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O:\RICARDO\CONTRATOS\INVITACIONES ABIERTAS\INVITACION ABIERTA No 21 DE 2023\"/>
    </mc:Choice>
  </mc:AlternateContent>
  <xr:revisionPtr revIDLastSave="0" documentId="13_ncr:1_{02F934E2-CD2A-4F92-AD2D-4EBF56C41DD2}" xr6:coauthVersionLast="47" xr6:coauthVersionMax="47" xr10:uidLastSave="{00000000-0000-0000-0000-000000000000}"/>
  <bookViews>
    <workbookView xWindow="-120" yWindow="-120" windowWidth="29040" windowHeight="15720" activeTab="8" xr2:uid="{00000000-000D-0000-FFFF-FFFF00000000}"/>
  </bookViews>
  <sheets>
    <sheet name="JURÍDICA" sheetId="1" r:id="rId1"/>
    <sheet name="ECONOMICA" sheetId="51" r:id="rId2"/>
    <sheet name="TÉCNICA" sheetId="57" r:id="rId3"/>
    <sheet name="EXPERIENCIA" sheetId="44" r:id="rId4"/>
    <sheet name="DOCUMENTOS " sheetId="53" r:id="rId5"/>
    <sheet name="EVALUACION INDICES " sheetId="54" r:id="rId6"/>
    <sheet name="INDICADORES" sheetId="55" r:id="rId7"/>
    <sheet name="PONDERACION " sheetId="56" r:id="rId8"/>
    <sheet name="RESULTADO" sheetId="42" r:id="rId9"/>
  </sheets>
  <definedNames>
    <definedName name="_xlnm.Print_Area" localSheetId="1">ECONOMICA!$A$1:$E$9</definedName>
    <definedName name="_xlnm.Print_Area" localSheetId="3">EXPERIENCIA!$A$1:$E$13</definedName>
    <definedName name="_xlnm.Print_Titles" localSheetId="1">ECONOMICA!$1:$5</definedName>
    <definedName name="_xlnm.Print_Titles" localSheetId="3">EXPERIENCIA!$1:$5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8" i="56" l="1"/>
  <c r="D19" i="56" s="1"/>
  <c r="D5" i="55" l="1"/>
  <c r="B2" i="55" l="1"/>
  <c r="B3" i="55"/>
  <c r="C6" i="55"/>
  <c r="D6" i="55"/>
  <c r="C7" i="55"/>
  <c r="D7" i="55"/>
  <c r="C8" i="55"/>
  <c r="D8" i="55"/>
  <c r="C9" i="55"/>
  <c r="D9" i="55"/>
  <c r="B2" i="54"/>
  <c r="B3" i="54"/>
  <c r="B12" i="54"/>
  <c r="E14" i="54"/>
  <c r="E17" i="54"/>
  <c r="E19" i="54"/>
  <c r="E22" i="54"/>
  <c r="F14" i="51"/>
  <c r="F15" i="51" s="1"/>
  <c r="F13" i="51"/>
</calcChain>
</file>

<file path=xl/sharedStrings.xml><?xml version="1.0" encoding="utf-8"?>
<sst xmlns="http://schemas.openxmlformats.org/spreadsheetml/2006/main" count="218" uniqueCount="164">
  <si>
    <t>EVALUACION JURIDICA</t>
  </si>
  <si>
    <t>La carta de presentación de la OFERTA, deberá ser diligenciada de acuerdo al Formulario No. 1 adjunto a las condiciones de contratación, deberá estar firmada por el representante legal  o apoderado debidamente constituido, quien debe estar facultado para participar en la presente INVITACIÓN.  Para el último caso, deberá anexar el poder correspondiente.</t>
  </si>
  <si>
    <t xml:space="preserve">Las personas naturales deberán presentar fotocopia de la cédula de ciudadanía. En el caso de ser comerciantes deberán presentar copia del Registro Mercantil. </t>
  </si>
  <si>
    <t xml:space="preserve">El OFERENTE deberá presentar con la OFERTA, fotocopia del Registro Único Tributario. </t>
  </si>
  <si>
    <t>CUMPLE</t>
  </si>
  <si>
    <t>N/A</t>
  </si>
  <si>
    <t xml:space="preserve">A la OFERTA debe adjuntarse una “Garantía de Seriedad” de la misma, consistente en una póliza expedida por una compañía de seguros legalmente establecida en Colombia, por una cuantía equivalente o superior al diez por ciento (10%) del presupuesto oficial. La vigencia será de ciento veinte (120) días calendario, contados a partir de la fecha fijada para el cierre de la presente Invitación. En todo caso los OFERENTES se comprometen a mantenerla vigente hasta la fecha en que se suscriba el Correspondiente Contrato.
La Garantía de Seriedad de la OFERTA debe cumplir con las siguientes características y requisitos:
Formato: ENTIDADES ESTATALES CON RÉGIMEN PRIVADO DE
CONTRATACIÓN
Beneficiario: EMPRESA DE LICORES DE CUNDINAMARCA  
Afianzado: El OFERENTE 
Vigencia: Ciento veinte (120) días calendario a partir de la fecha fijada para el cierre del proceso de contratación.
Cuantía: El equivalente al 10% del valor del presupuesto oficial para la presente contratación.
Compañía de Seguros: La Garantía de Seriedad de la OFERTA debe ser expedida por parte de una Compañía de Seguros legalmente autorizada para operar en Colombia.
A la OFERTA, deberá anexarse el original de la Garantía de Seriedad debidamente firmada por el OFERENTE.
Si la OFERTA se presenta en representación de una persona jurídica, de un Consorcio o Unión Temporal, la Garantía de Seriedad deberá ser expedida a nombre del OFERENTE, es decir, de la persona representada o de todos los miembros que integren el Consorcio o la Unión Temporal.
La Garantía de Seriedad deberá llevar la mención expresa de que la misma no será cancelada en forma unilateral por el OFRENTE y en caso de cancelación, la misma debe ser notificada en forma previa a la EMPRESA.
Si la Garantía de Seriedad no se constituye por el monto requerido o su vigencia resulta insuficiente o no es constituida a favor de la EMPRESA, la EMPRESA requerirá al OFERENTE para que éste presente el documento aclaratorio correspondiente o adjunte los documentos faltantes, en la Oficina de Gestión Contractual de la EMPRESA, dentro de la oportunidad que para el efecto le señale la EMPRESA.
</t>
  </si>
  <si>
    <t>RESULTADO</t>
  </si>
  <si>
    <t>El OFERENTE deberá estar constituido como persona jurídica para lo cual deberá presentar el certificado de existencia y representación legal expedido por la Cámara de Comercio de su domicilio principal, con fecha no superior a treinta (30) días calendario de antelación a la fecha de cierre, donde conste que se encuentra legalmente constituida como tal y acreditar que su duración no será inferior al término de ejecución del Contrato y un (1) años más, y que su objeto social contenga las actividades que estén relacionadas con el objeto del presente proceso de selección. 
Cuando el OFERENTE obre por conducto de un representante o apoderado, allegará con su propuesta, copia del documento legalmente otorgado en el que conste tal circunstancia y las facultades conferidas.
Si existieren limitaciones en las facultades del representante legal para contratar y comprometer a la sociedad, deberá acreditar mediante copia del acta expedida como lo determina el Código de Comercio, que ha sido facultado por el máximo órgano social, para presentar la propuesta.
El representante legal de la persona jurídica, deberá anexar a la propuesta fotocopia de su cédula de ciudadanía o del documento legal que acredite su identidad.</t>
  </si>
  <si>
    <t>Los OFERENTES al momento de presentar su OFERTA deberán estar inscritos en el registro interno de proveedores, por lo cual diligenciarán el Formulario que se encuentra en la página web www.licorercundinamarca.com.co y allegar vía correo electrónico ó medio físico en la Oficina de Gestión Contractual, el formulario diligenciado, la cédula de ciudadanía del Represente Legal, Cámara de Comercio y Rut.</t>
  </si>
  <si>
    <t>RESULTADO/PROPONENTE</t>
  </si>
  <si>
    <t>EVALUACION TECNICA</t>
  </si>
  <si>
    <t>EVALUACION DE EXPERIENCIA</t>
  </si>
  <si>
    <t>INHABILIDADES E INCOMPATIBILIDADES</t>
  </si>
  <si>
    <t xml:space="preserve">CERTIFICACIÓN DE PARAFISCALES LEY 789 DE 2002 Y LEY 828 DE 2003 </t>
  </si>
  <si>
    <t>INSCRIPCIÓN EN EL REGISTRO INTERNO DE PROVEEDORES DE LA EMPRESA</t>
  </si>
  <si>
    <t>REGISTRO UNICO TRIBUTARIO (RUT)</t>
  </si>
  <si>
    <t>ANTECEDENTES DISCIPLINARIOS DE LA PROCURADURÍA GENERAL DE LA NACIÓN</t>
  </si>
  <si>
    <t>GARANTÍA DE SERIEDAD DE LA OFERTA</t>
  </si>
  <si>
    <t>CONSORCIO O UNIÓN TEMPORAL</t>
  </si>
  <si>
    <t xml:space="preserve">PERSONAS NATURALES </t>
  </si>
  <si>
    <t>PERSONAS JURÍDICAS NACIONALES O EXTRANJERAS CON DOMICILIO O SUCURSAL EN COLOMBIA</t>
  </si>
  <si>
    <t xml:space="preserve">CARTA DE PRESENTACIÓN DE LA OFERTA </t>
  </si>
  <si>
    <t>El OFERENTE podrá adjuntar copia del Certificado de Antecedentes Disciplinarios expedido por la Procuraduría General de la Nación. En caso de que el oferente se presente a título de consorcio o unión temporal cada uno de sus integrantes debe cumplir con este requisito.
La anterior solicitud se hace a título de colaboración del oferente con la empresa, sin que en momento alguno su ausencia se constituya en causal de rechazo de la oferta. De no presentarse o de considerarlo conveniente, La Empresa, verificará en cumplimiento de lo establecido por la Ley 1238 de 2008, los antecedentes disciplinarios de los oferentes</t>
  </si>
  <si>
    <t>ANTECEDENTES JUDICIALES</t>
  </si>
  <si>
    <t>El oferente podrá presentar certificación de antecedentes judiciales expedida por autoridad competente. En caso de que el oferente se presente a título de consorcio o unión temporal cada uno de sus integrantes debe cumplir con este requisito.
La anterior solicitud se hace a título de colaboración del oferente con la entidad, sin que en momento alguno su ausencia se constituya en causal de rechazo de la oferta. De no presentarse o de considerarlo conveniente, La empresa consultará que los oferentes no se encuentren reportados en los registros delictivos, de acuerdo con lo previsto en el artículo 94 del Decreto 0020 de 2012.</t>
  </si>
  <si>
    <t xml:space="preserve">CERTIFICADO EXISTENCIA Y REPRESENTACIÓN LEGAL. 	</t>
  </si>
  <si>
    <t>CEDULA DE CIUDADANIA</t>
  </si>
  <si>
    <t>El oferente debe presentar COPIA LEGIBLE DE LA CEDULA DE CIUDADANIA del represéntate Legal de la sociedad o de la persona natural que presenta oferta, la cual debe estar registrada y contar con las facultades para la presentación de la oferta mediante su firma</t>
  </si>
  <si>
    <t>CERTIFICACIÓN EXPEDIDA POR LA CONTRALORÍA GENERAL DE LA REPÚBLICA</t>
  </si>
  <si>
    <t>El OFERENTE, podrá presentar certificación expedida por la Contraloría General de la República, en la cual conste que el oferente y el Representante Legal de la firma o firmas no se encuentran reportados en el Boletín de Responsables Fiscales. En caso de que el oferente se presente a título de consorcio o unión temporal cada uno de sus integrantes debe cumplir con este requisito.
La anterior solicitud se hace a título de colaboración del oferente con la Empresa, sin que en momento alguno su ausencia se constituya en causal de rechazo de la oferta. De no presentarse o de considerarlo conveniente, en cumplimiento de lo establecido por la Contraloría General de la República mediante la Circular No. 05 del 25 de febrero de 2008, La Empresa, verificará que los oferentes no se encuentren reportados en el Boletín de Responsables Fiscales que expide la Contraloría General de la República</t>
  </si>
  <si>
    <r>
      <t xml:space="preserve">Si EL OFERENTE presenta propuesta en Consorcio o Unión Temporal, de conformidad con lo señalado en el artículo 7o. de la Ley 80 de 1993, deberá diligenciar debidamente los </t>
    </r>
    <r>
      <rPr>
        <b/>
        <sz val="8"/>
        <color theme="1"/>
        <rFont val="Calibri"/>
        <family val="2"/>
        <scheme val="minor"/>
      </rPr>
      <t>Formularios 2 o 3</t>
    </r>
    <r>
      <rPr>
        <sz val="8"/>
        <color theme="1"/>
        <rFont val="Calibri"/>
        <family val="2"/>
        <scheme val="minor"/>
      </rPr>
      <t xml:space="preserve"> de las presentes condiciones de contratación, especificando: </t>
    </r>
  </si>
  <si>
    <t>Vo.Bo. SANDRA MILENA CUBILLOS GONZALEZ</t>
  </si>
  <si>
    <t>Jefe Oficina  Asesora de Juridica y Contratacion</t>
  </si>
  <si>
    <t>EVALUACION FINANCIERA</t>
  </si>
  <si>
    <t xml:space="preserve">CUMPLE </t>
  </si>
  <si>
    <t>FOLIO 10-11</t>
  </si>
  <si>
    <t>El OFERENTE no podrá estar incurso en alguna causal de inhabilidad o incompatibilidad constitucional o legal para contratar con la Nación, de acuerdo con lo contemplado en los artículos 8º y 9º de la Ley 80 de 1993, en sus Decretos reglamentarios y en las demás normas complementarias y concordantes. 
Con la presentación de la OFERTA y la suscripción de la Carta de Presentación de la misma, se entiende que el OFERENTE manifiesta bajo la gravedad del juramento, que no se encuentra incurso en cualquiera de las causales de inhabilidad o incompatibilidad señaladas en la Ley.</t>
  </si>
  <si>
    <t>LOS OFERENTES NACIONALES deberán anexar a su OFERTA, certificación de paz y salvo del pago de los aportes a los sistemas de salud, riesgos profesionales, pensiones y aportes a las Cajas de Compensación Familiar, Instituto Colombiano de Bienestar Familiar y Servicio Nacional de Aprendizaje, cuando a ello haya lugar, mediante certificación expedida por el revisor fiscal, cuando éste exista de acuerdo con los requerimientos de ley, o por el representante legal, durante un lapso equivalente al que exija el respectivo régimen de contratación para que se hubiera constituido la sociedad, el cual en todo caso no será inferior a los seis (6) meses anteriores a la presentación de la OFERTA. En el evento en que la sociedad no tenga más de seis (6) meses de constituida, deberá acreditar los pagos a partir de la fecha de su constitución.  
No obstante, lo anterior, cuando no haya lugar a ello, el OFERENTE deberá certificar que no existe obligación de realizar aportes por la razón legal que corresponda, a través de su representante legal o del revisor fiscal, según el caso.</t>
  </si>
  <si>
    <t>HOJA DE VIDA DE LA FUNCIÓN PÚBLICA</t>
  </si>
  <si>
    <t>Los OFERENTES al momento de presentar su OFERTA deberán presentar la hoja de vida de la función pública de acuerdo a su naturaleza (persona jurídica o natural), la cual puede ser obtenida de la página www.funcionpublica.gov.co/descarga-de-formatos</t>
  </si>
  <si>
    <t xml:space="preserve">NO APORTO </t>
  </si>
  <si>
    <t>EMPRESA DE LICORES DE CUNDINAMARCA</t>
  </si>
  <si>
    <t>DESCRIPCIÓN</t>
  </si>
  <si>
    <t xml:space="preserve">EVALUACIÓN TÉCNICA </t>
  </si>
  <si>
    <t>EVALUACION JURÍDICA</t>
  </si>
  <si>
    <t>DOCUMENTOS DE CONTENIDO JURÍDICO</t>
  </si>
  <si>
    <t>Subgerente Financiero</t>
  </si>
  <si>
    <t>P = 1000 x (PM/VP)</t>
  </si>
  <si>
    <t>Donde:</t>
  </si>
  <si>
    <t>P = Puntaje para la propuesta en evaluación</t>
  </si>
  <si>
    <t>VP = Valor de la propuesta en evaluación</t>
  </si>
  <si>
    <t>PM = Valor de la propuesta más económica.</t>
  </si>
  <si>
    <t>CANTIDAD</t>
  </si>
  <si>
    <t>DOCUMENTO SOLICITADO</t>
  </si>
  <si>
    <t>NIT</t>
  </si>
  <si>
    <t>NOMBRE</t>
  </si>
  <si>
    <t>EVALUACION DOCUMENTOS</t>
  </si>
  <si>
    <t>La capacidad financiera se verificará teniendo en cuenta la información relacionada en el certificado de inscripción del proponente en el Registro Único de Proponentes de la Cámara de Comercio, la cual deberá estar actualizada con corte no anterior al 31 de diciembre de 2022.</t>
  </si>
  <si>
    <t xml:space="preserve">Gastos de Interes </t>
  </si>
  <si>
    <t>Utilidad Operacional</t>
  </si>
  <si>
    <t xml:space="preserve">RAZON DE COBERTURA </t>
  </si>
  <si>
    <t>Activo Total</t>
  </si>
  <si>
    <t>Pasivo Total</t>
  </si>
  <si>
    <t>NIVEL DE ENDEUDAMIENTO</t>
  </si>
  <si>
    <t xml:space="preserve">Activo corriente - Pasivo Corriente </t>
  </si>
  <si>
    <t xml:space="preserve">CAPITAL DE TRABAJO </t>
  </si>
  <si>
    <t>Pasivo corriente</t>
  </si>
  <si>
    <t>LIQUIDEZ</t>
  </si>
  <si>
    <t>Activo corriente</t>
  </si>
  <si>
    <t>En Col $</t>
  </si>
  <si>
    <t>Uop/GI</t>
  </si>
  <si>
    <t>(PT/AT) * 100</t>
  </si>
  <si>
    <t>&gt; =   al  P.O</t>
  </si>
  <si>
    <t>AC-PC</t>
  </si>
  <si>
    <t>AC/PC</t>
  </si>
  <si>
    <t>PRESUPUESTO OFICIAL:  
$300.418.700</t>
  </si>
  <si>
    <t>SOLICITADOS</t>
  </si>
  <si>
    <t>INDICADORES FINANCIEROS</t>
  </si>
  <si>
    <t xml:space="preserve"> </t>
  </si>
  <si>
    <t>ECONOMICO</t>
  </si>
  <si>
    <t>Vo. Bo Nubia Angelica Lugo</t>
  </si>
  <si>
    <t>Vo.Bo. Sandra Milena Cubillos Gonzalez</t>
  </si>
  <si>
    <t>CUMPLE, toda vez que la poliza contiene los parametros establecidos y además de ello adjunta la constancia de pago realizada por una compañía de seguros legalmente autorizada para operar en Colombia.</t>
  </si>
  <si>
    <t>INVITACION ABIERTA No. 021 DE 2023</t>
  </si>
  <si>
    <t>PROCESS SOLUTIONS AND EQUIPMENT S.A.S.</t>
  </si>
  <si>
    <t>FOLIO 2-3</t>
  </si>
  <si>
    <t>FOLIO 3-7</t>
  </si>
  <si>
    <t>FOLIO  8</t>
  </si>
  <si>
    <t>FOLIO 8-10</t>
  </si>
  <si>
    <t>FOLIO 11-12</t>
  </si>
  <si>
    <t>FOLIO 12</t>
  </si>
  <si>
    <t>FOLIO 13-14</t>
  </si>
  <si>
    <t>FOLIO 15-16</t>
  </si>
  <si>
    <t>FOLIO 17</t>
  </si>
  <si>
    <t>INVITACIÓN ABIERTA No. 021 DE 2023</t>
  </si>
  <si>
    <r>
      <t xml:space="preserve">OBJETO: </t>
    </r>
    <r>
      <rPr>
        <b/>
        <sz val="11"/>
        <rFont val="Arial"/>
        <family val="2"/>
      </rPr>
      <t>COMPRA, INSTALACIÓN, MONTAJE Y PUESTA EN MARCHA, DE UN PASTEURIZADOR TIPO FLASH PARA LA PLANTA PILOTO DE INNOVACIÓN DE LA EMPRESA DE LICORES DE CUNDINAMARCA.</t>
    </r>
  </si>
  <si>
    <t>EVALUACION EXPERIENCIA INVITACIÓN ABIERTA No. 021 DE 2023</t>
  </si>
  <si>
    <t xml:space="preserve">RESUMEN ECONÓMICO </t>
  </si>
  <si>
    <t>VALORES OFERTADOS</t>
  </si>
  <si>
    <t>Pasteurizador tipo flash (según especificaciones técnicas)</t>
  </si>
  <si>
    <t>SUBTOTAL</t>
  </si>
  <si>
    <t>IVA</t>
  </si>
  <si>
    <t>TOTAL</t>
  </si>
  <si>
    <t xml:space="preserve">RESULTADO </t>
  </si>
  <si>
    <t>ITEM</t>
  </si>
  <si>
    <t>No. CONTRATO</t>
  </si>
  <si>
    <t>ENTIDAD</t>
  </si>
  <si>
    <t>OBJETO</t>
  </si>
  <si>
    <t>VALOR</t>
  </si>
  <si>
    <t>FECHA INICIO</t>
  </si>
  <si>
    <t>FECHA TERMINACION</t>
  </si>
  <si>
    <t>FOLIO SOPORTE</t>
  </si>
  <si>
    <t>Compra, instralación, puesta en marcha, de una planta piloto de producción de nuevos productos, adecuaciones en instalaciones y servicios industreiales según decreto 1686 de 2012 para la Empresa de licores de Cundinamarca.</t>
  </si>
  <si>
    <t>N°CO1.PCCNTR.2888418</t>
  </si>
  <si>
    <t>SERVICIO NACIONAL DE APRENDIZAJE (SENA)</t>
  </si>
  <si>
    <t>Adquisición, montaje y puesta en funcionamiento de la planta de alcoholes artesanales para el desarrollo del proyecto Sennova de modernización de ambientes agroindustriales fase I  en el marco de proyectos Sennova financiados 2021 en el centro de desarrollo agroindustrial y empresarial de la regional Cundinamarca Sena.</t>
  </si>
  <si>
    <t>INVITACIÓN ABIERTA No 021 DE 2023</t>
  </si>
  <si>
    <t>COMPRA, INSTALACIÓN, MONTAJE Y PUESTA EN MARCHA, DE UN PASTEURIZADOR TIPO FLASH PARA LA PLANTA PILOTO DE INNOVACIÓN DE LA EMPRESA DE LICORES DE CUNDINAMARCA</t>
  </si>
  <si>
    <t xml:space="preserve">PROCESS SOLUTIONS AND EQUIPMENT SAS </t>
  </si>
  <si>
    <t>900882944-6</t>
  </si>
  <si>
    <t>Presenta la información financiera a 31 de diciembre de 2022, según certificación de la Cámara de Comercio de Bogotá  , con Código de verificación No.B23714322FBDE8  del 20 de Septiembre de  2023- CUMPLE</t>
  </si>
  <si>
    <t>PRESUPUESTO OFICIAL:  
$80.834.915</t>
  </si>
  <si>
    <t>&gt; = 1.5</t>
  </si>
  <si>
    <t>&lt;= 75 %</t>
  </si>
  <si>
    <t>&gt; = 2</t>
  </si>
  <si>
    <t>1.190.981.989  - 1.057.523.105</t>
  </si>
  <si>
    <t>PROCESS SOLUTIONS AND EQUIPMENT SAS</t>
  </si>
  <si>
    <t>Vo. Bo Sergio Alberto Ayala Suarez</t>
  </si>
  <si>
    <t>Subgerencia Tecnica</t>
  </si>
  <si>
    <t xml:space="preserve">4.2 CRITERIO DE CALIFICACIÓN </t>
  </si>
  <si>
    <t>Las ofertas que obtengan como resultado CUMPLE en la verificación jurídica, técnica, financiera y económica, serán ponderadas por grupo en cuanto a la sumatoria de los ítems ofertados y se le otorgará el puntaje máximo de 1000 PUNTOS a la propuesta de menor valor. El puntaje de las ofertas restantes se calculará en forma inversamente proporcional al valor de la misma, como resultado de aplicar la siguiente fórmula:</t>
  </si>
  <si>
    <t>DESCRPCIÓN</t>
  </si>
  <si>
    <t>IVA (19%)</t>
  </si>
  <si>
    <t>Jefe  Oficina  Asesora de Juridica y Contratacion</t>
  </si>
  <si>
    <t>Vo. Bo SERGIO ALBERTO AYALA SUAREZ</t>
  </si>
  <si>
    <t>Subgerente Tecnico</t>
  </si>
  <si>
    <t>Pateurizador tipo flash (según especificaciones tecnicas)</t>
  </si>
  <si>
    <t xml:space="preserve">Nota: teniendo en cuenta que el unico oferente interesado en el presente proceso de contratación es PROCESS SOLUTIONS AND EQUIPMENT SAS, y que ademas cumple con los criterios de calificación, se les otorgara 1000 puntos. </t>
  </si>
  <si>
    <t>1000 puntos</t>
  </si>
  <si>
    <t>INVITACION ABIERTA No. 21 DE 2023</t>
  </si>
  <si>
    <t xml:space="preserve">EVALUACIÓN ECONOMICA </t>
  </si>
  <si>
    <t>EVALUACIÓN TÉCNICA</t>
  </si>
  <si>
    <t>Requisitos generales</t>
  </si>
  <si>
    <t>a. Pasteurizador tipo flash para 200 litros/hora.</t>
  </si>
  <si>
    <t>b. Montaje y puesta en marcha del equipo pasteurizador.</t>
  </si>
  <si>
    <t>Requisitos específicos</t>
  </si>
  <si>
    <t>a. Estructura en acero inoxidable.</t>
  </si>
  <si>
    <t>b. Capacidad 200 litros/hora. - 220 voltios, trifásico.</t>
  </si>
  <si>
    <t>c. Funcionamiento a vapor.</t>
  </si>
  <si>
    <t>d. Secciones de regeneración, calentamiento, retención, enfriamiento.</t>
  </si>
  <si>
    <t>e. Intercambiador de placas para la zona de calentamiento en acero inoxidable 316L con área de transferencia de 1,1 m2. Dimensiones aproximadas: Alto: 485 mm, Ancho: 200 mm, Profundidad: 320 mm.</t>
  </si>
  <si>
    <t>f. Intercambiador de placas para la zona de enfriamiento en acero inoxidable 316L con área de transferencia de 1,5 m2. Dimensiones aproximadas: Alto: 485 mm Ancho: 200 mm Profundidad: 320 mm.</t>
  </si>
  <si>
    <t>g. Válvula proporcional para el control de entrada y salida de vapor.</t>
  </si>
  <si>
    <t>h. Válvulas de conexión entrada y salida.</t>
  </si>
  <si>
    <t>i. Rotámetro de vidrio mezclador agua, vapor para zona de calentamiento.</t>
  </si>
  <si>
    <t>j. Bombas centrífuga para producto y agua caliente.</t>
  </si>
  <si>
    <t>k. Placas marca APV en acero inoxidable 316L.</t>
  </si>
  <si>
    <t>l. Aislamiento térmico.</t>
  </si>
  <si>
    <t>m. Tablero de control automático para temperatura y accionamiento de bomba centrífuga, señales I/O</t>
  </si>
  <si>
    <t>n. Conexión directa o mediante panel de tuberías o terminal de válvulas.</t>
  </si>
  <si>
    <t>o. Conexión con válvula proporcional para el paso de Glicol.</t>
  </si>
  <si>
    <r>
      <t>P. sistema de válvulas trampa para la evacuación de condensados.</t>
    </r>
    <r>
      <rPr>
        <b/>
        <sz val="9"/>
        <color rgb="FF000000"/>
        <rFont val="Arial"/>
        <family val="2"/>
      </rPr>
      <t xml:space="preserve"> </t>
    </r>
  </si>
  <si>
    <t>CUMPLE-1000 puntos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</si>
</sst>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2" formatCode="_-&quot;$&quot;* #,##0_-;\-&quot;$&quot;* #,##0_-;_-&quot;$&quot;* &quot;-&quot;_-;_-@_-"/>
    <numFmt numFmtId="41" formatCode="_-* #,##0_-;\-* #,##0_-;_-* &quot;-&quot;_-;_-@_-"/>
    <numFmt numFmtId="164" formatCode="_-&quot;$&quot;\ * #,##0_-;\-&quot;$&quot;\ * #,##0_-;_-&quot;$&quot;\ * &quot;-&quot;_-;_-@_-"/>
    <numFmt numFmtId="165" formatCode="_-&quot;$&quot;\ * #,##0.00_-;\-&quot;$&quot;\ * #,##0.00_-;_-&quot;$&quot;\ * &quot;-&quot;??_-;_-@_-"/>
    <numFmt numFmtId="166" formatCode="_(* #,##0.00_);_(* \(#,##0.00\);_(* &quot;-&quot;??_);_(@_)"/>
    <numFmt numFmtId="167" formatCode="_(&quot;$&quot;\ * #,##0.00_);_(&quot;$&quot;\ * \(#,##0.00\);_(&quot;$&quot;\ * &quot;-&quot;??_);_(@_)"/>
    <numFmt numFmtId="168" formatCode="_-&quot;$&quot;\ * #,##0_-;\-&quot;$&quot;\ * #,##0_-;_-&quot;$&quot;\ * &quot;-&quot;??_-;_-@_-"/>
    <numFmt numFmtId="169" formatCode="_-* #,##0.00\ &quot;Pta&quot;_-;\-* #,##0.00\ &quot;Pta&quot;_-;_-* &quot;-&quot;??\ &quot;Pta&quot;_-;_-@_-"/>
    <numFmt numFmtId="170" formatCode="_-* #,##0\ _P_t_a_-;\-* #,##0\ _P_t_a_-;_-* &quot;-&quot;\ _P_t_a_-;_-@_-"/>
    <numFmt numFmtId="171" formatCode="_-* #,##0.00\ _P_t_a_-;\-* #,##0.00\ _P_t_a_-;_-* &quot;-&quot;??\ _P_t_a_-;_-@_-"/>
    <numFmt numFmtId="172" formatCode="_(* #,##0_);_(* \(#,##0\);_(* &quot;-&quot;??_);_(@_)"/>
    <numFmt numFmtId="173" formatCode="_(&quot;$&quot;\ * #,##0_);_(&quot;$&quot;\ * \(#,##0\);_(&quot;$&quot;\ * &quot;-&quot;??_);_(@_)"/>
    <numFmt numFmtId="174" formatCode="#,##0.00;[Red]#,##0.00"/>
    <numFmt numFmtId="175" formatCode="&quot;$&quot;\ #,##0.00"/>
  </numFmts>
  <fonts count="41">
    <font>
      <sz val="11"/>
      <color theme="1"/>
      <name val="Calibri"/>
      <family val="2"/>
      <scheme val="minor"/>
    </font>
    <font>
      <sz val="8"/>
      <color theme="1"/>
      <name val="Calibri"/>
      <family val="2"/>
      <scheme val="minor"/>
    </font>
    <font>
      <b/>
      <sz val="8"/>
      <color theme="1"/>
      <name val="Calibri"/>
      <family val="2"/>
      <scheme val="minor"/>
    </font>
    <font>
      <b/>
      <sz val="18"/>
      <color theme="1"/>
      <name val="Calibri"/>
      <family val="2"/>
      <scheme val="minor"/>
    </font>
    <font>
      <sz val="11"/>
      <color theme="1"/>
      <name val="Calibri"/>
      <family val="2"/>
      <scheme val="minor"/>
    </font>
    <font>
      <sz val="10"/>
      <name val="Arial"/>
      <family val="2"/>
    </font>
    <font>
      <b/>
      <sz val="9"/>
      <name val="Arial"/>
      <family val="2"/>
    </font>
    <font>
      <sz val="9"/>
      <color theme="1"/>
      <name val="Arial"/>
      <family val="2"/>
    </font>
    <font>
      <b/>
      <sz val="10"/>
      <color theme="1"/>
      <name val="Arial"/>
      <family val="2"/>
    </font>
    <font>
      <sz val="12"/>
      <color theme="1"/>
      <name val="Calibri"/>
      <family val="2"/>
      <scheme val="minor"/>
    </font>
    <font>
      <b/>
      <sz val="12"/>
      <color theme="1"/>
      <name val="Calibri"/>
      <family val="2"/>
      <scheme val="minor"/>
    </font>
    <font>
      <b/>
      <sz val="8"/>
      <name val="Calibri"/>
      <family val="2"/>
      <scheme val="minor"/>
    </font>
    <font>
      <sz val="8"/>
      <name val="Calibri"/>
      <family val="2"/>
      <scheme val="minor"/>
    </font>
    <font>
      <sz val="10"/>
      <name val="Arial"/>
      <family val="2"/>
    </font>
    <font>
      <sz val="8"/>
      <color rgb="FF000000"/>
      <name val="Calibri"/>
      <family val="2"/>
      <scheme val="minor"/>
    </font>
    <font>
      <b/>
      <sz val="11"/>
      <color theme="1"/>
      <name val="Calibri"/>
      <family val="2"/>
      <scheme val="minor"/>
    </font>
    <font>
      <b/>
      <sz val="14"/>
      <color theme="1"/>
      <name val="Calibri (Cuerpo)"/>
    </font>
    <font>
      <b/>
      <sz val="12"/>
      <color theme="1"/>
      <name val="Arial"/>
      <family val="2"/>
    </font>
    <font>
      <b/>
      <sz val="11"/>
      <color rgb="FF000000"/>
      <name val="Arial"/>
      <family val="2"/>
    </font>
    <font>
      <b/>
      <sz val="11"/>
      <name val="Arial"/>
      <family val="2"/>
    </font>
    <font>
      <b/>
      <u/>
      <sz val="11"/>
      <color rgb="FF000000"/>
      <name val="Arial"/>
      <family val="2"/>
    </font>
    <font>
      <b/>
      <sz val="12"/>
      <color rgb="FF000000"/>
      <name val="Arial"/>
      <family val="2"/>
    </font>
    <font>
      <sz val="14"/>
      <color theme="1"/>
      <name val="Calibri"/>
      <family val="2"/>
      <scheme val="minor"/>
    </font>
    <font>
      <b/>
      <sz val="14"/>
      <color rgb="FF000000"/>
      <name val="Arial"/>
      <family val="2"/>
    </font>
    <font>
      <sz val="10"/>
      <color theme="1"/>
      <name val="Arial"/>
      <family val="2"/>
    </font>
    <font>
      <sz val="11"/>
      <name val="Arial"/>
      <family val="2"/>
    </font>
    <font>
      <b/>
      <sz val="10"/>
      <name val="Arial"/>
      <family val="2"/>
    </font>
    <font>
      <sz val="9"/>
      <color theme="1"/>
      <name val="Calibri"/>
      <family val="2"/>
      <scheme val="minor"/>
    </font>
    <font>
      <b/>
      <sz val="9"/>
      <color theme="1"/>
      <name val="Calibri"/>
      <family val="2"/>
      <scheme val="minor"/>
    </font>
    <font>
      <b/>
      <sz val="10"/>
      <color theme="1"/>
      <name val="Calibri"/>
      <family val="2"/>
      <scheme val="minor"/>
    </font>
    <font>
      <sz val="10"/>
      <color theme="1"/>
      <name val="Calibri"/>
      <family val="2"/>
      <scheme val="minor"/>
    </font>
    <font>
      <b/>
      <sz val="11"/>
      <color rgb="FF000000"/>
      <name val="Calibri"/>
      <family val="2"/>
      <scheme val="minor"/>
    </font>
    <font>
      <sz val="11"/>
      <color rgb="FF000000"/>
      <name val="Calibri"/>
      <family val="2"/>
      <scheme val="minor"/>
    </font>
    <font>
      <b/>
      <sz val="11"/>
      <name val="Calibri"/>
      <family val="2"/>
      <scheme val="minor"/>
    </font>
    <font>
      <sz val="8"/>
      <name val="Arial"/>
      <family val="2"/>
    </font>
    <font>
      <sz val="9"/>
      <name val="Arial"/>
      <family val="2"/>
    </font>
    <font>
      <b/>
      <sz val="8"/>
      <color rgb="FF000000"/>
      <name val="Arial"/>
      <family val="2"/>
    </font>
    <font>
      <sz val="8"/>
      <color theme="1"/>
      <name val="Arial"/>
      <family val="2"/>
    </font>
    <font>
      <b/>
      <u/>
      <sz val="9"/>
      <color rgb="FF000000"/>
      <name val="Arial"/>
      <family val="2"/>
    </font>
    <font>
      <sz val="9"/>
      <color rgb="FF000000"/>
      <name val="Arial"/>
      <family val="2"/>
    </font>
    <font>
      <b/>
      <sz val="9"/>
      <color rgb="FF000000"/>
      <name val="Arial"/>
      <family val="2"/>
    </font>
  </fonts>
  <fills count="6">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theme="2" tint="-9.9978637043366805E-2"/>
        <bgColor indexed="64"/>
      </patternFill>
    </fill>
    <fill>
      <patternFill patternType="solid">
        <fgColor theme="2"/>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top/>
      <bottom style="medium">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auto="1"/>
      </left>
      <right style="medium">
        <color auto="1"/>
      </right>
      <top style="medium">
        <color auto="1"/>
      </top>
      <bottom style="medium">
        <color auto="1"/>
      </bottom>
      <diagonal/>
    </border>
    <border>
      <left style="medium">
        <color indexed="64"/>
      </left>
      <right style="medium">
        <color indexed="64"/>
      </right>
      <top/>
      <bottom style="medium">
        <color indexed="64"/>
      </bottom>
      <diagonal/>
    </border>
    <border>
      <left style="medium">
        <color auto="1"/>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top style="thin">
        <color indexed="64"/>
      </top>
      <bottom/>
      <diagonal/>
    </border>
    <border>
      <left style="medium">
        <color auto="1"/>
      </left>
      <right style="thin">
        <color indexed="64"/>
      </right>
      <top style="thin">
        <color indexed="64"/>
      </top>
      <bottom style="thin">
        <color indexed="64"/>
      </bottom>
      <diagonal/>
    </border>
    <border>
      <left style="thick">
        <color indexed="64"/>
      </left>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17">
    <xf numFmtId="0" fontId="0" fillId="0" borderId="0"/>
    <xf numFmtId="166" fontId="4" fillId="0" borderId="0" applyFont="0" applyFill="0" applyBorder="0" applyAlignment="0" applyProtection="0"/>
    <xf numFmtId="0" fontId="5" fillId="0" borderId="0"/>
    <xf numFmtId="0" fontId="5" fillId="0" borderId="0"/>
    <xf numFmtId="0" fontId="4" fillId="0" borderId="0"/>
    <xf numFmtId="42" fontId="4" fillId="0" borderId="0" applyFont="0" applyFill="0" applyBorder="0" applyAlignment="0" applyProtection="0"/>
    <xf numFmtId="41" fontId="4" fillId="0" borderId="0" applyFont="0" applyFill="0" applyBorder="0" applyAlignment="0" applyProtection="0"/>
    <xf numFmtId="167" fontId="4" fillId="0" borderId="0" applyFont="0" applyFill="0" applyBorder="0" applyAlignment="0" applyProtection="0"/>
    <xf numFmtId="165" fontId="4" fillId="0" borderId="0" applyFont="0" applyFill="0" applyBorder="0" applyAlignment="0" applyProtection="0"/>
    <xf numFmtId="0" fontId="9" fillId="0" borderId="0"/>
    <xf numFmtId="0" fontId="13" fillId="0" borderId="0"/>
    <xf numFmtId="169" fontId="5" fillId="0" borderId="0" applyFont="0" applyFill="0" applyBorder="0" applyAlignment="0" applyProtection="0"/>
    <xf numFmtId="170" fontId="13" fillId="0" borderId="0" applyFont="0" applyFill="0" applyBorder="0" applyAlignment="0" applyProtection="0"/>
    <xf numFmtId="171" fontId="13" fillId="0" borderId="0" applyFont="0" applyFill="0" applyBorder="0" applyAlignment="0" applyProtection="0"/>
    <xf numFmtId="41" fontId="4" fillId="0" borderId="0" applyFont="0" applyFill="0" applyBorder="0" applyAlignment="0" applyProtection="0"/>
    <xf numFmtId="9" fontId="4" fillId="0" borderId="0" applyFont="0" applyFill="0" applyBorder="0" applyAlignment="0" applyProtection="0"/>
    <xf numFmtId="164" fontId="4" fillId="0" borderId="0" applyFont="0" applyFill="0" applyBorder="0" applyAlignment="0" applyProtection="0"/>
  </cellStyleXfs>
  <cellXfs count="202">
    <xf numFmtId="0" fontId="0" fillId="0" borderId="0" xfId="0"/>
    <xf numFmtId="0" fontId="1" fillId="0" borderId="0" xfId="0" applyFont="1"/>
    <xf numFmtId="0" fontId="5" fillId="0" borderId="0" xfId="2"/>
    <xf numFmtId="0" fontId="6" fillId="0" borderId="0" xfId="2" applyFont="1" applyAlignment="1">
      <alignment vertical="top"/>
    </xf>
    <xf numFmtId="0" fontId="7" fillId="0" borderId="0" xfId="0" applyFont="1"/>
    <xf numFmtId="0" fontId="1" fillId="0" borderId="0" xfId="0" applyFont="1" applyAlignment="1">
      <alignment horizontal="center" vertical="center"/>
    </xf>
    <xf numFmtId="168" fontId="0" fillId="0" borderId="0" xfId="8" applyNumberFormat="1" applyFont="1"/>
    <xf numFmtId="0" fontId="9" fillId="0" borderId="0" xfId="0" applyFont="1"/>
    <xf numFmtId="0" fontId="6" fillId="0" borderId="0" xfId="2" applyFont="1" applyAlignment="1">
      <alignment horizontal="left" vertical="top" wrapText="1"/>
    </xf>
    <xf numFmtId="0" fontId="11" fillId="0" borderId="1" xfId="0" applyFont="1" applyBorder="1" applyAlignment="1">
      <alignment horizontal="center" vertical="center"/>
    </xf>
    <xf numFmtId="0" fontId="11" fillId="0" borderId="1" xfId="0" applyFont="1" applyBorder="1" applyAlignment="1">
      <alignment vertical="center"/>
    </xf>
    <xf numFmtId="0" fontId="12" fillId="0" borderId="1" xfId="0" applyFont="1" applyBorder="1" applyAlignment="1">
      <alignment horizontal="justify" vertical="top"/>
    </xf>
    <xf numFmtId="0" fontId="12" fillId="0" borderId="1" xfId="0" applyFont="1" applyBorder="1" applyAlignment="1">
      <alignment horizontal="center" vertical="center"/>
    </xf>
    <xf numFmtId="0" fontId="2" fillId="0" borderId="1" xfId="0" applyFont="1" applyBorder="1" applyAlignment="1">
      <alignment horizontal="justify" vertical="center"/>
    </xf>
    <xf numFmtId="0" fontId="2" fillId="0" borderId="1" xfId="0" applyFont="1" applyBorder="1" applyAlignment="1">
      <alignment horizontal="center" vertical="center"/>
    </xf>
    <xf numFmtId="0" fontId="2" fillId="0" borderId="1" xfId="0" applyFont="1" applyBorder="1" applyAlignment="1">
      <alignment wrapText="1"/>
    </xf>
    <xf numFmtId="0" fontId="2" fillId="0" borderId="1" xfId="0" applyFont="1" applyBorder="1" applyAlignment="1">
      <alignment horizontal="center" vertical="center" wrapText="1"/>
    </xf>
    <xf numFmtId="0" fontId="1" fillId="0" borderId="1" xfId="0" applyFont="1" applyBorder="1" applyAlignment="1">
      <alignment wrapText="1"/>
    </xf>
    <xf numFmtId="0" fontId="1" fillId="0" borderId="1" xfId="0" applyFont="1" applyBorder="1" applyAlignment="1">
      <alignment horizontal="center" vertical="center" wrapText="1"/>
    </xf>
    <xf numFmtId="0" fontId="2" fillId="0" borderId="1" xfId="0" applyFont="1" applyBorder="1"/>
    <xf numFmtId="0" fontId="1" fillId="0" borderId="1" xfId="0" applyFont="1" applyBorder="1" applyAlignment="1">
      <alignment horizontal="justify" vertical="center" wrapText="1"/>
    </xf>
    <xf numFmtId="0" fontId="14" fillId="0" borderId="1" xfId="0" applyFont="1" applyBorder="1" applyAlignment="1">
      <alignment horizontal="justify" vertical="center"/>
    </xf>
    <xf numFmtId="0" fontId="10" fillId="0" borderId="6" xfId="0" applyFont="1" applyBorder="1" applyAlignment="1">
      <alignment horizontal="center" vertical="center"/>
    </xf>
    <xf numFmtId="0" fontId="2" fillId="0" borderId="1" xfId="0" applyFont="1" applyBorder="1" applyAlignment="1">
      <alignment vertical="center" wrapText="1"/>
    </xf>
    <xf numFmtId="0" fontId="10" fillId="0" borderId="0" xfId="0" applyFont="1"/>
    <xf numFmtId="0" fontId="22" fillId="0" borderId="0" xfId="0" applyFont="1"/>
    <xf numFmtId="0" fontId="8" fillId="0" borderId="0" xfId="0" applyFont="1"/>
    <xf numFmtId="0" fontId="24" fillId="0" borderId="0" xfId="0" applyFont="1"/>
    <xf numFmtId="0" fontId="25" fillId="0" borderId="0" xfId="2" applyFont="1" applyAlignment="1">
      <alignment horizontal="justify" vertical="center"/>
    </xf>
    <xf numFmtId="0" fontId="25" fillId="0" borderId="0" xfId="2" applyFont="1" applyAlignment="1">
      <alignment vertical="center"/>
    </xf>
    <xf numFmtId="0" fontId="0" fillId="2" borderId="0" xfId="0" applyFill="1"/>
    <xf numFmtId="0" fontId="24" fillId="2" borderId="1" xfId="0" applyFont="1" applyFill="1" applyBorder="1" applyAlignment="1">
      <alignment vertical="top" wrapText="1"/>
    </xf>
    <xf numFmtId="0" fontId="8" fillId="2" borderId="1" xfId="0" applyFont="1" applyFill="1" applyBorder="1" applyAlignment="1">
      <alignment horizontal="center"/>
    </xf>
    <xf numFmtId="0" fontId="8" fillId="2" borderId="1" xfId="0" applyFont="1" applyFill="1" applyBorder="1"/>
    <xf numFmtId="0" fontId="24" fillId="2" borderId="1" xfId="0" applyFont="1" applyFill="1" applyBorder="1" applyAlignment="1">
      <alignment horizontal="center"/>
    </xf>
    <xf numFmtId="0" fontId="8" fillId="2" borderId="14" xfId="0" applyFont="1" applyFill="1" applyBorder="1" applyAlignment="1">
      <alignment horizontal="center" vertical="center" wrapText="1"/>
    </xf>
    <xf numFmtId="0" fontId="8" fillId="2" borderId="14" xfId="0" applyFont="1" applyFill="1" applyBorder="1" applyAlignment="1">
      <alignment horizontal="center" vertical="center"/>
    </xf>
    <xf numFmtId="0" fontId="8" fillId="2" borderId="0" xfId="0" applyFont="1" applyFill="1" applyAlignment="1">
      <alignment horizontal="center" vertical="center" wrapText="1"/>
    </xf>
    <xf numFmtId="0" fontId="8" fillId="2" borderId="0" xfId="0" applyFont="1" applyFill="1"/>
    <xf numFmtId="0" fontId="0" fillId="2" borderId="0" xfId="0" applyFill="1" applyAlignment="1">
      <alignment vertical="top"/>
    </xf>
    <xf numFmtId="172" fontId="27" fillId="2" borderId="4" xfId="1" applyNumberFormat="1" applyFont="1" applyFill="1" applyBorder="1"/>
    <xf numFmtId="0" fontId="27" fillId="2" borderId="4" xfId="0" applyFont="1" applyFill="1" applyBorder="1" applyAlignment="1">
      <alignment horizontal="center"/>
    </xf>
    <xf numFmtId="0" fontId="27" fillId="2" borderId="11" xfId="0" applyFont="1" applyFill="1" applyBorder="1"/>
    <xf numFmtId="166" fontId="27" fillId="2" borderId="21" xfId="1" applyFont="1" applyFill="1" applyBorder="1" applyAlignment="1">
      <alignment horizontal="center"/>
    </xf>
    <xf numFmtId="172" fontId="27" fillId="2" borderId="8" xfId="1" applyNumberFormat="1" applyFont="1" applyFill="1" applyBorder="1"/>
    <xf numFmtId="0" fontId="27" fillId="2" borderId="0" xfId="0" applyFont="1" applyFill="1" applyAlignment="1">
      <alignment horizontal="center"/>
    </xf>
    <xf numFmtId="0" fontId="27" fillId="2" borderId="22" xfId="0" applyFont="1" applyFill="1" applyBorder="1"/>
    <xf numFmtId="166" fontId="27" fillId="2" borderId="8" xfId="1" applyFont="1" applyFill="1" applyBorder="1"/>
    <xf numFmtId="172" fontId="27" fillId="2" borderId="0" xfId="1" applyNumberFormat="1" applyFont="1" applyFill="1" applyBorder="1"/>
    <xf numFmtId="166" fontId="28" fillId="2" borderId="21" xfId="1" applyFont="1" applyFill="1" applyBorder="1" applyAlignment="1">
      <alignment horizontal="center"/>
    </xf>
    <xf numFmtId="39" fontId="27" fillId="2" borderId="8" xfId="1" applyNumberFormat="1" applyFont="1" applyFill="1" applyBorder="1"/>
    <xf numFmtId="0" fontId="28" fillId="2" borderId="12" xfId="0" applyFont="1" applyFill="1" applyBorder="1" applyAlignment="1">
      <alignment horizontal="center" vertical="justify" wrapText="1"/>
    </xf>
    <xf numFmtId="0" fontId="27" fillId="2" borderId="6" xfId="0" applyFont="1" applyFill="1" applyBorder="1"/>
    <xf numFmtId="0" fontId="27" fillId="2" borderId="23" xfId="0" applyFont="1" applyFill="1" applyBorder="1"/>
    <xf numFmtId="0" fontId="28" fillId="2" borderId="13" xfId="0" applyFont="1" applyFill="1" applyBorder="1" applyAlignment="1">
      <alignment horizontal="center"/>
    </xf>
    <xf numFmtId="0" fontId="29" fillId="2" borderId="24" xfId="0" applyFont="1" applyFill="1" applyBorder="1" applyAlignment="1">
      <alignment horizontal="center" vertical="center" wrapText="1"/>
    </xf>
    <xf numFmtId="166" fontId="28" fillId="2" borderId="9" xfId="1" applyFont="1" applyFill="1" applyBorder="1" applyAlignment="1">
      <alignment horizontal="center"/>
    </xf>
    <xf numFmtId="172" fontId="27" fillId="2" borderId="10" xfId="1" applyNumberFormat="1" applyFont="1" applyFill="1" applyBorder="1"/>
    <xf numFmtId="0" fontId="27" fillId="2" borderId="21" xfId="0" applyFont="1" applyFill="1" applyBorder="1" applyAlignment="1">
      <alignment horizontal="center" vertical="center" wrapText="1"/>
    </xf>
    <xf numFmtId="166" fontId="27" fillId="2" borderId="8" xfId="1" applyFont="1" applyFill="1" applyBorder="1" applyAlignment="1">
      <alignment horizontal="right"/>
    </xf>
    <xf numFmtId="172" fontId="27" fillId="2" borderId="7" xfId="1" applyNumberFormat="1" applyFont="1" applyFill="1" applyBorder="1"/>
    <xf numFmtId="0" fontId="27" fillId="2" borderId="7" xfId="0" applyFont="1" applyFill="1" applyBorder="1" applyAlignment="1">
      <alignment horizontal="center" vertical="center" wrapText="1"/>
    </xf>
    <xf numFmtId="0" fontId="28" fillId="2" borderId="21" xfId="0" applyFont="1" applyFill="1" applyBorder="1" applyAlignment="1">
      <alignment horizontal="center" vertical="justify" wrapText="1"/>
    </xf>
    <xf numFmtId="0" fontId="27" fillId="2" borderId="21" xfId="0" applyFont="1" applyFill="1" applyBorder="1" applyAlignment="1">
      <alignment horizontal="center" vertical="justify" wrapText="1"/>
    </xf>
    <xf numFmtId="9" fontId="27" fillId="2" borderId="8" xfId="15" applyFont="1" applyFill="1" applyBorder="1"/>
    <xf numFmtId="3" fontId="27" fillId="2" borderId="7" xfId="0" applyNumberFormat="1" applyFont="1" applyFill="1" applyBorder="1"/>
    <xf numFmtId="0" fontId="27" fillId="2" borderId="7" xfId="0" applyFont="1" applyFill="1" applyBorder="1" applyAlignment="1">
      <alignment horizontal="center"/>
    </xf>
    <xf numFmtId="172" fontId="27" fillId="2" borderId="7" xfId="1" applyNumberFormat="1" applyFont="1" applyFill="1" applyBorder="1" applyAlignment="1">
      <alignment horizontal="right"/>
    </xf>
    <xf numFmtId="41" fontId="0" fillId="2" borderId="0" xfId="14" applyFont="1" applyFill="1" applyAlignment="1">
      <alignment vertical="center"/>
    </xf>
    <xf numFmtId="0" fontId="9" fillId="2" borderId="1" xfId="0" applyFont="1" applyFill="1" applyBorder="1" applyAlignment="1">
      <alignment horizontal="center" vertical="center"/>
    </xf>
    <xf numFmtId="0" fontId="10" fillId="2" borderId="1" xfId="0" applyFont="1" applyFill="1" applyBorder="1"/>
    <xf numFmtId="0" fontId="10" fillId="2" borderId="1" xfId="0" applyFont="1" applyFill="1" applyBorder="1" applyAlignment="1">
      <alignment horizontal="justify" vertical="center" wrapText="1"/>
    </xf>
    <xf numFmtId="0" fontId="9" fillId="2" borderId="1" xfId="0" applyFont="1" applyFill="1" applyBorder="1" applyAlignment="1">
      <alignment horizontal="center" vertical="center" wrapText="1"/>
    </xf>
    <xf numFmtId="0" fontId="10" fillId="2" borderId="1" xfId="0" applyFont="1" applyFill="1" applyBorder="1" applyAlignment="1">
      <alignment vertical="center"/>
    </xf>
    <xf numFmtId="3" fontId="0" fillId="2" borderId="0" xfId="0" applyNumberFormat="1" applyFill="1"/>
    <xf numFmtId="173" fontId="0" fillId="2" borderId="0" xfId="7" applyNumberFormat="1" applyFont="1" applyFill="1"/>
    <xf numFmtId="0" fontId="10" fillId="2" borderId="1" xfId="0" applyFont="1" applyFill="1" applyBorder="1" applyAlignment="1">
      <alignment horizontal="center" vertical="center"/>
    </xf>
    <xf numFmtId="0" fontId="15" fillId="2" borderId="0" xfId="0" applyFont="1" applyFill="1"/>
    <xf numFmtId="0" fontId="0" fillId="2" borderId="0" xfId="0" applyFill="1" applyAlignment="1">
      <alignment horizontal="justify" vertical="justify"/>
    </xf>
    <xf numFmtId="0" fontId="0" fillId="2" borderId="0" xfId="0" applyFill="1" applyAlignment="1">
      <alignment vertical="center"/>
    </xf>
    <xf numFmtId="0" fontId="0" fillId="2" borderId="0" xfId="0" applyFill="1" applyAlignment="1">
      <alignment horizontal="center"/>
    </xf>
    <xf numFmtId="0" fontId="15" fillId="2" borderId="1" xfId="0" applyFont="1" applyFill="1" applyBorder="1" applyAlignment="1">
      <alignment horizontal="center"/>
    </xf>
    <xf numFmtId="2" fontId="27" fillId="2" borderId="1" xfId="0" applyNumberFormat="1" applyFont="1" applyFill="1" applyBorder="1" applyAlignment="1">
      <alignment horizontal="right"/>
    </xf>
    <xf numFmtId="0" fontId="0" fillId="2" borderId="1" xfId="0" applyFill="1" applyBorder="1" applyAlignment="1">
      <alignment horizontal="center"/>
    </xf>
    <xf numFmtId="0" fontId="10" fillId="2" borderId="1" xfId="0" applyFont="1" applyFill="1" applyBorder="1" applyAlignment="1">
      <alignment wrapText="1"/>
    </xf>
    <xf numFmtId="9" fontId="27" fillId="2" borderId="1" xfId="15" applyFont="1" applyFill="1" applyBorder="1" applyAlignment="1">
      <alignment horizontal="right" vertical="center"/>
    </xf>
    <xf numFmtId="0" fontId="9" fillId="2" borderId="13" xfId="0" applyFont="1" applyFill="1" applyBorder="1" applyAlignment="1">
      <alignment horizontal="center" vertical="center"/>
    </xf>
    <xf numFmtId="0" fontId="10" fillId="2" borderId="12" xfId="0" applyFont="1" applyFill="1" applyBorder="1" applyAlignment="1">
      <alignment horizontal="left" vertical="center" wrapText="1"/>
    </xf>
    <xf numFmtId="173" fontId="27" fillId="2" borderId="1" xfId="7" applyNumberFormat="1" applyFont="1" applyFill="1" applyBorder="1" applyAlignment="1">
      <alignment horizontal="right" vertical="center"/>
    </xf>
    <xf numFmtId="174" fontId="27" fillId="2" borderId="9" xfId="0" applyNumberFormat="1" applyFont="1" applyFill="1" applyBorder="1" applyAlignment="1">
      <alignment horizontal="right" vertical="center"/>
    </xf>
    <xf numFmtId="0" fontId="9" fillId="2" borderId="10" xfId="0" applyFont="1" applyFill="1" applyBorder="1" applyAlignment="1">
      <alignment horizontal="center" vertical="center"/>
    </xf>
    <xf numFmtId="0" fontId="10" fillId="2" borderId="9" xfId="0" applyFont="1" applyFill="1" applyBorder="1" applyAlignment="1">
      <alignment vertical="center"/>
    </xf>
    <xf numFmtId="0" fontId="28" fillId="2" borderId="1" xfId="0" applyFont="1" applyFill="1" applyBorder="1" applyAlignment="1">
      <alignment vertical="center" wrapText="1"/>
    </xf>
    <xf numFmtId="0" fontId="30" fillId="2" borderId="0" xfId="0" applyFont="1" applyFill="1"/>
    <xf numFmtId="0" fontId="29" fillId="2" borderId="0" xfId="0" applyFont="1" applyFill="1"/>
    <xf numFmtId="0" fontId="17" fillId="2" borderId="0" xfId="0" applyFont="1" applyFill="1" applyAlignment="1">
      <alignment horizontal="left"/>
    </xf>
    <xf numFmtId="0" fontId="8" fillId="0" borderId="1" xfId="0" applyFont="1" applyBorder="1" applyAlignment="1">
      <alignment horizontal="center" vertical="center" wrapText="1"/>
    </xf>
    <xf numFmtId="0" fontId="5" fillId="0" borderId="3" xfId="0" applyFont="1" applyBorder="1" applyAlignment="1">
      <alignment horizontal="center" vertical="center"/>
    </xf>
    <xf numFmtId="0" fontId="5" fillId="0" borderId="0" xfId="2" applyAlignment="1">
      <alignment horizontal="center" vertical="center"/>
    </xf>
    <xf numFmtId="0" fontId="26" fillId="0" borderId="0" xfId="2" applyFont="1" applyAlignment="1">
      <alignment vertical="top"/>
    </xf>
    <xf numFmtId="0" fontId="5" fillId="0" borderId="0" xfId="2" applyAlignment="1">
      <alignment horizontal="left" vertical="top" wrapText="1"/>
    </xf>
    <xf numFmtId="0" fontId="26" fillId="0" borderId="0" xfId="2" applyFont="1" applyAlignment="1">
      <alignment horizontal="left" vertical="top" wrapText="1"/>
    </xf>
    <xf numFmtId="0" fontId="26" fillId="0" borderId="0" xfId="2" applyFont="1"/>
    <xf numFmtId="0" fontId="30" fillId="0" borderId="0" xfId="0" applyFont="1"/>
    <xf numFmtId="0" fontId="12" fillId="0" borderId="1" xfId="0" applyFont="1" applyBorder="1" applyAlignment="1">
      <alignment horizontal="center" vertical="center" wrapText="1"/>
    </xf>
    <xf numFmtId="0" fontId="8" fillId="0" borderId="3" xfId="0" applyFont="1" applyBorder="1" applyAlignment="1">
      <alignment horizontal="center" vertical="center" wrapText="1"/>
    </xf>
    <xf numFmtId="0" fontId="16" fillId="0" borderId="1" xfId="0" applyFont="1" applyBorder="1" applyAlignment="1">
      <alignment horizontal="center" vertical="center" wrapText="1"/>
    </xf>
    <xf numFmtId="0" fontId="31" fillId="2" borderId="15" xfId="0" applyFont="1" applyFill="1" applyBorder="1" applyAlignment="1">
      <alignment horizontal="center" vertical="center"/>
    </xf>
    <xf numFmtId="0" fontId="31" fillId="2" borderId="19" xfId="0" applyFont="1" applyFill="1" applyBorder="1" applyAlignment="1">
      <alignment horizontal="center" vertical="center"/>
    </xf>
    <xf numFmtId="0" fontId="31" fillId="2" borderId="19" xfId="0" applyFont="1" applyFill="1" applyBorder="1" applyAlignment="1">
      <alignment horizontal="center" vertical="center" wrapText="1"/>
    </xf>
    <xf numFmtId="0" fontId="31" fillId="3" borderId="19" xfId="0" applyFont="1" applyFill="1" applyBorder="1" applyAlignment="1">
      <alignment horizontal="center" vertical="center" wrapText="1"/>
    </xf>
    <xf numFmtId="0" fontId="32" fillId="2" borderId="14" xfId="0" applyFont="1" applyFill="1" applyBorder="1" applyAlignment="1">
      <alignment horizontal="center" vertical="center"/>
    </xf>
    <xf numFmtId="0" fontId="32" fillId="2" borderId="14" xfId="0" applyFont="1" applyFill="1" applyBorder="1" applyAlignment="1">
      <alignment horizontal="center" vertical="center" wrapText="1"/>
    </xf>
    <xf numFmtId="0" fontId="0" fillId="0" borderId="14" xfId="0" applyBorder="1" applyAlignment="1">
      <alignment horizontal="center" vertical="top" wrapText="1"/>
    </xf>
    <xf numFmtId="168" fontId="32" fillId="3" borderId="14" xfId="8" applyNumberFormat="1" applyFont="1" applyFill="1" applyBorder="1" applyAlignment="1">
      <alignment vertical="center"/>
    </xf>
    <xf numFmtId="168" fontId="31" fillId="4" borderId="14" xfId="8" applyNumberFormat="1" applyFont="1" applyFill="1" applyBorder="1" applyAlignment="1">
      <alignment vertical="center"/>
    </xf>
    <xf numFmtId="168" fontId="31" fillId="4" borderId="14" xfId="8" applyNumberFormat="1" applyFont="1" applyFill="1" applyBorder="1" applyAlignment="1">
      <alignment horizontal="center" vertical="center"/>
    </xf>
    <xf numFmtId="0" fontId="15" fillId="0" borderId="14" xfId="0" applyFont="1" applyBorder="1"/>
    <xf numFmtId="0" fontId="15" fillId="0" borderId="0" xfId="0" applyFont="1" applyAlignment="1">
      <alignment horizontal="center"/>
    </xf>
    <xf numFmtId="0" fontId="33" fillId="3" borderId="14" xfId="0" applyFont="1" applyFill="1" applyBorder="1" applyAlignment="1">
      <alignment horizontal="center" vertical="center" wrapText="1"/>
    </xf>
    <xf numFmtId="0" fontId="33" fillId="3" borderId="18" xfId="0" applyFont="1" applyFill="1" applyBorder="1" applyAlignment="1">
      <alignment horizontal="center" vertical="center" wrapText="1"/>
    </xf>
    <xf numFmtId="0" fontId="32" fillId="0" borderId="15" xfId="0" applyFont="1" applyBorder="1" applyAlignment="1">
      <alignment horizontal="center" vertical="center"/>
    </xf>
    <xf numFmtId="0" fontId="32" fillId="0" borderId="19" xfId="0" applyFont="1" applyBorder="1" applyAlignment="1">
      <alignment horizontal="center" vertical="center"/>
    </xf>
    <xf numFmtId="0" fontId="32" fillId="0" borderId="19" xfId="0" applyFont="1" applyBorder="1" applyAlignment="1">
      <alignment horizontal="justify" vertical="center"/>
    </xf>
    <xf numFmtId="168" fontId="32" fillId="0" borderId="19" xfId="8" applyNumberFormat="1" applyFont="1" applyBorder="1" applyAlignment="1">
      <alignment horizontal="center" vertical="center"/>
    </xf>
    <xf numFmtId="14" fontId="32" fillId="0" borderId="19" xfId="0" applyNumberFormat="1" applyFont="1" applyBorder="1" applyAlignment="1">
      <alignment horizontal="center" vertical="center"/>
    </xf>
    <xf numFmtId="0" fontId="5" fillId="0" borderId="3" xfId="0" applyFont="1" applyBorder="1" applyAlignment="1">
      <alignment horizontal="center" vertical="center" wrapText="1"/>
    </xf>
    <xf numFmtId="0" fontId="35" fillId="0" borderId="0" xfId="2" applyFont="1" applyAlignment="1">
      <alignment vertical="center"/>
    </xf>
    <xf numFmtId="0" fontId="35" fillId="0" borderId="0" xfId="2" applyFont="1"/>
    <xf numFmtId="168" fontId="35" fillId="0" borderId="0" xfId="8" applyNumberFormat="1" applyFont="1"/>
    <xf numFmtId="0" fontId="36" fillId="5" borderId="1" xfId="2" applyFont="1" applyFill="1" applyBorder="1" applyAlignment="1">
      <alignment vertical="center" wrapText="1"/>
    </xf>
    <xf numFmtId="0" fontId="5" fillId="0" borderId="1" xfId="2" applyBorder="1" applyAlignment="1">
      <alignment wrapText="1"/>
    </xf>
    <xf numFmtId="0" fontId="26" fillId="0" borderId="1" xfId="2" applyFont="1" applyBorder="1"/>
    <xf numFmtId="0" fontId="37" fillId="0" borderId="0" xfId="0" applyFont="1"/>
    <xf numFmtId="0" fontId="37" fillId="0" borderId="0" xfId="0" applyFont="1" applyAlignment="1">
      <alignment horizontal="justify" vertical="top" wrapText="1"/>
    </xf>
    <xf numFmtId="1" fontId="37" fillId="0" borderId="0" xfId="0" applyNumberFormat="1" applyFont="1" applyAlignment="1">
      <alignment horizontal="center" vertical="center" wrapText="1"/>
    </xf>
    <xf numFmtId="0" fontId="35" fillId="0" borderId="0" xfId="2" applyFont="1" applyAlignment="1">
      <alignment horizontal="left" vertical="top" wrapText="1"/>
    </xf>
    <xf numFmtId="0" fontId="6" fillId="0" borderId="0" xfId="2" applyFont="1"/>
    <xf numFmtId="0" fontId="0" fillId="0" borderId="0" xfId="0" applyAlignment="1">
      <alignment wrapText="1"/>
    </xf>
    <xf numFmtId="0" fontId="38" fillId="0" borderId="27" xfId="0" applyFont="1" applyBorder="1" applyAlignment="1">
      <alignment horizontal="justify" vertical="center"/>
    </xf>
    <xf numFmtId="0" fontId="39" fillId="0" borderId="28" xfId="0" applyFont="1" applyBorder="1" applyAlignment="1">
      <alignment horizontal="justify" vertical="center"/>
    </xf>
    <xf numFmtId="0" fontId="38" fillId="0" borderId="27" xfId="0" applyFont="1" applyBorder="1" applyAlignment="1">
      <alignment horizontal="justify" vertical="center" wrapText="1"/>
    </xf>
    <xf numFmtId="0" fontId="39" fillId="0" borderId="28" xfId="0" applyFont="1" applyBorder="1" applyAlignment="1">
      <alignment horizontal="justify" vertical="center" wrapText="1"/>
    </xf>
    <xf numFmtId="0" fontId="39" fillId="0" borderId="29" xfId="0" applyFont="1" applyBorder="1" applyAlignment="1">
      <alignment horizontal="justify" vertical="center" wrapText="1"/>
    </xf>
    <xf numFmtId="0" fontId="0" fillId="0" borderId="14" xfId="0" applyBorder="1" applyAlignment="1">
      <alignment horizontal="center"/>
    </xf>
    <xf numFmtId="0" fontId="28" fillId="0" borderId="14" xfId="0" applyFont="1" applyBorder="1" applyAlignment="1">
      <alignment horizontal="center" wrapText="1"/>
    </xf>
    <xf numFmtId="0" fontId="28" fillId="0" borderId="29" xfId="0" applyFont="1" applyBorder="1"/>
    <xf numFmtId="0" fontId="15" fillId="0" borderId="14" xfId="0" applyFont="1" applyBorder="1" applyAlignment="1">
      <alignment horizontal="center" vertical="center"/>
    </xf>
    <xf numFmtId="0" fontId="10" fillId="0" borderId="1" xfId="0" applyFont="1" applyBorder="1" applyAlignment="1">
      <alignment horizontal="center" vertical="center" wrapText="1"/>
    </xf>
    <xf numFmtId="0" fontId="1" fillId="0" borderId="4" xfId="0" applyFont="1" applyBorder="1" applyAlignment="1">
      <alignment horizontal="center"/>
    </xf>
    <xf numFmtId="0" fontId="3" fillId="0" borderId="2" xfId="0" applyFont="1" applyBorder="1" applyAlignment="1">
      <alignment horizontal="center" vertical="center"/>
    </xf>
    <xf numFmtId="0" fontId="3" fillId="0" borderId="5" xfId="0" applyFont="1" applyBorder="1" applyAlignment="1">
      <alignment horizontal="center" vertical="center"/>
    </xf>
    <xf numFmtId="0" fontId="15" fillId="0" borderId="16" xfId="0" applyFont="1" applyBorder="1" applyAlignment="1">
      <alignment horizontal="center"/>
    </xf>
    <xf numFmtId="0" fontId="15" fillId="0" borderId="17" xfId="0" applyFont="1" applyBorder="1" applyAlignment="1">
      <alignment horizontal="center"/>
    </xf>
    <xf numFmtId="0" fontId="15" fillId="0" borderId="18" xfId="0" applyFont="1" applyBorder="1" applyAlignment="1">
      <alignment horizontal="center"/>
    </xf>
    <xf numFmtId="0" fontId="15" fillId="3" borderId="16" xfId="0" applyFont="1" applyFill="1" applyBorder="1" applyAlignment="1">
      <alignment horizontal="center"/>
    </xf>
    <xf numFmtId="0" fontId="15" fillId="3" borderId="17" xfId="0" applyFont="1" applyFill="1" applyBorder="1" applyAlignment="1">
      <alignment horizontal="center"/>
    </xf>
    <xf numFmtId="0" fontId="15" fillId="3" borderId="18" xfId="0" applyFont="1" applyFill="1" applyBorder="1" applyAlignment="1">
      <alignment horizontal="center"/>
    </xf>
    <xf numFmtId="0" fontId="32" fillId="2" borderId="16" xfId="0" applyFont="1" applyFill="1" applyBorder="1" applyAlignment="1">
      <alignment horizontal="right" vertical="center" wrapText="1"/>
    </xf>
    <xf numFmtId="0" fontId="32" fillId="2" borderId="17" xfId="0" applyFont="1" applyFill="1" applyBorder="1" applyAlignment="1">
      <alignment horizontal="right" vertical="center" wrapText="1"/>
    </xf>
    <xf numFmtId="0" fontId="32" fillId="2" borderId="18" xfId="0" applyFont="1" applyFill="1" applyBorder="1" applyAlignment="1">
      <alignment horizontal="right" vertical="center" wrapText="1"/>
    </xf>
    <xf numFmtId="0" fontId="23" fillId="0" borderId="0" xfId="0" applyFont="1" applyAlignment="1">
      <alignment horizontal="center" vertical="center"/>
    </xf>
    <xf numFmtId="0" fontId="21" fillId="0" borderId="0" xfId="0" applyFont="1" applyAlignment="1">
      <alignment horizontal="center" vertical="center"/>
    </xf>
    <xf numFmtId="0" fontId="20" fillId="0" borderId="0" xfId="0" applyFont="1" applyAlignment="1">
      <alignment horizontal="center" vertical="center"/>
    </xf>
    <xf numFmtId="0" fontId="18" fillId="0" borderId="0" xfId="0" applyFont="1" applyAlignment="1">
      <alignment horizontal="justify" vertical="center" wrapText="1"/>
    </xf>
    <xf numFmtId="0" fontId="8" fillId="2" borderId="0" xfId="0" applyFont="1" applyFill="1" applyAlignment="1">
      <alignment horizontal="center" vertical="center"/>
    </xf>
    <xf numFmtId="0" fontId="8" fillId="2" borderId="16" xfId="0" applyFont="1" applyFill="1" applyBorder="1" applyAlignment="1">
      <alignment horizontal="left" vertical="center" wrapText="1"/>
    </xf>
    <xf numFmtId="0" fontId="8" fillId="2" borderId="18" xfId="0" applyFont="1" applyFill="1" applyBorder="1" applyAlignment="1">
      <alignment horizontal="left" vertical="center" wrapText="1"/>
    </xf>
    <xf numFmtId="0" fontId="15" fillId="2" borderId="0" xfId="0" applyFont="1" applyFill="1" applyAlignment="1">
      <alignment horizontal="center"/>
    </xf>
    <xf numFmtId="0" fontId="10" fillId="2" borderId="1" xfId="0" applyFont="1" applyFill="1" applyBorder="1" applyAlignment="1">
      <alignment horizontal="center" vertical="center" wrapText="1"/>
    </xf>
    <xf numFmtId="0" fontId="0" fillId="2" borderId="16" xfId="0" applyFill="1" applyBorder="1" applyAlignment="1">
      <alignment horizontal="center" vertical="center" wrapText="1"/>
    </xf>
    <xf numFmtId="0" fontId="0" fillId="2" borderId="17" xfId="0" applyFill="1" applyBorder="1" applyAlignment="1">
      <alignment horizontal="center" vertical="center" wrapText="1"/>
    </xf>
    <xf numFmtId="0" fontId="0" fillId="2" borderId="18" xfId="0"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20" xfId="0" applyFont="1" applyFill="1" applyBorder="1" applyAlignment="1">
      <alignment horizontal="center" vertical="center" wrapText="1"/>
    </xf>
    <xf numFmtId="9" fontId="8" fillId="2" borderId="22" xfId="0" applyNumberFormat="1" applyFont="1" applyFill="1" applyBorder="1" applyAlignment="1">
      <alignment horizontal="center" vertical="justify" wrapText="1"/>
    </xf>
    <xf numFmtId="0" fontId="8" fillId="2" borderId="0" xfId="0" applyFont="1" applyFill="1" applyAlignment="1">
      <alignment horizontal="center" vertical="justify" wrapText="1"/>
    </xf>
    <xf numFmtId="0" fontId="8" fillId="2" borderId="8" xfId="0" applyFont="1" applyFill="1" applyBorder="1" applyAlignment="1">
      <alignment horizontal="center" vertical="justify" wrapText="1"/>
    </xf>
    <xf numFmtId="0" fontId="28" fillId="2" borderId="26" xfId="0" applyFont="1" applyFill="1" applyBorder="1" applyAlignment="1">
      <alignment horizontal="center" vertical="center" wrapText="1"/>
    </xf>
    <xf numFmtId="0" fontId="28" fillId="2" borderId="25" xfId="0" applyFont="1" applyFill="1" applyBorder="1" applyAlignment="1">
      <alignment horizontal="center" vertical="center"/>
    </xf>
    <xf numFmtId="0" fontId="8" fillId="2" borderId="0" xfId="0" applyFont="1" applyFill="1" applyAlignment="1">
      <alignment horizontal="center" vertical="justify"/>
    </xf>
    <xf numFmtId="0" fontId="8" fillId="2" borderId="0" xfId="0" applyFont="1" applyFill="1" applyAlignment="1">
      <alignment horizontal="center" vertical="center" wrapText="1"/>
    </xf>
    <xf numFmtId="0" fontId="19" fillId="0" borderId="0" xfId="2" applyFont="1" applyAlignment="1">
      <alignment horizontal="center" vertical="center"/>
    </xf>
    <xf numFmtId="0" fontId="34" fillId="0" borderId="0" xfId="2" applyFont="1" applyAlignment="1">
      <alignment horizontal="justify" vertical="top" wrapText="1"/>
    </xf>
    <xf numFmtId="0" fontId="35" fillId="0" borderId="0" xfId="2" applyFont="1" applyAlignment="1">
      <alignment horizontal="left" vertical="top" wrapText="1"/>
    </xf>
    <xf numFmtId="0" fontId="11" fillId="5" borderId="2" xfId="0" applyFont="1" applyFill="1" applyBorder="1" applyAlignment="1">
      <alignment horizontal="center" vertical="center" wrapText="1"/>
    </xf>
    <xf numFmtId="0" fontId="11" fillId="5" borderId="3" xfId="0" applyFont="1" applyFill="1" applyBorder="1" applyAlignment="1">
      <alignment horizontal="center" vertical="center" wrapText="1"/>
    </xf>
    <xf numFmtId="175" fontId="5" fillId="0" borderId="2" xfId="8" applyNumberFormat="1" applyFont="1" applyBorder="1" applyAlignment="1">
      <alignment horizontal="center" vertical="center" wrapText="1"/>
    </xf>
    <xf numFmtId="175" fontId="5" fillId="0" borderId="3" xfId="8" applyNumberFormat="1" applyFont="1" applyBorder="1" applyAlignment="1">
      <alignment horizontal="center" vertical="center" wrapText="1"/>
    </xf>
    <xf numFmtId="0" fontId="7" fillId="0" borderId="0" xfId="0" applyFont="1" applyAlignment="1">
      <alignment horizontal="left" wrapText="1"/>
    </xf>
    <xf numFmtId="1" fontId="8" fillId="0" borderId="2" xfId="2" applyNumberFormat="1" applyFont="1" applyBorder="1" applyAlignment="1">
      <alignment horizontal="center" vertical="center"/>
    </xf>
    <xf numFmtId="1" fontId="8" fillId="0" borderId="3" xfId="2" applyNumberFormat="1" applyFont="1" applyBorder="1" applyAlignment="1">
      <alignment horizontal="center" vertical="center"/>
    </xf>
    <xf numFmtId="0" fontId="5" fillId="0" borderId="0" xfId="2" applyAlignment="1">
      <alignment horizontal="left" vertical="top" wrapText="1"/>
    </xf>
    <xf numFmtId="0" fontId="26" fillId="0" borderId="0" xfId="2" applyFont="1" applyAlignment="1">
      <alignment horizontal="left" vertical="top"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 xfId="0" applyFont="1" applyBorder="1" applyAlignment="1">
      <alignment horizontal="center"/>
    </xf>
    <xf numFmtId="0" fontId="26" fillId="0" borderId="2" xfId="0" applyFont="1" applyBorder="1" applyAlignment="1">
      <alignment horizontal="center" vertical="center"/>
    </xf>
    <xf numFmtId="0" fontId="26" fillId="0" borderId="3"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cellXfs>
  <cellStyles count="17">
    <cellStyle name="Millares [0]" xfId="14" builtinId="6"/>
    <cellStyle name="Millares [0] 2" xfId="6" xr:uid="{00000000-0005-0000-0000-000001000000}"/>
    <cellStyle name="Millares [0] 3" xfId="12" xr:uid="{5C4F6ECC-0D46-4FC2-8DC4-29C006D7B55F}"/>
    <cellStyle name="Millares 2" xfId="1" xr:uid="{00000000-0005-0000-0000-000002000000}"/>
    <cellStyle name="Millares 3" xfId="13" xr:uid="{FE0DC801-A9DD-4183-B1E0-F43B711EA869}"/>
    <cellStyle name="Moneda" xfId="8" builtinId="4"/>
    <cellStyle name="Moneda [0] 2" xfId="5" xr:uid="{00000000-0005-0000-0000-000003000000}"/>
    <cellStyle name="Moneda [0] 3" xfId="16" xr:uid="{61157849-745B-4A0E-B706-1E332CF99442}"/>
    <cellStyle name="Moneda 2" xfId="7" xr:uid="{00000000-0005-0000-0000-000004000000}"/>
    <cellStyle name="Moneda 2 2" xfId="11" xr:uid="{5F097CD2-3395-47BD-9C07-FFC91A055043}"/>
    <cellStyle name="Normal" xfId="0" builtinId="0"/>
    <cellStyle name="Normal 2" xfId="2" xr:uid="{00000000-0005-0000-0000-000006000000}"/>
    <cellStyle name="Normal 3" xfId="3" xr:uid="{00000000-0005-0000-0000-000007000000}"/>
    <cellStyle name="Normal 4" xfId="4" xr:uid="{00000000-0005-0000-0000-000008000000}"/>
    <cellStyle name="Normal 5" xfId="9" xr:uid="{53F3107B-D2A6-48FD-947B-3D2323E625BB}"/>
    <cellStyle name="Normal 6" xfId="10" xr:uid="{5B3E08DF-A460-48B6-BD3E-DCD5E44A5160}"/>
    <cellStyle name="Porcentaje" xfId="15"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C35"/>
  <sheetViews>
    <sheetView topLeftCell="A28" zoomScaleNormal="100" workbookViewId="0">
      <selection activeCell="C35" sqref="C35"/>
    </sheetView>
  </sheetViews>
  <sheetFormatPr baseColWidth="10" defaultRowHeight="11.25"/>
  <cols>
    <col min="1" max="1" width="4.85546875" style="1" customWidth="1"/>
    <col min="2" max="2" width="88.85546875" style="1" customWidth="1"/>
    <col min="3" max="3" width="58.140625" style="5" customWidth="1"/>
    <col min="4" max="5" width="11.42578125" style="1"/>
    <col min="6" max="6" width="15" style="1" bestFit="1" customWidth="1"/>
    <col min="7" max="16384" width="11.42578125" style="1"/>
  </cols>
  <sheetData>
    <row r="1" spans="2:3" ht="16.5" customHeight="1">
      <c r="B1" s="149"/>
      <c r="C1" s="149"/>
    </row>
    <row r="2" spans="2:3" ht="23.25">
      <c r="B2" s="150" t="s">
        <v>84</v>
      </c>
      <c r="C2" s="151"/>
    </row>
    <row r="3" spans="2:3" ht="38.25" customHeight="1">
      <c r="B3" s="9" t="s">
        <v>45</v>
      </c>
      <c r="C3" s="9"/>
    </row>
    <row r="4" spans="2:3" ht="39" customHeight="1">
      <c r="B4" s="9" t="s">
        <v>46</v>
      </c>
      <c r="C4" s="9"/>
    </row>
    <row r="5" spans="2:3" ht="39" customHeight="1">
      <c r="B5" s="9"/>
      <c r="C5" s="106" t="s">
        <v>85</v>
      </c>
    </row>
    <row r="6" spans="2:3" ht="15" customHeight="1">
      <c r="B6" s="10" t="s">
        <v>22</v>
      </c>
      <c r="C6" s="9" t="s">
        <v>86</v>
      </c>
    </row>
    <row r="7" spans="2:3" ht="33.75">
      <c r="B7" s="11" t="s">
        <v>1</v>
      </c>
      <c r="C7" s="12" t="s">
        <v>4</v>
      </c>
    </row>
    <row r="8" spans="2:3">
      <c r="B8" s="13" t="s">
        <v>26</v>
      </c>
      <c r="C8" s="14" t="s">
        <v>87</v>
      </c>
    </row>
    <row r="9" spans="2:3">
      <c r="B9" s="15" t="s">
        <v>21</v>
      </c>
      <c r="C9" s="16" t="s">
        <v>5</v>
      </c>
    </row>
    <row r="10" spans="2:3" ht="177" customHeight="1">
      <c r="B10" s="17" t="s">
        <v>8</v>
      </c>
      <c r="C10" s="18" t="s">
        <v>35</v>
      </c>
    </row>
    <row r="11" spans="2:3" ht="14.25" customHeight="1">
      <c r="B11" s="15" t="s">
        <v>27</v>
      </c>
      <c r="C11" s="16" t="s">
        <v>88</v>
      </c>
    </row>
    <row r="12" spans="2:3" ht="39.75" customHeight="1">
      <c r="B12" s="17" t="s">
        <v>28</v>
      </c>
      <c r="C12" s="18" t="s">
        <v>4</v>
      </c>
    </row>
    <row r="13" spans="2:3">
      <c r="B13" s="13" t="s">
        <v>20</v>
      </c>
      <c r="C13" s="14" t="s">
        <v>5</v>
      </c>
    </row>
    <row r="14" spans="2:3" ht="22.5">
      <c r="B14" s="17" t="s">
        <v>2</v>
      </c>
      <c r="C14" s="18" t="s">
        <v>5</v>
      </c>
    </row>
    <row r="15" spans="2:3" ht="15" customHeight="1">
      <c r="B15" s="13" t="s">
        <v>19</v>
      </c>
      <c r="C15" s="14" t="s">
        <v>5</v>
      </c>
    </row>
    <row r="16" spans="2:3" ht="45.75" customHeight="1">
      <c r="B16" s="17" t="s">
        <v>31</v>
      </c>
      <c r="C16" s="18" t="s">
        <v>5</v>
      </c>
    </row>
    <row r="17" spans="2:3" ht="15" customHeight="1">
      <c r="B17" s="15" t="s">
        <v>18</v>
      </c>
      <c r="C17" s="16" t="s">
        <v>89</v>
      </c>
    </row>
    <row r="18" spans="2:3" ht="269.25" customHeight="1">
      <c r="B18" s="17" t="s">
        <v>6</v>
      </c>
      <c r="C18" s="104" t="s">
        <v>83</v>
      </c>
    </row>
    <row r="19" spans="2:3" ht="21.75" customHeight="1">
      <c r="B19" s="13" t="s">
        <v>29</v>
      </c>
      <c r="C19" s="9" t="s">
        <v>36</v>
      </c>
    </row>
    <row r="20" spans="2:3" ht="92.25" customHeight="1">
      <c r="B20" s="17" t="s">
        <v>30</v>
      </c>
      <c r="C20" s="18" t="s">
        <v>4</v>
      </c>
    </row>
    <row r="21" spans="2:3" ht="18" customHeight="1">
      <c r="B21" s="15" t="s">
        <v>17</v>
      </c>
      <c r="C21" s="9" t="s">
        <v>90</v>
      </c>
    </row>
    <row r="22" spans="2:3" ht="75.75" customHeight="1">
      <c r="B22" s="17" t="s">
        <v>23</v>
      </c>
      <c r="C22" s="18" t="s">
        <v>4</v>
      </c>
    </row>
    <row r="23" spans="2:3" ht="12" customHeight="1">
      <c r="B23" s="19" t="s">
        <v>24</v>
      </c>
      <c r="C23" s="9" t="s">
        <v>91</v>
      </c>
    </row>
    <row r="24" spans="2:3" ht="72.75" customHeight="1">
      <c r="B24" s="17" t="s">
        <v>25</v>
      </c>
      <c r="C24" s="18" t="s">
        <v>4</v>
      </c>
    </row>
    <row r="25" spans="2:3">
      <c r="B25" s="19" t="s">
        <v>16</v>
      </c>
      <c r="C25" s="14" t="s">
        <v>92</v>
      </c>
    </row>
    <row r="26" spans="2:3" ht="12.75" customHeight="1">
      <c r="B26" s="17" t="s">
        <v>3</v>
      </c>
      <c r="C26" s="18" t="s">
        <v>4</v>
      </c>
    </row>
    <row r="27" spans="2:3" ht="14.25" customHeight="1">
      <c r="B27" s="15" t="s">
        <v>13</v>
      </c>
      <c r="C27" s="9" t="s">
        <v>86</v>
      </c>
    </row>
    <row r="28" spans="2:3" ht="68.25" customHeight="1">
      <c r="B28" s="17" t="s">
        <v>37</v>
      </c>
      <c r="C28" s="18" t="s">
        <v>4</v>
      </c>
    </row>
    <row r="29" spans="2:3">
      <c r="B29" s="23" t="s">
        <v>15</v>
      </c>
      <c r="C29" s="16" t="s">
        <v>41</v>
      </c>
    </row>
    <row r="30" spans="2:3" ht="47.25" customHeight="1">
      <c r="B30" s="20" t="s">
        <v>9</v>
      </c>
      <c r="C30" s="18" t="s">
        <v>4</v>
      </c>
    </row>
    <row r="31" spans="2:3" ht="16.5" customHeight="1">
      <c r="B31" s="15" t="s">
        <v>14</v>
      </c>
      <c r="C31" s="16" t="s">
        <v>93</v>
      </c>
    </row>
    <row r="32" spans="2:3" ht="109.5" customHeight="1">
      <c r="B32" s="20" t="s">
        <v>38</v>
      </c>
      <c r="C32" s="18" t="s">
        <v>4</v>
      </c>
    </row>
    <row r="33" spans="2:3" ht="16.5" customHeight="1">
      <c r="B33" s="15" t="s">
        <v>39</v>
      </c>
      <c r="C33" s="16" t="s">
        <v>94</v>
      </c>
    </row>
    <row r="34" spans="2:3" ht="56.25" customHeight="1">
      <c r="B34" s="21" t="s">
        <v>40</v>
      </c>
      <c r="C34" s="18" t="s">
        <v>4</v>
      </c>
    </row>
    <row r="35" spans="2:3" s="7" customFormat="1" ht="51" customHeight="1">
      <c r="B35" s="22"/>
      <c r="C35" s="148" t="s">
        <v>4</v>
      </c>
    </row>
  </sheetData>
  <mergeCells count="2">
    <mergeCell ref="B1:C1"/>
    <mergeCell ref="B2:C2"/>
  </mergeCells>
  <pageMargins left="0.7" right="0.7" top="0.75" bottom="0.75" header="0.3" footer="0.3"/>
  <pageSetup paperSize="13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1A1055-04A7-440B-8A1D-7B6DC6F6B0EE}">
  <dimension ref="A1:F16"/>
  <sheetViews>
    <sheetView zoomScaleNormal="100" workbookViewId="0">
      <selection activeCell="F16" sqref="F16"/>
    </sheetView>
  </sheetViews>
  <sheetFormatPr baseColWidth="10" defaultRowHeight="15"/>
  <cols>
    <col min="3" max="3" width="41.85546875" customWidth="1"/>
    <col min="4" max="4" width="19.85546875" customWidth="1"/>
    <col min="5" max="5" width="17" customWidth="1"/>
    <col min="6" max="6" width="15.85546875" customWidth="1"/>
  </cols>
  <sheetData>
    <row r="1" spans="1:6" s="25" customFormat="1" ht="18.75">
      <c r="A1" s="161" t="s">
        <v>42</v>
      </c>
      <c r="B1" s="161"/>
      <c r="C1" s="161"/>
      <c r="D1" s="161"/>
      <c r="E1" s="161"/>
    </row>
    <row r="2" spans="1:6" ht="15.75">
      <c r="A2" s="162" t="s">
        <v>95</v>
      </c>
      <c r="B2" s="162"/>
      <c r="C2" s="162"/>
      <c r="D2" s="162"/>
      <c r="E2" s="162"/>
    </row>
    <row r="3" spans="1:6">
      <c r="A3" s="163" t="s">
        <v>141</v>
      </c>
      <c r="B3" s="163"/>
      <c r="C3" s="163"/>
      <c r="D3" s="163"/>
      <c r="E3" s="163"/>
    </row>
    <row r="5" spans="1:6" ht="47.1" customHeight="1">
      <c r="A5" s="164" t="s">
        <v>96</v>
      </c>
      <c r="B5" s="164"/>
      <c r="C5" s="164"/>
      <c r="D5" s="164"/>
      <c r="E5" s="164"/>
    </row>
    <row r="7" spans="1:6" ht="16.5" thickBot="1">
      <c r="A7" s="24"/>
    </row>
    <row r="8" spans="1:6" ht="15.75" thickBot="1">
      <c r="C8" s="152" t="s">
        <v>97</v>
      </c>
      <c r="D8" s="153"/>
      <c r="E8" s="153"/>
      <c r="F8" s="154"/>
    </row>
    <row r="9" spans="1:6" ht="15.75" thickBot="1">
      <c r="C9" s="152" t="s">
        <v>98</v>
      </c>
      <c r="D9" s="153"/>
      <c r="E9" s="153"/>
      <c r="F9" s="154"/>
    </row>
    <row r="10" spans="1:6" ht="15.75" thickBot="1">
      <c r="C10" s="155" t="s">
        <v>85</v>
      </c>
      <c r="D10" s="156"/>
      <c r="E10" s="156"/>
      <c r="F10" s="157"/>
    </row>
    <row r="11" spans="1:6" ht="30.75" thickBot="1">
      <c r="C11" s="107"/>
      <c r="D11" s="108" t="s">
        <v>53</v>
      </c>
      <c r="E11" s="109" t="s">
        <v>43</v>
      </c>
      <c r="F11" s="110" t="s">
        <v>99</v>
      </c>
    </row>
    <row r="12" spans="1:6" ht="60.75" thickBot="1">
      <c r="C12" s="111">
        <v>1</v>
      </c>
      <c r="D12" s="112">
        <v>1</v>
      </c>
      <c r="E12" s="113" t="s">
        <v>100</v>
      </c>
      <c r="F12" s="114">
        <v>66842739</v>
      </c>
    </row>
    <row r="13" spans="1:6" ht="15.75" thickBot="1">
      <c r="C13" s="158" t="s">
        <v>101</v>
      </c>
      <c r="D13" s="159"/>
      <c r="E13" s="160"/>
      <c r="F13" s="115">
        <f>+SUM(F12:F12)</f>
        <v>66842739</v>
      </c>
    </row>
    <row r="14" spans="1:6" ht="15.75" thickBot="1">
      <c r="C14" s="158" t="s">
        <v>102</v>
      </c>
      <c r="D14" s="159"/>
      <c r="E14" s="160"/>
      <c r="F14" s="115">
        <f t="shared" ref="F14" si="0">+F13*19%</f>
        <v>12700120.41</v>
      </c>
    </row>
    <row r="15" spans="1:6" ht="15.75" thickBot="1">
      <c r="C15" s="158" t="s">
        <v>103</v>
      </c>
      <c r="D15" s="159"/>
      <c r="E15" s="160"/>
      <c r="F15" s="116">
        <f t="shared" ref="F15" si="1">+SUM(F13:F14)</f>
        <v>79542859.409999996</v>
      </c>
    </row>
    <row r="16" spans="1:6" ht="15.75" thickBot="1">
      <c r="E16" s="117" t="s">
        <v>104</v>
      </c>
      <c r="F16" s="147" t="s">
        <v>4</v>
      </c>
    </row>
  </sheetData>
  <mergeCells count="10">
    <mergeCell ref="A1:E1"/>
    <mergeCell ref="A2:E2"/>
    <mergeCell ref="A3:E3"/>
    <mergeCell ref="A5:E5"/>
    <mergeCell ref="C8:F8"/>
    <mergeCell ref="C9:F9"/>
    <mergeCell ref="C10:F10"/>
    <mergeCell ref="C13:E13"/>
    <mergeCell ref="C14:E14"/>
    <mergeCell ref="C15:E15"/>
  </mergeCells>
  <pageMargins left="0.7" right="0.7" top="0.75" bottom="0.75" header="0.3" footer="0.3"/>
  <pageSetup scale="77" orientation="portrait" horizontalDpi="0" verticalDpi="0"/>
  <headerFooter>
    <oddFooter>&amp;R&amp;"Calibri Bold,Negrita"&amp;12&amp;K000000Página &amp;N de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C13137-8A47-4EC2-B788-838C0030255A}">
  <dimension ref="A1:E25"/>
  <sheetViews>
    <sheetView workbookViewId="0">
      <selection activeCell="C11" sqref="C11"/>
    </sheetView>
  </sheetViews>
  <sheetFormatPr baseColWidth="10" defaultRowHeight="15"/>
  <cols>
    <col min="1" max="1" width="16.85546875" customWidth="1"/>
    <col min="2" max="2" width="45.28515625" style="138" customWidth="1"/>
    <col min="3" max="3" width="39.42578125" style="138" customWidth="1"/>
    <col min="5" max="5" width="37.85546875" customWidth="1"/>
  </cols>
  <sheetData>
    <row r="1" spans="1:5" ht="18">
      <c r="A1" s="161" t="s">
        <v>42</v>
      </c>
      <c r="B1" s="161"/>
      <c r="C1" s="161"/>
      <c r="D1" s="161"/>
      <c r="E1" s="161"/>
    </row>
    <row r="2" spans="1:5" ht="15.75">
      <c r="A2" s="162" t="s">
        <v>95</v>
      </c>
      <c r="B2" s="162"/>
      <c r="C2" s="162"/>
      <c r="D2" s="162"/>
      <c r="E2" s="162"/>
    </row>
    <row r="3" spans="1:5">
      <c r="A3" s="163" t="s">
        <v>142</v>
      </c>
      <c r="B3" s="163"/>
      <c r="C3" s="163"/>
      <c r="D3" s="163"/>
      <c r="E3" s="163"/>
    </row>
    <row r="5" spans="1:5" ht="46.5" customHeight="1">
      <c r="A5" s="164" t="s">
        <v>96</v>
      </c>
      <c r="B5" s="164"/>
      <c r="C5" s="164"/>
      <c r="D5" s="164"/>
      <c r="E5" s="164"/>
    </row>
    <row r="7" spans="1:5" ht="15.75" thickBot="1"/>
    <row r="8" spans="1:5" ht="27.75" customHeight="1">
      <c r="B8" s="141" t="s">
        <v>146</v>
      </c>
      <c r="C8" s="139" t="s">
        <v>143</v>
      </c>
    </row>
    <row r="9" spans="1:5">
      <c r="B9" s="142" t="s">
        <v>147</v>
      </c>
      <c r="C9" s="140" t="s">
        <v>144</v>
      </c>
    </row>
    <row r="10" spans="1:5" ht="24">
      <c r="B10" s="142" t="s">
        <v>148</v>
      </c>
      <c r="C10" s="140" t="s">
        <v>145</v>
      </c>
    </row>
    <row r="11" spans="1:5" ht="15.75" thickBot="1">
      <c r="B11" s="142" t="s">
        <v>149</v>
      </c>
      <c r="C11" s="146" t="s">
        <v>4</v>
      </c>
    </row>
    <row r="12" spans="1:5" ht="24">
      <c r="B12" s="142" t="s">
        <v>150</v>
      </c>
    </row>
    <row r="13" spans="1:5" ht="48">
      <c r="B13" s="142" t="s">
        <v>151</v>
      </c>
    </row>
    <row r="14" spans="1:5" ht="48">
      <c r="B14" s="142" t="s">
        <v>152</v>
      </c>
    </row>
    <row r="15" spans="1:5" ht="24">
      <c r="B15" s="142" t="s">
        <v>153</v>
      </c>
    </row>
    <row r="16" spans="1:5">
      <c r="B16" s="142" t="s">
        <v>154</v>
      </c>
    </row>
    <row r="17" spans="2:2" ht="24">
      <c r="B17" s="142" t="s">
        <v>155</v>
      </c>
    </row>
    <row r="18" spans="2:2">
      <c r="B18" s="142" t="s">
        <v>156</v>
      </c>
    </row>
    <row r="19" spans="2:2">
      <c r="B19" s="142" t="s">
        <v>157</v>
      </c>
    </row>
    <row r="20" spans="2:2">
      <c r="B20" s="142" t="s">
        <v>158</v>
      </c>
    </row>
    <row r="21" spans="2:2" ht="24">
      <c r="B21" s="142" t="s">
        <v>159</v>
      </c>
    </row>
    <row r="22" spans="2:2" ht="24">
      <c r="B22" s="142" t="s">
        <v>160</v>
      </c>
    </row>
    <row r="23" spans="2:2" ht="24">
      <c r="B23" s="142" t="s">
        <v>161</v>
      </c>
    </row>
    <row r="24" spans="2:2" ht="24.75" thickBot="1">
      <c r="B24" s="143" t="s">
        <v>162</v>
      </c>
    </row>
    <row r="25" spans="2:2" ht="38.25" customHeight="1" thickBot="1">
      <c r="B25" s="145" t="s">
        <v>4</v>
      </c>
    </row>
  </sheetData>
  <mergeCells count="4">
    <mergeCell ref="A1:E1"/>
    <mergeCell ref="A2:E2"/>
    <mergeCell ref="A3:E3"/>
    <mergeCell ref="A5:E5"/>
  </mergeCells>
  <phoneticPr fontId="12"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6E73A0-F784-4363-A78A-BC6C2AF9BBD5}">
  <dimension ref="A1:I15"/>
  <sheetViews>
    <sheetView zoomScaleNormal="100" workbookViewId="0">
      <selection activeCell="C15" sqref="C15"/>
    </sheetView>
  </sheetViews>
  <sheetFormatPr baseColWidth="10" defaultRowHeight="15"/>
  <cols>
    <col min="3" max="3" width="54.7109375" customWidth="1"/>
    <col min="4" max="4" width="19.85546875" customWidth="1"/>
    <col min="5" max="5" width="17" customWidth="1"/>
    <col min="6" max="6" width="14.42578125" customWidth="1"/>
  </cols>
  <sheetData>
    <row r="1" spans="1:9" s="25" customFormat="1" ht="18.75">
      <c r="A1" s="161" t="s">
        <v>42</v>
      </c>
      <c r="B1" s="161"/>
      <c r="C1" s="161"/>
      <c r="D1" s="161"/>
      <c r="E1" s="161"/>
    </row>
    <row r="2" spans="1:9" ht="15.75">
      <c r="A2" s="162" t="s">
        <v>95</v>
      </c>
      <c r="B2" s="162"/>
      <c r="C2" s="162"/>
      <c r="D2" s="162"/>
      <c r="E2" s="162"/>
    </row>
    <row r="3" spans="1:9">
      <c r="A3" s="163" t="s">
        <v>44</v>
      </c>
      <c r="B3" s="163"/>
      <c r="C3" s="163"/>
      <c r="D3" s="163"/>
      <c r="E3" s="163"/>
    </row>
    <row r="5" spans="1:9" ht="47.1" customHeight="1">
      <c r="A5" s="164" t="s">
        <v>96</v>
      </c>
      <c r="B5" s="164"/>
      <c r="C5" s="164"/>
      <c r="D5" s="164"/>
      <c r="E5" s="164"/>
    </row>
    <row r="7" spans="1:9" ht="15.75" thickBot="1"/>
    <row r="8" spans="1:9" ht="15.75" thickBot="1">
      <c r="B8" s="152" t="s">
        <v>97</v>
      </c>
      <c r="C8" s="153"/>
      <c r="D8" s="153"/>
      <c r="E8" s="153"/>
      <c r="F8" s="153"/>
      <c r="G8" s="153"/>
      <c r="H8" s="153"/>
      <c r="I8" s="154"/>
    </row>
    <row r="9" spans="1:9" ht="15.75" thickBot="1">
      <c r="B9" s="155" t="s">
        <v>85</v>
      </c>
      <c r="C9" s="156"/>
      <c r="D9" s="156"/>
      <c r="E9" s="156"/>
      <c r="F9" s="156"/>
      <c r="G9" s="156"/>
      <c r="H9" s="156"/>
      <c r="I9" s="157"/>
    </row>
    <row r="10" spans="1:9" ht="16.5" thickBot="1">
      <c r="A10" s="24"/>
      <c r="B10" s="118"/>
      <c r="C10" s="118"/>
    </row>
    <row r="11" spans="1:9" ht="45.75" thickBot="1">
      <c r="B11" s="119" t="s">
        <v>105</v>
      </c>
      <c r="C11" s="120" t="s">
        <v>106</v>
      </c>
      <c r="D11" s="120" t="s">
        <v>107</v>
      </c>
      <c r="E11" s="120" t="s">
        <v>108</v>
      </c>
      <c r="F11" s="120" t="s">
        <v>109</v>
      </c>
      <c r="G11" s="120" t="s">
        <v>110</v>
      </c>
      <c r="H11" s="120" t="s">
        <v>111</v>
      </c>
      <c r="I11" s="120" t="s">
        <v>112</v>
      </c>
    </row>
    <row r="12" spans="1:9" ht="161.25" customHeight="1" thickBot="1">
      <c r="B12" s="121">
        <v>1</v>
      </c>
      <c r="C12" s="122">
        <v>5320220271</v>
      </c>
      <c r="D12" s="123" t="s">
        <v>42</v>
      </c>
      <c r="E12" s="123" t="s">
        <v>113</v>
      </c>
      <c r="F12" s="124">
        <v>559121500</v>
      </c>
      <c r="G12" s="125">
        <v>44678</v>
      </c>
      <c r="H12" s="125">
        <v>44921</v>
      </c>
      <c r="I12" s="122">
        <v>55</v>
      </c>
    </row>
    <row r="13" spans="1:9" ht="238.5" customHeight="1" thickBot="1">
      <c r="B13" s="121">
        <v>2</v>
      </c>
      <c r="C13" s="122" t="s">
        <v>114</v>
      </c>
      <c r="D13" s="123" t="s">
        <v>115</v>
      </c>
      <c r="E13" s="123" t="s">
        <v>116</v>
      </c>
      <c r="F13" s="124">
        <v>347948730</v>
      </c>
      <c r="G13" s="125">
        <v>44467</v>
      </c>
      <c r="H13" s="125">
        <v>44552</v>
      </c>
      <c r="I13" s="122">
        <v>61</v>
      </c>
    </row>
    <row r="14" spans="1:9" ht="15.75" thickBot="1">
      <c r="B14" s="118"/>
      <c r="C14" s="118"/>
    </row>
    <row r="15" spans="1:9" ht="15.75" thickBot="1">
      <c r="B15" s="117" t="s">
        <v>104</v>
      </c>
      <c r="C15" s="144" t="s">
        <v>4</v>
      </c>
    </row>
  </sheetData>
  <mergeCells count="6">
    <mergeCell ref="B9:I9"/>
    <mergeCell ref="A5:E5"/>
    <mergeCell ref="A1:E1"/>
    <mergeCell ref="A2:E2"/>
    <mergeCell ref="A3:E3"/>
    <mergeCell ref="B8:I8"/>
  </mergeCells>
  <pageMargins left="0.7" right="0.7" top="0.75" bottom="0.75" header="0.3" footer="0.3"/>
  <pageSetup scale="77" orientation="portrait" horizontalDpi="0" verticalDpi="0"/>
  <headerFooter>
    <oddFooter>&amp;R&amp;"Calibri Bold,Negrita"&amp;12&amp;K000000Página &amp;N de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6D8233-4929-47D8-85A2-DC730FC5FAC2}">
  <sheetPr>
    <pageSetUpPr fitToPage="1"/>
  </sheetPr>
  <dimension ref="B2:D9"/>
  <sheetViews>
    <sheetView zoomScaleNormal="100" workbookViewId="0">
      <selection activeCell="C7" sqref="C7"/>
    </sheetView>
  </sheetViews>
  <sheetFormatPr baseColWidth="10" defaultRowHeight="15"/>
  <cols>
    <col min="1" max="1" width="11.42578125" style="30"/>
    <col min="2" max="2" width="33.140625" style="30" customWidth="1"/>
    <col min="3" max="3" width="39.85546875" style="30" customWidth="1"/>
    <col min="4" max="4" width="11.42578125" style="30"/>
    <col min="5" max="5" width="16.85546875" style="30" bestFit="1" customWidth="1"/>
    <col min="6" max="16384" width="11.42578125" style="30"/>
  </cols>
  <sheetData>
    <row r="2" spans="2:4" ht="15.75" thickBot="1">
      <c r="B2" s="165" t="s">
        <v>117</v>
      </c>
      <c r="C2" s="165"/>
    </row>
    <row r="3" spans="2:4" ht="111" customHeight="1" thickBot="1">
      <c r="B3" s="166" t="s">
        <v>118</v>
      </c>
      <c r="C3" s="167"/>
      <c r="D3" s="39"/>
    </row>
    <row r="4" spans="2:4" ht="19.5" customHeight="1">
      <c r="B4" s="37"/>
      <c r="C4" s="37"/>
      <c r="D4" s="39"/>
    </row>
    <row r="5" spans="2:4" ht="15.75" thickBot="1">
      <c r="B5" s="38" t="s">
        <v>57</v>
      </c>
      <c r="C5" s="37"/>
    </row>
    <row r="6" spans="2:4" ht="30" customHeight="1" thickBot="1">
      <c r="B6" s="36" t="s">
        <v>56</v>
      </c>
      <c r="C6" s="35" t="s">
        <v>119</v>
      </c>
    </row>
    <row r="7" spans="2:4" ht="17.25" customHeight="1">
      <c r="B7" s="33" t="s">
        <v>55</v>
      </c>
      <c r="C7" s="34" t="s">
        <v>120</v>
      </c>
    </row>
    <row r="8" spans="2:4">
      <c r="B8" s="33" t="s">
        <v>54</v>
      </c>
      <c r="C8" s="32" t="s">
        <v>35</v>
      </c>
    </row>
    <row r="9" spans="2:4" ht="120" customHeight="1">
      <c r="B9" s="31" t="s">
        <v>58</v>
      </c>
      <c r="C9" s="31" t="s">
        <v>121</v>
      </c>
    </row>
  </sheetData>
  <mergeCells count="2">
    <mergeCell ref="B2:C2"/>
    <mergeCell ref="B3:C3"/>
  </mergeCells>
  <printOptions horizontalCentered="1"/>
  <pageMargins left="0.70866141732283472" right="0.70866141732283472" top="0.74803149606299213" bottom="0.74803149606299213" header="0.31496062992125984" footer="0.31496062992125984"/>
  <pageSetup scale="46"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43EC50-E1F8-4357-A66E-C9DA7F46BC74}">
  <sheetPr>
    <pageSetUpPr fitToPage="1"/>
  </sheetPr>
  <dimension ref="B1:F24"/>
  <sheetViews>
    <sheetView zoomScale="80" zoomScaleNormal="80" workbookViewId="0">
      <selection activeCell="E37" sqref="E37"/>
    </sheetView>
  </sheetViews>
  <sheetFormatPr baseColWidth="10" defaultRowHeight="15"/>
  <cols>
    <col min="1" max="1" width="11.42578125" style="30"/>
    <col min="2" max="2" width="30.7109375" style="30" customWidth="1"/>
    <col min="3" max="3" width="29.5703125" style="30" customWidth="1"/>
    <col min="4" max="4" width="33.28515625" style="30" customWidth="1"/>
    <col min="5" max="5" width="18.28515625" style="30" customWidth="1"/>
    <col min="6" max="6" width="21.85546875" style="30" customWidth="1"/>
    <col min="7" max="7" width="16" style="30" bestFit="1" customWidth="1"/>
    <col min="8" max="8" width="28.42578125" style="30" customWidth="1"/>
    <col min="9" max="9" width="42.42578125" style="30" customWidth="1"/>
    <col min="10" max="10" width="34.5703125" style="30" customWidth="1"/>
    <col min="11" max="11" width="18.28515625" style="30" customWidth="1"/>
    <col min="12" max="16384" width="11.42578125" style="30"/>
  </cols>
  <sheetData>
    <row r="1" spans="2:6">
      <c r="D1" s="80"/>
    </row>
    <row r="2" spans="2:6" ht="15.75" thickBot="1">
      <c r="B2" s="168" t="str">
        <f>+'DOCUMENTOS '!B2</f>
        <v>INVITACIÓN ABIERTA No 021 DE 2023</v>
      </c>
      <c r="C2" s="168"/>
      <c r="D2" s="168"/>
    </row>
    <row r="3" spans="2:6" ht="51.75" customHeight="1" thickBot="1">
      <c r="B3" s="170" t="str">
        <f>+'DOCUMENTOS '!B3</f>
        <v>COMPRA, INSTALACIÓN, MONTAJE Y PUESTA EN MARCHA, DE UN PASTEURIZADOR TIPO FLASH PARA LA PLANTA PILOTO DE INNOVACIÓN DE LA EMPRESA DE LICORES DE CUNDINAMARCA</v>
      </c>
      <c r="C3" s="171"/>
      <c r="D3" s="172"/>
      <c r="E3" s="79"/>
      <c r="F3" s="79"/>
    </row>
    <row r="4" spans="2:6">
      <c r="B4" s="78" t="s">
        <v>79</v>
      </c>
      <c r="C4" s="78"/>
      <c r="D4" s="78"/>
      <c r="E4" s="78"/>
      <c r="F4" s="78"/>
    </row>
    <row r="5" spans="2:6">
      <c r="B5" s="77" t="s">
        <v>78</v>
      </c>
    </row>
    <row r="6" spans="2:6" ht="41.25" customHeight="1">
      <c r="B6" s="76" t="s">
        <v>77</v>
      </c>
      <c r="C6" s="169" t="s">
        <v>122</v>
      </c>
      <c r="D6" s="169"/>
      <c r="E6" s="75"/>
      <c r="F6" s="74"/>
    </row>
    <row r="7" spans="2:6" ht="15.75">
      <c r="B7" s="73" t="s">
        <v>68</v>
      </c>
      <c r="C7" s="69" t="s">
        <v>75</v>
      </c>
      <c r="D7" s="69" t="s">
        <v>123</v>
      </c>
      <c r="F7" s="68"/>
    </row>
    <row r="8" spans="2:6" ht="15.75">
      <c r="B8" s="71" t="s">
        <v>66</v>
      </c>
      <c r="C8" s="69" t="s">
        <v>74</v>
      </c>
      <c r="D8" s="72" t="s">
        <v>73</v>
      </c>
      <c r="F8" s="68"/>
    </row>
    <row r="9" spans="2:6" ht="15.75">
      <c r="B9" s="71" t="s">
        <v>64</v>
      </c>
      <c r="C9" s="69" t="s">
        <v>72</v>
      </c>
      <c r="D9" s="69" t="s">
        <v>124</v>
      </c>
      <c r="F9" s="68"/>
    </row>
    <row r="10" spans="2:6" ht="15.75">
      <c r="B10" s="70" t="s">
        <v>61</v>
      </c>
      <c r="C10" s="69" t="s">
        <v>71</v>
      </c>
      <c r="D10" s="69" t="s">
        <v>125</v>
      </c>
      <c r="F10" s="68"/>
    </row>
    <row r="12" spans="2:6">
      <c r="B12" s="173" t="str">
        <f>+'DOCUMENTOS '!C6</f>
        <v xml:space="preserve">PROCESS SOLUTIONS AND EQUIPMENT SAS </v>
      </c>
      <c r="C12" s="174"/>
      <c r="D12" s="174"/>
      <c r="E12" s="175"/>
      <c r="F12" s="55" t="s">
        <v>4</v>
      </c>
    </row>
    <row r="13" spans="2:6">
      <c r="B13" s="54" t="s">
        <v>70</v>
      </c>
      <c r="C13" s="53"/>
      <c r="D13" s="53"/>
      <c r="E13" s="52"/>
      <c r="F13" s="51"/>
    </row>
    <row r="14" spans="2:6" ht="15.75" thickBot="1">
      <c r="B14" s="46"/>
      <c r="C14" s="66" t="s">
        <v>69</v>
      </c>
      <c r="D14" s="60">
        <v>1910981989</v>
      </c>
      <c r="E14" s="50">
        <f>D14/D15</f>
        <v>1.8070356855229182</v>
      </c>
      <c r="F14" s="43" t="s">
        <v>4</v>
      </c>
    </row>
    <row r="15" spans="2:6">
      <c r="B15" s="46" t="s">
        <v>68</v>
      </c>
      <c r="C15" s="45" t="s">
        <v>67</v>
      </c>
      <c r="D15" s="48">
        <v>1057523105</v>
      </c>
      <c r="E15" s="47"/>
      <c r="F15" s="43"/>
    </row>
    <row r="16" spans="2:6">
      <c r="B16" s="46"/>
      <c r="C16" s="45"/>
      <c r="D16" s="48"/>
      <c r="E16" s="47"/>
      <c r="F16" s="43"/>
    </row>
    <row r="17" spans="2:6" ht="15.75" thickBot="1">
      <c r="B17" s="46" t="s">
        <v>66</v>
      </c>
      <c r="C17" s="66" t="s">
        <v>65</v>
      </c>
      <c r="D17" s="67" t="s">
        <v>126</v>
      </c>
      <c r="E17" s="44">
        <f>D14-D15</f>
        <v>853458884</v>
      </c>
      <c r="F17" s="43" t="s">
        <v>4</v>
      </c>
    </row>
    <row r="18" spans="2:6">
      <c r="B18" s="46"/>
      <c r="C18" s="45"/>
      <c r="D18" s="48"/>
      <c r="E18" s="47"/>
      <c r="F18" s="43"/>
    </row>
    <row r="19" spans="2:6" ht="15.75" thickBot="1">
      <c r="B19" s="46" t="s">
        <v>64</v>
      </c>
      <c r="C19" s="66" t="s">
        <v>63</v>
      </c>
      <c r="D19" s="65">
        <v>1270379900</v>
      </c>
      <c r="E19" s="64">
        <f>D19/D20</f>
        <v>0.6326024831191609</v>
      </c>
      <c r="F19" s="43" t="s">
        <v>4</v>
      </c>
    </row>
    <row r="20" spans="2:6">
      <c r="B20" s="46"/>
      <c r="C20" s="45" t="s">
        <v>62</v>
      </c>
      <c r="D20" s="48">
        <v>2008180388</v>
      </c>
      <c r="E20" s="47"/>
      <c r="F20" s="63"/>
    </row>
    <row r="21" spans="2:6">
      <c r="B21" s="176"/>
      <c r="C21" s="177"/>
      <c r="D21" s="177"/>
      <c r="E21" s="178"/>
      <c r="F21" s="62"/>
    </row>
    <row r="22" spans="2:6" ht="15.75" thickBot="1">
      <c r="B22" s="46" t="s">
        <v>61</v>
      </c>
      <c r="C22" s="61" t="s">
        <v>60</v>
      </c>
      <c r="D22" s="60">
        <v>213915117</v>
      </c>
      <c r="E22" s="59">
        <f>D22/D23</f>
        <v>38.891981745513874</v>
      </c>
      <c r="F22" s="58" t="s">
        <v>4</v>
      </c>
    </row>
    <row r="23" spans="2:6">
      <c r="B23" s="46"/>
      <c r="C23" s="45" t="s">
        <v>59</v>
      </c>
      <c r="D23" s="48">
        <v>5500237</v>
      </c>
      <c r="E23" s="44"/>
      <c r="F23" s="49"/>
    </row>
    <row r="24" spans="2:6">
      <c r="B24" s="42"/>
      <c r="C24" s="41"/>
      <c r="D24" s="40"/>
      <c r="E24" s="57"/>
      <c r="F24" s="56"/>
    </row>
  </sheetData>
  <mergeCells count="5">
    <mergeCell ref="B2:D2"/>
    <mergeCell ref="C6:D6"/>
    <mergeCell ref="B3:D3"/>
    <mergeCell ref="B12:E12"/>
    <mergeCell ref="B21:E21"/>
  </mergeCells>
  <printOptions horizontalCentered="1"/>
  <pageMargins left="0.70866141732283472" right="0.70866141732283472" top="0.74803149606299213" bottom="0.74803149606299213" header="0.31496062992125984" footer="0.31496062992125984"/>
  <pageSetup scale="47"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7847D3-C4D8-4084-ABE9-3AE243F9E8BA}">
  <dimension ref="B1:D10"/>
  <sheetViews>
    <sheetView workbookViewId="0">
      <selection activeCell="F5" sqref="F5"/>
    </sheetView>
  </sheetViews>
  <sheetFormatPr baseColWidth="10" defaultRowHeight="15"/>
  <cols>
    <col min="1" max="1" width="11.42578125" style="30"/>
    <col min="2" max="2" width="26.42578125" style="30" customWidth="1"/>
    <col min="3" max="3" width="24" style="30" customWidth="1"/>
    <col min="4" max="4" width="15.85546875" style="30" customWidth="1"/>
    <col min="5" max="16384" width="11.42578125" style="30"/>
  </cols>
  <sheetData>
    <row r="1" spans="2:4" ht="15.75">
      <c r="B1" s="95"/>
    </row>
    <row r="2" spans="2:4" ht="24" customHeight="1">
      <c r="B2" s="181" t="str">
        <f>+'EVALUACION INDICES '!B2</f>
        <v>INVITACIÓN ABIERTA No 021 DE 2023</v>
      </c>
      <c r="C2" s="181"/>
      <c r="D2" s="181"/>
    </row>
    <row r="3" spans="2:4" ht="86.25" customHeight="1">
      <c r="B3" s="182" t="str">
        <f>+'EVALUACION INDICES '!B3</f>
        <v>COMPRA, INSTALACIÓN, MONTAJE Y PUESTA EN MARCHA, DE UN PASTEURIZADOR TIPO FLASH PARA LA PLANTA PILOTO DE INNOVACIÓN DE LA EMPRESA DE LICORES DE CUNDINAMARCA</v>
      </c>
      <c r="C3" s="182"/>
      <c r="D3" s="182"/>
    </row>
    <row r="4" spans="2:4">
      <c r="B4" s="94" t="s">
        <v>78</v>
      </c>
      <c r="C4" s="93"/>
    </row>
    <row r="5" spans="2:4" ht="60.75" customHeight="1">
      <c r="B5" s="179" t="s">
        <v>76</v>
      </c>
      <c r="C5" s="180"/>
      <c r="D5" s="92" t="str">
        <f>+'DOCUMENTOS '!C6</f>
        <v xml:space="preserve">PROCESS SOLUTIONS AND EQUIPMENT SAS </v>
      </c>
    </row>
    <row r="6" spans="2:4" ht="39.75" customHeight="1">
      <c r="B6" s="91" t="s">
        <v>68</v>
      </c>
      <c r="C6" s="90" t="str">
        <f>+'EVALUACION INDICES '!D7</f>
        <v>&gt; = 1.5</v>
      </c>
      <c r="D6" s="89">
        <f>+'EVALUACION INDICES '!E14</f>
        <v>1.8070356855229182</v>
      </c>
    </row>
    <row r="7" spans="2:4" ht="39" customHeight="1">
      <c r="B7" s="71" t="s">
        <v>66</v>
      </c>
      <c r="C7" s="72" t="str">
        <f>+'EVALUACION INDICES '!D8</f>
        <v>&gt; =   al  P.O</v>
      </c>
      <c r="D7" s="88">
        <f>+'EVALUACION INDICES '!E17</f>
        <v>853458884</v>
      </c>
    </row>
    <row r="8" spans="2:4" ht="39" customHeight="1">
      <c r="B8" s="87" t="s">
        <v>64</v>
      </c>
      <c r="C8" s="86" t="str">
        <f>+'EVALUACION INDICES '!D9</f>
        <v>&lt;= 75 %</v>
      </c>
      <c r="D8" s="85">
        <f>+'EVALUACION INDICES '!E19</f>
        <v>0.6326024831191609</v>
      </c>
    </row>
    <row r="9" spans="2:4" ht="24.75" customHeight="1">
      <c r="B9" s="84" t="s">
        <v>61</v>
      </c>
      <c r="C9" s="83" t="str">
        <f>+'EVALUACION INDICES '!D10</f>
        <v>&gt; = 2</v>
      </c>
      <c r="D9" s="82">
        <f>+'EVALUACION INDICES '!E22</f>
        <v>38.891981745513874</v>
      </c>
    </row>
    <row r="10" spans="2:4">
      <c r="D10" s="81" t="s">
        <v>4</v>
      </c>
    </row>
  </sheetData>
  <mergeCells count="3">
    <mergeCell ref="B5:C5"/>
    <mergeCell ref="B2:D2"/>
    <mergeCell ref="B3:D3"/>
  </mergeCells>
  <pageMargins left="0.7" right="0.7" top="0.75" bottom="0.75" header="0.3" footer="0.3"/>
  <pageSetup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D2D13D-F347-4786-B79D-A0B1D215FFBE}">
  <dimension ref="B4:E32"/>
  <sheetViews>
    <sheetView topLeftCell="A4" workbookViewId="0">
      <selection activeCell="F23" sqref="F23"/>
    </sheetView>
  </sheetViews>
  <sheetFormatPr baseColWidth="10" defaultRowHeight="15"/>
  <cols>
    <col min="3" max="3" width="26.7109375" customWidth="1"/>
    <col min="4" max="4" width="14.28515625" bestFit="1" customWidth="1"/>
    <col min="5" max="5" width="50.28515625" customWidth="1"/>
  </cols>
  <sheetData>
    <row r="4" spans="2:5">
      <c r="B4" s="183" t="s">
        <v>130</v>
      </c>
      <c r="C4" s="183"/>
      <c r="D4" s="183"/>
      <c r="E4" s="183"/>
    </row>
    <row r="5" spans="2:5">
      <c r="B5" s="183"/>
      <c r="C5" s="183"/>
      <c r="D5" s="183"/>
      <c r="E5" s="183"/>
    </row>
    <row r="6" spans="2:5">
      <c r="B6" s="28"/>
      <c r="C6" s="2"/>
      <c r="D6" s="2"/>
      <c r="E6" s="2"/>
    </row>
    <row r="7" spans="2:5" ht="44.25" customHeight="1">
      <c r="B7" s="184" t="s">
        <v>131</v>
      </c>
      <c r="C7" s="184"/>
      <c r="D7" s="184"/>
      <c r="E7" s="184"/>
    </row>
    <row r="8" spans="2:5">
      <c r="B8" s="127" t="s">
        <v>48</v>
      </c>
      <c r="C8" s="128"/>
      <c r="D8" s="128"/>
      <c r="E8" s="129"/>
    </row>
    <row r="9" spans="2:5">
      <c r="B9" s="127" t="s">
        <v>49</v>
      </c>
      <c r="C9" s="128"/>
      <c r="D9" s="128"/>
      <c r="E9" s="128"/>
    </row>
    <row r="10" spans="2:5">
      <c r="B10" s="127"/>
      <c r="C10" s="128"/>
      <c r="D10" s="128"/>
      <c r="E10" s="128"/>
    </row>
    <row r="11" spans="2:5">
      <c r="B11" s="127" t="s">
        <v>50</v>
      </c>
      <c r="C11" s="128"/>
      <c r="D11" s="128"/>
      <c r="E11" s="128"/>
    </row>
    <row r="12" spans="2:5">
      <c r="B12" s="127" t="s">
        <v>51</v>
      </c>
      <c r="C12" s="128"/>
      <c r="D12" s="128"/>
      <c r="E12" s="128"/>
    </row>
    <row r="13" spans="2:5">
      <c r="B13" s="127" t="s">
        <v>52</v>
      </c>
      <c r="C13" s="128"/>
      <c r="D13" s="128"/>
      <c r="E13" s="128"/>
    </row>
    <row r="14" spans="2:5">
      <c r="B14" s="29"/>
      <c r="C14" s="2"/>
      <c r="D14" s="2"/>
      <c r="E14" s="2"/>
    </row>
    <row r="15" spans="2:5">
      <c r="B15" s="2"/>
      <c r="C15" s="2"/>
      <c r="D15" s="2"/>
      <c r="E15" s="2"/>
    </row>
    <row r="16" spans="2:5" ht="45" customHeight="1">
      <c r="B16" s="2"/>
      <c r="C16" s="130" t="s">
        <v>132</v>
      </c>
      <c r="D16" s="186" t="s">
        <v>127</v>
      </c>
      <c r="E16" s="187"/>
    </row>
    <row r="17" spans="2:5" ht="30.75" customHeight="1">
      <c r="B17" s="2"/>
      <c r="C17" s="131" t="s">
        <v>137</v>
      </c>
      <c r="D17" s="188">
        <v>66842739</v>
      </c>
      <c r="E17" s="189"/>
    </row>
    <row r="18" spans="2:5">
      <c r="B18" s="2"/>
      <c r="C18" s="131" t="s">
        <v>133</v>
      </c>
      <c r="D18" s="188">
        <f>+D17*19%</f>
        <v>12700120.41</v>
      </c>
      <c r="E18" s="189"/>
    </row>
    <row r="19" spans="2:5">
      <c r="B19" s="2"/>
      <c r="C19" s="131" t="s">
        <v>103</v>
      </c>
      <c r="D19" s="188">
        <f>+D17+D18</f>
        <v>79542859.409999996</v>
      </c>
      <c r="E19" s="189"/>
    </row>
    <row r="20" spans="2:5">
      <c r="B20" s="2"/>
      <c r="C20" s="132" t="s">
        <v>7</v>
      </c>
      <c r="D20" s="191" t="s">
        <v>139</v>
      </c>
      <c r="E20" s="192"/>
    </row>
    <row r="21" spans="2:5">
      <c r="B21" s="2"/>
      <c r="C21" s="2"/>
      <c r="D21" s="98"/>
      <c r="E21" s="98"/>
    </row>
    <row r="22" spans="2:5" ht="32.25" customHeight="1">
      <c r="B22" s="190" t="s">
        <v>138</v>
      </c>
      <c r="C22" s="190"/>
      <c r="D22" s="190"/>
      <c r="E22" s="190"/>
    </row>
    <row r="23" spans="2:5">
      <c r="B23" s="133"/>
      <c r="C23" s="134"/>
      <c r="D23" s="135"/>
      <c r="E23" s="135"/>
    </row>
    <row r="24" spans="2:5">
      <c r="B24" s="133"/>
      <c r="C24" s="134"/>
      <c r="D24" s="135"/>
      <c r="E24" s="135"/>
    </row>
    <row r="25" spans="2:5">
      <c r="B25" s="133"/>
      <c r="C25" s="134"/>
      <c r="D25" s="135"/>
      <c r="E25" s="135"/>
    </row>
    <row r="26" spans="2:5">
      <c r="B26" s="133"/>
      <c r="C26" s="134"/>
      <c r="D26" s="134"/>
      <c r="E26" s="134"/>
    </row>
    <row r="27" spans="2:5">
      <c r="B27" s="3" t="s">
        <v>32</v>
      </c>
      <c r="C27" s="3"/>
      <c r="D27" s="3"/>
      <c r="E27" s="3"/>
    </row>
    <row r="28" spans="2:5">
      <c r="B28" s="185" t="s">
        <v>134</v>
      </c>
      <c r="C28" s="185"/>
      <c r="D28" s="8"/>
      <c r="E28" s="8"/>
    </row>
    <row r="29" spans="2:5">
      <c r="B29" s="136"/>
      <c r="C29" s="8"/>
      <c r="D29" s="8"/>
      <c r="E29" s="8"/>
    </row>
    <row r="30" spans="2:5">
      <c r="B30" s="136"/>
      <c r="C30" s="8"/>
      <c r="D30" s="8"/>
      <c r="E30" s="8"/>
    </row>
    <row r="31" spans="2:5">
      <c r="B31" s="137" t="s">
        <v>135</v>
      </c>
      <c r="C31" s="2"/>
      <c r="D31" s="2"/>
      <c r="E31" s="2"/>
    </row>
    <row r="32" spans="2:5">
      <c r="B32" s="128" t="s">
        <v>136</v>
      </c>
      <c r="C32" s="2"/>
      <c r="D32" s="2"/>
      <c r="E32" s="2"/>
    </row>
  </sheetData>
  <mergeCells count="10">
    <mergeCell ref="B4:E4"/>
    <mergeCell ref="B5:E5"/>
    <mergeCell ref="B7:E7"/>
    <mergeCell ref="B28:C28"/>
    <mergeCell ref="D16:E16"/>
    <mergeCell ref="D17:E17"/>
    <mergeCell ref="D18:E18"/>
    <mergeCell ref="D19:E19"/>
    <mergeCell ref="B22:E22"/>
    <mergeCell ref="D20:E20"/>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4122F0-DAFC-4D98-996E-94EF940495D0}">
  <sheetPr>
    <pageSetUpPr fitToPage="1"/>
  </sheetPr>
  <dimension ref="A1:F36"/>
  <sheetViews>
    <sheetView tabSelected="1" workbookViewId="0">
      <selection activeCell="C8" sqref="C8"/>
    </sheetView>
  </sheetViews>
  <sheetFormatPr baseColWidth="10" defaultRowHeight="15"/>
  <cols>
    <col min="1" max="1" width="27.42578125" customWidth="1"/>
    <col min="2" max="2" width="12.28515625" customWidth="1"/>
    <col min="3" max="3" width="30.7109375" customWidth="1"/>
    <col min="6" max="6" width="14.5703125" bestFit="1" customWidth="1"/>
  </cols>
  <sheetData>
    <row r="1" spans="1:3">
      <c r="A1" s="1"/>
      <c r="B1" s="1"/>
      <c r="C1" s="1"/>
    </row>
    <row r="2" spans="1:3">
      <c r="A2" s="197" t="s">
        <v>140</v>
      </c>
      <c r="B2" s="197"/>
      <c r="C2" s="197"/>
    </row>
    <row r="3" spans="1:3" ht="46.5" customHeight="1">
      <c r="A3" s="198" t="s">
        <v>10</v>
      </c>
      <c r="B3" s="199"/>
      <c r="C3" s="96" t="s">
        <v>127</v>
      </c>
    </row>
    <row r="4" spans="1:3">
      <c r="A4" s="198" t="s">
        <v>0</v>
      </c>
      <c r="B4" s="199"/>
      <c r="C4" s="126" t="s">
        <v>35</v>
      </c>
    </row>
    <row r="5" spans="1:3">
      <c r="A5" s="198" t="s">
        <v>11</v>
      </c>
      <c r="B5" s="199"/>
      <c r="C5" s="126" t="s">
        <v>35</v>
      </c>
    </row>
    <row r="6" spans="1:3">
      <c r="A6" s="200" t="s">
        <v>12</v>
      </c>
      <c r="B6" s="201"/>
      <c r="C6" s="97" t="s">
        <v>35</v>
      </c>
    </row>
    <row r="7" spans="1:3">
      <c r="A7" s="195" t="s">
        <v>34</v>
      </c>
      <c r="B7" s="196"/>
      <c r="C7" s="126" t="s">
        <v>35</v>
      </c>
    </row>
    <row r="8" spans="1:3">
      <c r="A8" s="195" t="s">
        <v>80</v>
      </c>
      <c r="B8" s="196"/>
      <c r="C8" s="126" t="s">
        <v>163</v>
      </c>
    </row>
    <row r="9" spans="1:3" ht="32.25" customHeight="1">
      <c r="A9" s="195" t="s">
        <v>7</v>
      </c>
      <c r="B9" s="196"/>
      <c r="C9" s="105" t="s">
        <v>35</v>
      </c>
    </row>
    <row r="14" spans="1:3">
      <c r="A14" s="99" t="s">
        <v>82</v>
      </c>
      <c r="B14" s="99"/>
      <c r="C14" s="3"/>
    </row>
    <row r="15" spans="1:3" ht="13.5" customHeight="1">
      <c r="A15" s="193" t="s">
        <v>33</v>
      </c>
      <c r="B15" s="194"/>
      <c r="C15" s="8"/>
    </row>
    <row r="16" spans="1:3">
      <c r="A16" s="100"/>
      <c r="B16" s="101"/>
      <c r="C16" s="8"/>
    </row>
    <row r="17" spans="1:3">
      <c r="A17" s="100"/>
      <c r="B17" s="101"/>
      <c r="C17" s="8"/>
    </row>
    <row r="18" spans="1:3">
      <c r="A18" s="102" t="s">
        <v>128</v>
      </c>
      <c r="B18" s="2"/>
      <c r="C18" s="2"/>
    </row>
    <row r="19" spans="1:3">
      <c r="A19" s="2" t="s">
        <v>129</v>
      </c>
      <c r="B19" s="2"/>
      <c r="C19" s="2"/>
    </row>
    <row r="20" spans="1:3">
      <c r="A20" s="2"/>
      <c r="B20" s="2"/>
      <c r="C20" s="2"/>
    </row>
    <row r="21" spans="1:3">
      <c r="A21" s="2"/>
      <c r="B21" s="2"/>
      <c r="C21" s="2"/>
    </row>
    <row r="22" spans="1:3">
      <c r="A22" s="26" t="s">
        <v>81</v>
      </c>
      <c r="B22" s="2"/>
      <c r="C22" s="2"/>
    </row>
    <row r="23" spans="1:3">
      <c r="A23" s="27" t="s">
        <v>47</v>
      </c>
      <c r="B23" s="103"/>
    </row>
    <row r="24" spans="1:3">
      <c r="A24" s="27"/>
      <c r="B24" s="103"/>
    </row>
    <row r="25" spans="1:3">
      <c r="A25" s="103"/>
      <c r="B25" s="103"/>
    </row>
    <row r="26" spans="1:3">
      <c r="A26" s="26"/>
      <c r="B26" s="27"/>
      <c r="C26" s="4"/>
    </row>
    <row r="27" spans="1:3">
      <c r="A27" s="2"/>
      <c r="B27" s="27"/>
      <c r="C27" s="4"/>
    </row>
    <row r="33" spans="1:6">
      <c r="F33" s="6"/>
    </row>
    <row r="34" spans="1:6">
      <c r="F34" s="6"/>
    </row>
    <row r="35" spans="1:6">
      <c r="A35" s="26"/>
      <c r="F35" s="6"/>
    </row>
    <row r="36" spans="1:6">
      <c r="A36" s="27"/>
    </row>
  </sheetData>
  <mergeCells count="9">
    <mergeCell ref="A15:B15"/>
    <mergeCell ref="A9:B9"/>
    <mergeCell ref="A2:C2"/>
    <mergeCell ref="A3:B3"/>
    <mergeCell ref="A4:B4"/>
    <mergeCell ref="A5:B5"/>
    <mergeCell ref="A6:B6"/>
    <mergeCell ref="A7:B7"/>
    <mergeCell ref="A8:B8"/>
  </mergeCells>
  <pageMargins left="0.7" right="0.7" top="0.75" bottom="0.75" header="0.3" footer="0.3"/>
  <pageSetup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4</vt:i4>
      </vt:variant>
    </vt:vector>
  </HeadingPairs>
  <TitlesOfParts>
    <vt:vector size="13" baseType="lpstr">
      <vt:lpstr>JURÍDICA</vt:lpstr>
      <vt:lpstr>ECONOMICA</vt:lpstr>
      <vt:lpstr>TÉCNICA</vt:lpstr>
      <vt:lpstr>EXPERIENCIA</vt:lpstr>
      <vt:lpstr>DOCUMENTOS </vt:lpstr>
      <vt:lpstr>EVALUACION INDICES </vt:lpstr>
      <vt:lpstr>INDICADORES</vt:lpstr>
      <vt:lpstr>PONDERACION </vt:lpstr>
      <vt:lpstr>RESULTADO</vt:lpstr>
      <vt:lpstr>ECONOMICA!Área_de_impresión</vt:lpstr>
      <vt:lpstr>EXPERIENCIA!Área_de_impresión</vt:lpstr>
      <vt:lpstr>ECONOMICA!Títulos_a_imprimir</vt:lpstr>
      <vt:lpstr>EXPERIENCIA!Títulos_a_imprimir</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Administrador</dc:creator>
  <cp:lastModifiedBy>Ricardo Enrique Arias Granados</cp:lastModifiedBy>
  <cp:lastPrinted>2022-06-23T23:55:51Z</cp:lastPrinted>
  <dcterms:created xsi:type="dcterms:W3CDTF">2017-05-22T13:32:10Z</dcterms:created>
  <dcterms:modified xsi:type="dcterms:W3CDTF">2023-10-18T21:57:21Z</dcterms:modified>
</cp:coreProperties>
</file>