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O:\RICARDO\CONTRATOS\INVITACIONES ABIERTAS\INVITACION ABIERTA No 21 DE 2023\"/>
    </mc:Choice>
  </mc:AlternateContent>
  <xr:revisionPtr revIDLastSave="0" documentId="13_ncr:1_{02F934E2-CD2A-4F92-AD2D-4EBF56C41DD2}" xr6:coauthVersionLast="47" xr6:coauthVersionMax="47" xr10:uidLastSave="{00000000-0000-0000-0000-000000000000}"/>
  <bookViews>
    <workbookView xWindow="-120" yWindow="-120" windowWidth="29040" windowHeight="15720" activeTab="8" xr2:uid="{00000000-000D-0000-FFFF-FFFF00000000}"/>
  </bookViews>
  <sheets>
    <sheet name="JURÍDICA" sheetId="1" r:id="rId1"/>
    <sheet name="ECONOMICA" sheetId="51" r:id="rId2"/>
    <sheet name="TÉCNICA" sheetId="57" r:id="rId3"/>
    <sheet name="EXPERIENCIA" sheetId="44" r:id="rId4"/>
    <sheet name="DOCUMENTOS " sheetId="53" r:id="rId5"/>
    <sheet name="EVALUACION INDICES " sheetId="54" r:id="rId6"/>
    <sheet name="INDICADORES" sheetId="55" r:id="rId7"/>
    <sheet name="PONDERACION " sheetId="56" r:id="rId8"/>
    <sheet name="RESULTADO" sheetId="42" r:id="rId9"/>
  </sheets>
  <definedNames>
    <definedName name="_xlnm.Print_Area" localSheetId="1">ECONOMICA!$A$1:$E$9</definedName>
    <definedName name="_xlnm.Print_Area" localSheetId="3">EXPERIENCIA!$A$1:$E$13</definedName>
    <definedName name="_xlnm.Print_Titles" localSheetId="1">ECONOMICA!$1:$5</definedName>
    <definedName name="_xlnm.Print_Titles" localSheetId="3">EXPERIENCIA!$1:$5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56" l="1"/>
  <c r="D19" i="56" s="1"/>
  <c r="D5" i="55" l="1"/>
  <c r="B2" i="55" l="1"/>
  <c r="B3" i="55"/>
  <c r="C6" i="55"/>
  <c r="D6" i="55"/>
  <c r="C7" i="55"/>
  <c r="D7" i="55"/>
  <c r="C8" i="55"/>
  <c r="D8" i="55"/>
  <c r="C9" i="55"/>
  <c r="D9" i="55"/>
  <c r="B2" i="54"/>
  <c r="B3" i="54"/>
  <c r="B12" i="54"/>
  <c r="E14" i="54"/>
  <c r="E17" i="54"/>
  <c r="E19" i="54"/>
  <c r="E22" i="54"/>
  <c r="F14" i="51"/>
  <c r="F15" i="51" s="1"/>
  <c r="F13" i="51"/>
</calcChain>
</file>

<file path=xl/sharedStrings.xml><?xml version="1.0" encoding="utf-8"?>
<sst xmlns="http://schemas.openxmlformats.org/spreadsheetml/2006/main" count="218" uniqueCount="164">
  <si>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</si>
  <si>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</si>
  <si>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</si>
  <si>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</si>
  <si>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</si>
  <si>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</si>
  <si>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</si>
  <si>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</si>
  <si>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</si>
  <si>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</si>
  <si>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RESULTADO/PROPONENTE</t>
  </si>
  <si>
    <t>EVALUACION TECNICA</t>
  </si>
  <si>
    <t>EVALUACION DE EXPERIENCIA</t>
  </si>
  <si>
    <t>INHABILIDADES E INCOMPATIBILIDADES</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</si>
  <si>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</si>
  <si>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</si>
  <si>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</si>
  <si>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</si>
  <si>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</si>
  <si>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</si>
  <si>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</si>
  <si>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</si>
  <si>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</si>
  <si>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</si>
  <si>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</si>
  <si>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</si>
  <si>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</si>
  <si>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</si>
  <si>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</si>
  <si>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</si>
  <si>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</si>
  <si>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</si>
  <si>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</si>
  <si>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</si>
  <si>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</si>
  <si>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 xml:space="preserve">CUMPLE </t>
  </si>
  <si>
    <t>FOLIO 10-11</t>
  </si>
  <si>
    <t>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</si>
  <si>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</si>
  <si>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HOJA DE VIDA DE LA FUNCIÓN PÚBLICA</t>
  </si>
  <si>
    <t>Los OFERENTES al momento de presentar su OFERTA deberán presentar la hoja de vida de la función pública de acuerdo a su naturaleza (persona jurídica o natural), la cual puede ser obtenida de la página www.funcionpublica.gov.co/descarga-de-formatos</t>
  </si>
  <si>
    <t xml:space="preserve">NO APORTO </t>
  </si>
  <si>
    <t>EMPRESA DE LICORES DE CUNDINAMARCA</t>
  </si>
  <si>
    <t>DESCRIPCIÓN</t>
  </si>
  <si>
    <t xml:space="preserve">EVALUACIÓN TÉCNICA </t>
  </si>
  <si>
    <t>EVALUACION JURÍDICA</t>
  </si>
  <si>
    <t>DOCUMENTOS DE CONTENIDO JURÍDICO</t>
  </si>
  <si>
    <t>Subgerente Financiero</t>
  </si>
  <si>
    <t>P = 1000 x (PM/VP)</t>
  </si>
  <si>
    <t>Donde:</t>
  </si>
  <si>
    <t>P = Puntaje para la propuesta en evaluación</t>
  </si>
  <si>
    <t>VP = Valor de la propuesta en evaluación</t>
  </si>
  <si>
    <t>PM = Valor de la propuesta más económica.</t>
  </si>
  <si>
    <t>CANTIDAD</t>
  </si>
  <si>
    <t>DOCUMENTO SOLICITADO</t>
  </si>
  <si>
    <t>NIT</t>
  </si>
  <si>
    <t>NOMBRE</t>
  </si>
  <si>
    <t>EVALUACION DOCUMENTOS</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</si>
  <si>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2022.</t>
  </si>
  <si>
    <t xml:space="preserve">Gastos de Interes </t>
  </si>
  <si>
    <t>Utilidad Operacional</t>
  </si>
  <si>
    <t xml:space="preserve">RAZON DE COBERTURA </t>
  </si>
  <si>
    <t>Activo Total</t>
  </si>
  <si>
    <t>Pasivo Total</t>
  </si>
  <si>
    <t>NIVEL DE ENDEUDAMIENTO</t>
  </si>
  <si>
    <t xml:space="preserve">Activo corriente - Pasivo Corriente </t>
  </si>
  <si>
    <t xml:space="preserve">CAPITAL DE TRABAJO </t>
  </si>
  <si>
    <t>Pasivo corriente</t>
  </si>
  <si>
    <t>LIQUIDEZ</t>
  </si>
  <si>
    <t>Activo corriente</t>
  </si>
  <si>
    <t>En Col $</t>
  </si>
  <si>
    <t>Uop/GI</t>
  </si>
  <si>
    <t>(PT/AT) * 100</t>
  </si>
  <si>
    <t>&gt; =   al  P.O</t>
  </si>
  <si>
    <t>AC-PC</t>
  </si>
  <si>
    <t>AC/PC</t>
  </si>
  <si>
    <t>PRESUPUESTO OFICIAL:  
$300.418.700</t>
  </si>
  <si>
    <t>SOLICITADOS</t>
  </si>
  <si>
    <t>INDICADORES FINANCIEROS</t>
  </si>
  <si>
    <t xml:space="preserve"> </t>
  </si>
  <si>
    <t>ECONOMICO</t>
  </si>
  <si>
    <t>Vo. Bo Nubia Angelica Lugo</t>
  </si>
  <si>
    <t>Vo.Bo. Sandra Milena Cubillos Gonzalez</t>
  </si>
  <si>
    <t>CUMPLE, toda vez que la poliza contiene los parametros establecidos y además de ello adjunta la constancia de pago realizada por una compañía de seguros legalmente autorizada para operar en Colombia.</t>
  </si>
  <si>
    <t>INVITACION ABIERTA No. 021 DE 2023</t>
  </si>
  <si>
    <t>PROCESS SOLUTIONS AND EQUIPMENT S.A.S.</t>
  </si>
  <si>
    <t>FOLIO 2-3</t>
  </si>
  <si>
    <t>FOLIO 3-7</t>
  </si>
  <si>
    <t>FOLIO  8</t>
  </si>
  <si>
    <t>FOLIO 8-10</t>
  </si>
  <si>
    <t>FOLIO 11-12</t>
  </si>
  <si>
    <t>FOLIO 12</t>
  </si>
  <si>
    <t>FOLIO 13-14</t>
  </si>
  <si>
    <t>FOLIO 15-16</t>
  </si>
  <si>
    <t>FOLIO 17</t>
  </si>
  <si>
    <t>INVITACIÓN ABIERTA No. 021 DE 2023</t>
  </si>
  <si>
    <r>
      <t xml:space="preserve">OBJETO: </t>
    </r>
    <r>
      <rPr>
        <b/>
        <sz val="11"/>
        <rFont val="Arial"/>
        <family val="2"/>
      </rPr>
      <t>COMPRA, INSTALACIÓN, MONTAJE Y PUESTA EN MARCHA, DE UN PASTEURIZADOR TIPO FLASH PARA LA PLANTA PILOTO DE INNOVACIÓN DE LA EMPRESA DE LICORES DE CUNDINAMARCA.</t>
    </r>
  </si>
  <si>
    <t>EVALUACION EXPERIENCIA INVITACIÓN ABIERTA No. 021 DE 2023</t>
  </si>
  <si>
    <t xml:space="preserve">RESUMEN ECONÓMICO </t>
  </si>
  <si>
    <t>VALORES OFERTADOS</t>
  </si>
  <si>
    <t>Pasteurizador tipo flash (según especificaciones técnicas)</t>
  </si>
  <si>
    <t>SUBTOTAL</t>
  </si>
  <si>
    <t>IVA</t>
  </si>
  <si>
    <t>TOTAL</t>
  </si>
  <si>
    <t xml:space="preserve">RESULTADO </t>
  </si>
  <si>
    <t>ITEM</t>
  </si>
  <si>
    <t>No. CONTRATO</t>
  </si>
  <si>
    <t>ENTIDAD</t>
  </si>
  <si>
    <t>OBJETO</t>
  </si>
  <si>
    <t>VALOR</t>
  </si>
  <si>
    <t>FECHA INICIO</t>
  </si>
  <si>
    <t>FECHA TERMINACION</t>
  </si>
  <si>
    <t>FOLIO SOPORTE</t>
  </si>
  <si>
    <t>Compra, instralación, puesta en marcha, de una planta piloto de producción de nuevos productos, adecuaciones en instalaciones y servicios industreiales según decreto 1686 de 2012 para la Empresa de licores de Cundinamarca.</t>
  </si>
  <si>
    <t>N°CO1.PCCNTR.2888418</t>
  </si>
  <si>
    <t>SERVICIO NACIONAL DE APRENDIZAJE (SENA)</t>
  </si>
  <si>
    <t>Adquisición, montaje y puesta en funcionamiento de la planta de alcoholes artesanales para el desarrollo del proyecto Sennova de modernización de ambientes agroindustriales fase I  en el marco de proyectos Sennova financiados 2021 en el centro de desarrollo agroindustrial y empresarial de la regional Cundinamarca Sena.</t>
  </si>
  <si>
    <t>INVITACIÓN ABIERTA No 021 DE 2023</t>
  </si>
  <si>
    <t>COMPRA, INSTALACIÓN, MONTAJE Y PUESTA EN MARCHA, DE UN PASTEURIZADOR TIPO FLASH PARA LA PLANTA PILOTO DE INNOVACIÓN DE LA EMPRESA DE LICORES DE CUNDINAMARCA</t>
  </si>
  <si>
    <t xml:space="preserve">PROCESS SOLUTIONS AND EQUIPMENT SAS </t>
  </si>
  <si>
    <t>900882944-6</t>
  </si>
  <si>
    <t>Presenta la información financiera a 31 de diciembre de 2022, según certificación de la Cámara de Comercio de Bogotá  , con Código de verificación No.B23714322FBDE8  del 20 de Septiembre de  2023- CUMPLE</t>
  </si>
  <si>
    <t>PRESUPUESTO OFICIAL:  
$80.834.915</t>
  </si>
  <si>
    <t>&gt; = 1.5</t>
  </si>
  <si>
    <t>&lt;= 75 %</t>
  </si>
  <si>
    <t>&gt; = 2</t>
  </si>
  <si>
    <t>1.190.981.989  - 1.057.523.105</t>
  </si>
  <si>
    <t>PROCESS SOLUTIONS AND EQUIPMENT SAS</t>
  </si>
  <si>
    <t>Vo. Bo Sergio Alberto Ayala Suarez</t>
  </si>
  <si>
    <t>Subgerencia Tecnica</t>
  </si>
  <si>
    <t xml:space="preserve">4.2 CRITERIO DE CALIFICACIÓN </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</si>
  <si>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</si>
  <si>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DESCRPCIÓN</t>
  </si>
  <si>
    <t>IVA (19%)</t>
  </si>
  <si>
    <t>Jefe  Oficina  Asesora de Juridica y Contratacion</t>
  </si>
  <si>
    <t>Vo. Bo SERGIO ALBERTO AYALA SUAREZ</t>
  </si>
  <si>
    <t>Subgerente Tecnico</t>
  </si>
  <si>
    <t>Pateurizador tipo flash (según especificaciones tecnicas)</t>
  </si>
  <si>
    <t xml:space="preserve">Nota: teniendo en cuenta que el unico oferente interesado en el presente proceso de contratación es PROCESS SOLUTIONS AND EQUIPMENT SAS, y que ademas cumple con los criterios de calificación, se les otorgara 1000 puntos. </t>
  </si>
  <si>
    <t>1000 puntos</t>
  </si>
  <si>
    <t>INVITACION ABIERTA No. 21 DE 2023</t>
  </si>
  <si>
    <t xml:space="preserve">EVALUACIÓN ECONOMICA </t>
  </si>
  <si>
    <t>EVALUACIÓN TÉCNICA</t>
  </si>
  <si>
    <t>Requisitos generales</t>
  </si>
  <si>
    <t>a. Pasteurizador tipo flash para 200 litros/hora.</t>
  </si>
  <si>
    <t>b. Montaje y puesta en marcha del equipo pasteurizador.</t>
  </si>
  <si>
    <t>Requisitos específicos</t>
  </si>
  <si>
    <t>a. Estructura en acero inoxidable.</t>
  </si>
  <si>
    <t>b. Capacidad 200 litros/hora. - 220 voltios, trifásico.</t>
  </si>
  <si>
    <t>c. Funcionamiento a vapor.</t>
  </si>
  <si>
    <t>d. Secciones de regeneración, calentamiento, retención, enfriamiento.</t>
  </si>
  <si>
    <t>e. Intercambiador de placas para la zona de calentamiento en acero inoxidable 316L con área de transferencia de 1,1 m2. Dimensiones aproximadas: Alto: 485 mm, Ancho: 200 mm, Profundidad: 320 mm.</t>
  </si>
  <si>
    <t>f. Intercambiador de placas para la zona de enfriamiento en acero inoxidable 316L con área de transferencia de 1,5 m2. Dimensiones aproximadas: Alto: 485 mm Ancho: 200 mm Profundidad: 320 mm.</t>
  </si>
  <si>
    <t>g. Válvula proporcional para el control de entrada y salida de vapor.</t>
  </si>
  <si>
    <t>h. Válvulas de conexión entrada y salida.</t>
  </si>
  <si>
    <t>i. Rotámetro de vidrio mezclador agua, vapor para zona de calentamiento.</t>
  </si>
  <si>
    <t>j. Bombas centrífuga para producto y agua caliente.</t>
  </si>
  <si>
    <t>k. Placas marca APV en acero inoxidable 316L.</t>
  </si>
  <si>
    <t>l. Aislamiento térmico.</t>
  </si>
  <si>
    <t>m. Tablero de control automático para temperatura y accionamiento de bomba centrífuga, señales I/O</t>
  </si>
  <si>
    <t>n. Conexión directa o mediante panel de tuberías o terminal de válvulas.</t>
  </si>
  <si>
    <t>o. Conexión con válvula proporcional para el paso de Glicol.</t>
  </si>
  <si>
    <r>
      <t>P. sistema de válvulas trampa para la evacuación de condensados.</t>
    </r>
    <r>
      <rPr>
        <b/>
        <sz val="9"/>
        <color rgb="FF000000"/>
        <rFont val="Arial"/>
        <family val="2"/>
      </rPr>
      <t xml:space="preserve"> </t>
    </r>
  </si>
  <si>
    <t>CUMPLE-1000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</si>
</sst>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1" formatCode="_-* #,##0_-;\-* #,##0_-;_-* &quot;-&quot;_-;_-@_-"/>
    <numFmt numFmtId="164" formatCode="_-&quot;$&quot;\ * #,##0_-;\-&quot;$&quot;\ * #,##0_-;_-&quot;$&quot;\ * &quot;-&quot;_-;_-@_-"/>
    <numFmt numFmtId="165" formatCode="_-&quot;$&quot;\ * #,##0.00_-;\-&quot;$&quot;\ * #,##0.00_-;_-&quot;$&quot;\ * &quot;-&quot;??_-;_-@_-"/>
    <numFmt numFmtId="166" formatCode="_(* #,##0.00_);_(* \(#,##0.00\);_(* &quot;-&quot;??_);_(@_)"/>
    <numFmt numFmtId="167" formatCode="_(&quot;$&quot;\ * #,##0.00_);_(&quot;$&quot;\ * \(#,##0.00\);_(&quot;$&quot;\ * &quot;-&quot;??_);_(@_)"/>
    <numFmt numFmtId="168" formatCode="_-&quot;$&quot;\ * #,##0_-;\-&quot;$&quot;\ * #,##0_-;_-&quot;$&quot;\ * &quot;-&quot;??_-;_-@_-"/>
    <numFmt numFmtId="169" formatCode="_-* #,##0.00\ &quot;Pta&quot;_-;\-* #,##0.00\ &quot;Pta&quot;_-;_-* &quot;-&quot;??\ &quot;Pta&quot;_-;_-@_-"/>
    <numFmt numFmtId="170" formatCode="_-* #,##0\ _P_t_a_-;\-* #,##0\ _P_t_a_-;_-* &quot;-&quot;\ _P_t_a_-;_-@_-"/>
    <numFmt numFmtId="171" formatCode="_-* #,##0.00\ _P_t_a_-;\-* #,##0.00\ _P_t_a_-;_-* &quot;-&quot;??\ _P_t_a_-;_-@_-"/>
    <numFmt numFmtId="172" formatCode="_(* #,##0_);_(* \(#,##0\);_(* &quot;-&quot;??_);_(@_)"/>
    <numFmt numFmtId="173" formatCode="_(&quot;$&quot;\ * #,##0_);_(&quot;$&quot;\ * \(#,##0\);_(&quot;$&quot;\ * &quot;-&quot;??_);_(@_)"/>
    <numFmt numFmtId="174" formatCode="#,##0.00;[Red]#,##0.00"/>
    <numFmt numFmtId="175" formatCode="&quot;$&quot;\ #,##0.00"/>
  </numFmts>
  <fonts count="41">
    <font>
      <sz val="11"/>
      <color theme="1"/>
      <name val="Calibri"/>
      <family val="2"/>
      <scheme val="minor"/>
    </font>
    <font>
      <sz val="8"/>
      <color theme="1"/>
      <name val="Calibri"/>
      <family val="2"/>
      <scheme val="minor"/>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sz val="10"/>
      <name val="Arial"/>
      <family val="2"/>
    </font>
    <font>
      <sz val="8"/>
      <color rgb="FF000000"/>
      <name val="Calibri"/>
      <family val="2"/>
      <scheme val="minor"/>
    </font>
    <font>
      <b/>
      <sz val="11"/>
      <color theme="1"/>
      <name val="Calibri"/>
      <family val="2"/>
      <scheme val="minor"/>
    </font>
    <font>
      <b/>
      <sz val="14"/>
      <color theme="1"/>
      <name val="Calibri (Cuerpo)"/>
    </font>
    <font>
      <b/>
      <sz val="12"/>
      <color theme="1"/>
      <name val="Arial"/>
      <family val="2"/>
    </font>
    <font>
      <b/>
      <sz val="11"/>
      <color rgb="FF000000"/>
      <name val="Arial"/>
      <family val="2"/>
    </font>
    <font>
      <b/>
      <sz val="11"/>
      <name val="Arial"/>
      <family val="2"/>
    </font>
    <font>
      <b/>
      <u/>
      <sz val="11"/>
      <color rgb="FF000000"/>
      <name val="Arial"/>
      <family val="2"/>
    </font>
    <font>
      <b/>
      <sz val="12"/>
      <color rgb="FF000000"/>
      <name val="Arial"/>
      <family val="2"/>
    </font>
    <font>
      <sz val="14"/>
      <color theme="1"/>
      <name val="Calibri"/>
      <family val="2"/>
      <scheme val="minor"/>
    </font>
    <font>
      <b/>
      <sz val="14"/>
      <color rgb="FF000000"/>
      <name val="Arial"/>
      <family val="2"/>
    </font>
    <font>
      <sz val="10"/>
      <color theme="1"/>
      <name val="Arial"/>
      <family val="2"/>
    </font>
    <font>
      <sz val="11"/>
      <name val="Arial"/>
      <family val="2"/>
    </font>
    <font>
      <b/>
      <sz val="10"/>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8"/>
      <name val="Arial"/>
      <family val="2"/>
    </font>
    <font>
      <sz val="9"/>
      <name val="Arial"/>
      <family val="2"/>
    </font>
    <font>
      <b/>
      <sz val="8"/>
      <color rgb="FF000000"/>
      <name val="Arial"/>
      <family val="2"/>
    </font>
    <font>
      <sz val="8"/>
      <color theme="1"/>
      <name val="Arial"/>
      <family val="2"/>
    </font>
    <font>
      <b/>
      <u/>
      <sz val="9"/>
      <color rgb="FF000000"/>
      <name val="Arial"/>
      <family val="2"/>
    </font>
    <font>
      <sz val="9"/>
      <color rgb="FF000000"/>
      <name val="Arial"/>
      <family val="2"/>
    </font>
    <font>
      <b/>
      <sz val="9"/>
      <color rgb="FF00000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auto="1"/>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7">
    <xf numFmtId="0" fontId="0" fillId="0" borderId="0"/>
    <xf numFmtId="166" fontId="4" fillId="0" borderId="0" applyFont="0" applyFill="0" applyBorder="0" applyAlignment="0" applyProtection="0"/>
    <xf numFmtId="0" fontId="5" fillId="0" borderId="0"/>
    <xf numFmtId="0" fontId="5" fillId="0" borderId="0"/>
    <xf numFmtId="0" fontId="4" fillId="0" borderId="0"/>
    <xf numFmtId="42" fontId="4" fillId="0" borderId="0" applyFont="0" applyFill="0" applyBorder="0" applyAlignment="0" applyProtection="0"/>
    <xf numFmtId="41"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9" fillId="0" borderId="0"/>
    <xf numFmtId="0" fontId="13" fillId="0" borderId="0"/>
    <xf numFmtId="169" fontId="5"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cellStyleXfs>
  <cellXfs count="202">
    <xf numFmtId="0" fontId="0" fillId="0" borderId="0" xfId="0"/>
    <xf numFmtId="0" fontId="1" fillId="0" borderId="0" xfId="0" applyFont="1"/>
    <xf numFmtId="0" fontId="5" fillId="0" borderId="0" xfId="2"/>
    <xf numFmtId="0" fontId="6" fillId="0" borderId="0" xfId="2" applyFont="1" applyAlignment="1">
      <alignment vertical="top"/>
    </xf>
    <xf numFmtId="0" fontId="7" fillId="0" borderId="0" xfId="0" applyFont="1"/>
    <xf numFmtId="0" fontId="1" fillId="0" borderId="0" xfId="0" applyFont="1" applyAlignment="1">
      <alignment horizontal="center" vertical="center"/>
    </xf>
    <xf numFmtId="168" fontId="0" fillId="0" borderId="0" xfId="8" applyNumberFormat="1" applyFont="1"/>
    <xf numFmtId="0" fontId="9" fillId="0" borderId="0" xfId="0" applyFont="1"/>
    <xf numFmtId="0" fontId="6" fillId="0" borderId="0" xfId="2" applyFont="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vertical="center"/>
    </xf>
    <xf numFmtId="0" fontId="12" fillId="0" borderId="1" xfId="0" applyFont="1" applyBorder="1" applyAlignment="1">
      <alignment horizontal="justify" vertical="top"/>
    </xf>
    <xf numFmtId="0" fontId="12" fillId="0" borderId="1" xfId="0" applyFont="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2" fillId="0" borderId="1" xfId="0" applyFont="1" applyBorder="1"/>
    <xf numFmtId="0" fontId="1" fillId="0" borderId="1" xfId="0" applyFont="1" applyBorder="1" applyAlignment="1">
      <alignment horizontal="justify" vertical="center" wrapText="1"/>
    </xf>
    <xf numFmtId="0" fontId="14" fillId="0" borderId="1" xfId="0" applyFont="1" applyBorder="1" applyAlignment="1">
      <alignment horizontal="justify" vertical="center"/>
    </xf>
    <xf numFmtId="0" fontId="10" fillId="0" borderId="6" xfId="0" applyFont="1" applyBorder="1" applyAlignment="1">
      <alignment horizontal="center" vertical="center"/>
    </xf>
    <xf numFmtId="0" fontId="2" fillId="0" borderId="1" xfId="0" applyFont="1" applyBorder="1" applyAlignment="1">
      <alignment vertical="center" wrapText="1"/>
    </xf>
    <xf numFmtId="0" fontId="10" fillId="0" borderId="0" xfId="0" applyFont="1"/>
    <xf numFmtId="0" fontId="22" fillId="0" borderId="0" xfId="0" applyFont="1"/>
    <xf numFmtId="0" fontId="8" fillId="0" borderId="0" xfId="0" applyFont="1"/>
    <xf numFmtId="0" fontId="24" fillId="0" borderId="0" xfId="0" applyFont="1"/>
    <xf numFmtId="0" fontId="25" fillId="0" borderId="0" xfId="2" applyFont="1" applyAlignment="1">
      <alignment horizontal="justify" vertical="center"/>
    </xf>
    <xf numFmtId="0" fontId="25" fillId="0" borderId="0" xfId="2" applyFont="1" applyAlignment="1">
      <alignment vertical="center"/>
    </xf>
    <xf numFmtId="0" fontId="0" fillId="2" borderId="0" xfId="0" applyFill="1"/>
    <xf numFmtId="0" fontId="24" fillId="2" borderId="1" xfId="0" applyFont="1" applyFill="1" applyBorder="1" applyAlignment="1">
      <alignment vertical="top" wrapText="1"/>
    </xf>
    <xf numFmtId="0" fontId="8" fillId="2" borderId="1" xfId="0" applyFont="1" applyFill="1" applyBorder="1" applyAlignment="1">
      <alignment horizontal="center"/>
    </xf>
    <xf numFmtId="0" fontId="8" fillId="2" borderId="1" xfId="0" applyFont="1" applyFill="1" applyBorder="1"/>
    <xf numFmtId="0" fontId="24" fillId="2" borderId="1" xfId="0" applyFont="1" applyFill="1" applyBorder="1" applyAlignment="1">
      <alignment horizontal="center"/>
    </xf>
    <xf numFmtId="0" fontId="8" fillId="2" borderId="14"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0" xfId="0" applyFont="1" applyFill="1" applyAlignment="1">
      <alignment horizontal="center" vertical="center" wrapText="1"/>
    </xf>
    <xf numFmtId="0" fontId="8" fillId="2" borderId="0" xfId="0" applyFont="1" applyFill="1"/>
    <xf numFmtId="0" fontId="0" fillId="2" borderId="0" xfId="0" applyFill="1" applyAlignment="1">
      <alignment vertical="top"/>
    </xf>
    <xf numFmtId="172" fontId="27" fillId="2" borderId="4" xfId="1" applyNumberFormat="1" applyFont="1" applyFill="1" applyBorder="1"/>
    <xf numFmtId="0" fontId="27" fillId="2" borderId="4" xfId="0" applyFont="1" applyFill="1" applyBorder="1" applyAlignment="1">
      <alignment horizontal="center"/>
    </xf>
    <xf numFmtId="0" fontId="27" fillId="2" borderId="11" xfId="0" applyFont="1" applyFill="1" applyBorder="1"/>
    <xf numFmtId="166" fontId="27" fillId="2" borderId="21" xfId="1" applyFont="1" applyFill="1" applyBorder="1" applyAlignment="1">
      <alignment horizontal="center"/>
    </xf>
    <xf numFmtId="172" fontId="27" fillId="2" borderId="8" xfId="1" applyNumberFormat="1" applyFont="1" applyFill="1" applyBorder="1"/>
    <xf numFmtId="0" fontId="27" fillId="2" borderId="0" xfId="0" applyFont="1" applyFill="1" applyAlignment="1">
      <alignment horizontal="center"/>
    </xf>
    <xf numFmtId="0" fontId="27" fillId="2" borderId="22" xfId="0" applyFont="1" applyFill="1" applyBorder="1"/>
    <xf numFmtId="166" fontId="27" fillId="2" borderId="8" xfId="1" applyFont="1" applyFill="1" applyBorder="1"/>
    <xf numFmtId="172" fontId="27" fillId="2" borderId="0" xfId="1" applyNumberFormat="1" applyFont="1" applyFill="1" applyBorder="1"/>
    <xf numFmtId="166" fontId="28" fillId="2" borderId="21" xfId="1" applyFont="1" applyFill="1" applyBorder="1" applyAlignment="1">
      <alignment horizontal="center"/>
    </xf>
    <xf numFmtId="39" fontId="27" fillId="2" borderId="8" xfId="1" applyNumberFormat="1" applyFont="1" applyFill="1" applyBorder="1"/>
    <xf numFmtId="0" fontId="28" fillId="2" borderId="12" xfId="0" applyFont="1" applyFill="1" applyBorder="1" applyAlignment="1">
      <alignment horizontal="center" vertical="justify" wrapText="1"/>
    </xf>
    <xf numFmtId="0" fontId="27" fillId="2" borderId="6" xfId="0" applyFont="1" applyFill="1" applyBorder="1"/>
    <xf numFmtId="0" fontId="27" fillId="2" borderId="23" xfId="0" applyFont="1" applyFill="1" applyBorder="1"/>
    <xf numFmtId="0" fontId="28" fillId="2" borderId="13" xfId="0" applyFont="1" applyFill="1" applyBorder="1" applyAlignment="1">
      <alignment horizontal="center"/>
    </xf>
    <xf numFmtId="0" fontId="29" fillId="2" borderId="24" xfId="0" applyFont="1" applyFill="1" applyBorder="1" applyAlignment="1">
      <alignment horizontal="center" vertical="center" wrapText="1"/>
    </xf>
    <xf numFmtId="166" fontId="28" fillId="2" borderId="9" xfId="1" applyFont="1" applyFill="1" applyBorder="1" applyAlignment="1">
      <alignment horizontal="center"/>
    </xf>
    <xf numFmtId="172" fontId="27" fillId="2" borderId="10" xfId="1" applyNumberFormat="1" applyFont="1" applyFill="1" applyBorder="1"/>
    <xf numFmtId="0" fontId="27" fillId="2" borderId="21" xfId="0" applyFont="1" applyFill="1" applyBorder="1" applyAlignment="1">
      <alignment horizontal="center" vertical="center" wrapText="1"/>
    </xf>
    <xf numFmtId="166" fontId="27" fillId="2" borderId="8" xfId="1" applyFont="1" applyFill="1" applyBorder="1" applyAlignment="1">
      <alignment horizontal="right"/>
    </xf>
    <xf numFmtId="172" fontId="27" fillId="2" borderId="7" xfId="1" applyNumberFormat="1" applyFont="1" applyFill="1" applyBorder="1"/>
    <xf numFmtId="0" fontId="27" fillId="2" borderId="7" xfId="0" applyFont="1" applyFill="1" applyBorder="1" applyAlignment="1">
      <alignment horizontal="center" vertical="center" wrapText="1"/>
    </xf>
    <xf numFmtId="0" fontId="28" fillId="2" borderId="21" xfId="0" applyFont="1" applyFill="1" applyBorder="1" applyAlignment="1">
      <alignment horizontal="center" vertical="justify" wrapText="1"/>
    </xf>
    <xf numFmtId="0" fontId="27" fillId="2" borderId="21" xfId="0" applyFont="1" applyFill="1" applyBorder="1" applyAlignment="1">
      <alignment horizontal="center" vertical="justify" wrapText="1"/>
    </xf>
    <xf numFmtId="9" fontId="27" fillId="2" borderId="8" xfId="15" applyFont="1" applyFill="1" applyBorder="1"/>
    <xf numFmtId="3" fontId="27" fillId="2" borderId="7" xfId="0" applyNumberFormat="1" applyFont="1" applyFill="1" applyBorder="1"/>
    <xf numFmtId="0" fontId="27" fillId="2" borderId="7" xfId="0" applyFont="1" applyFill="1" applyBorder="1" applyAlignment="1">
      <alignment horizontal="center"/>
    </xf>
    <xf numFmtId="172" fontId="27" fillId="2" borderId="7" xfId="1" applyNumberFormat="1" applyFont="1" applyFill="1" applyBorder="1" applyAlignment="1">
      <alignment horizontal="right"/>
    </xf>
    <xf numFmtId="41" fontId="0" fillId="2" borderId="0" xfId="14" applyFont="1" applyFill="1" applyAlignment="1">
      <alignment vertical="center"/>
    </xf>
    <xf numFmtId="0" fontId="9" fillId="2" borderId="1" xfId="0" applyFont="1" applyFill="1" applyBorder="1" applyAlignment="1">
      <alignment horizontal="center" vertical="center"/>
    </xf>
    <xf numFmtId="0" fontId="10" fillId="2" borderId="1" xfId="0" applyFont="1" applyFill="1" applyBorder="1"/>
    <xf numFmtId="0" fontId="10"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vertical="center"/>
    </xf>
    <xf numFmtId="3" fontId="0" fillId="2" borderId="0" xfId="0" applyNumberFormat="1" applyFill="1"/>
    <xf numFmtId="173" fontId="0" fillId="2" borderId="0" xfId="7" applyNumberFormat="1" applyFont="1" applyFill="1"/>
    <xf numFmtId="0" fontId="10" fillId="2" borderId="1" xfId="0" applyFont="1" applyFill="1" applyBorder="1" applyAlignment="1">
      <alignment horizontal="center" vertical="center"/>
    </xf>
    <xf numFmtId="0" fontId="15" fillId="2" borderId="0" xfId="0" applyFont="1" applyFill="1"/>
    <xf numFmtId="0" fontId="0" fillId="2" borderId="0" xfId="0" applyFill="1" applyAlignment="1">
      <alignment horizontal="justify" vertical="justify"/>
    </xf>
    <xf numFmtId="0" fontId="0" fillId="2" borderId="0" xfId="0" applyFill="1" applyAlignment="1">
      <alignment vertical="center"/>
    </xf>
    <xf numFmtId="0" fontId="0" fillId="2" borderId="0" xfId="0" applyFill="1" applyAlignment="1">
      <alignment horizontal="center"/>
    </xf>
    <xf numFmtId="0" fontId="15" fillId="2" borderId="1" xfId="0" applyFont="1" applyFill="1" applyBorder="1" applyAlignment="1">
      <alignment horizontal="center"/>
    </xf>
    <xf numFmtId="2" fontId="27" fillId="2" borderId="1" xfId="0" applyNumberFormat="1" applyFont="1" applyFill="1" applyBorder="1" applyAlignment="1">
      <alignment horizontal="right"/>
    </xf>
    <xf numFmtId="0" fontId="0" fillId="2" borderId="1" xfId="0" applyFill="1" applyBorder="1" applyAlignment="1">
      <alignment horizontal="center"/>
    </xf>
    <xf numFmtId="0" fontId="10" fillId="2" borderId="1" xfId="0" applyFont="1" applyFill="1" applyBorder="1" applyAlignment="1">
      <alignment wrapText="1"/>
    </xf>
    <xf numFmtId="9" fontId="27" fillId="2" borderId="1" xfId="15" applyFont="1" applyFill="1" applyBorder="1" applyAlignment="1">
      <alignment horizontal="right" vertical="center"/>
    </xf>
    <xf numFmtId="0" fontId="9" fillId="2" borderId="13" xfId="0" applyFont="1" applyFill="1" applyBorder="1" applyAlignment="1">
      <alignment horizontal="center" vertical="center"/>
    </xf>
    <xf numFmtId="0" fontId="10" fillId="2" borderId="12" xfId="0" applyFont="1" applyFill="1" applyBorder="1" applyAlignment="1">
      <alignment horizontal="left" vertical="center" wrapText="1"/>
    </xf>
    <xf numFmtId="173" fontId="27" fillId="2" borderId="1" xfId="7" applyNumberFormat="1" applyFont="1" applyFill="1" applyBorder="1" applyAlignment="1">
      <alignment horizontal="right" vertical="center"/>
    </xf>
    <xf numFmtId="174" fontId="27" fillId="2" borderId="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10" fillId="2" borderId="9" xfId="0" applyFont="1" applyFill="1" applyBorder="1" applyAlignment="1">
      <alignment vertical="center"/>
    </xf>
    <xf numFmtId="0" fontId="28" fillId="2" borderId="1" xfId="0" applyFont="1" applyFill="1" applyBorder="1" applyAlignment="1">
      <alignment vertical="center" wrapText="1"/>
    </xf>
    <xf numFmtId="0" fontId="30" fillId="2" borderId="0" xfId="0" applyFont="1" applyFill="1"/>
    <xf numFmtId="0" fontId="29" fillId="2" borderId="0" xfId="0" applyFont="1" applyFill="1"/>
    <xf numFmtId="0" fontId="17" fillId="2" borderId="0" xfId="0" applyFont="1" applyFill="1" applyAlignment="1">
      <alignment horizontal="left"/>
    </xf>
    <xf numFmtId="0" fontId="8"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0" xfId="2" applyAlignment="1">
      <alignment horizontal="center" vertical="center"/>
    </xf>
    <xf numFmtId="0" fontId="26" fillId="0" borderId="0" xfId="2" applyFont="1" applyAlignment="1">
      <alignment vertical="top"/>
    </xf>
    <xf numFmtId="0" fontId="5" fillId="0" borderId="0" xfId="2" applyAlignment="1">
      <alignment horizontal="left" vertical="top" wrapText="1"/>
    </xf>
    <xf numFmtId="0" fontId="26" fillId="0" borderId="0" xfId="2" applyFont="1" applyAlignment="1">
      <alignment horizontal="left" vertical="top" wrapText="1"/>
    </xf>
    <xf numFmtId="0" fontId="26" fillId="0" borderId="0" xfId="2" applyFont="1"/>
    <xf numFmtId="0" fontId="30" fillId="0" borderId="0" xfId="0" applyFont="1"/>
    <xf numFmtId="0" fontId="12"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31" fillId="2" borderId="15" xfId="0" applyFont="1" applyFill="1" applyBorder="1" applyAlignment="1">
      <alignment horizontal="center" vertical="center"/>
    </xf>
    <xf numFmtId="0" fontId="31" fillId="2" borderId="19" xfId="0" applyFont="1" applyFill="1" applyBorder="1" applyAlignment="1">
      <alignment horizontal="center" vertical="center"/>
    </xf>
    <xf numFmtId="0" fontId="31" fillId="2" borderId="19" xfId="0" applyFont="1" applyFill="1" applyBorder="1" applyAlignment="1">
      <alignment horizontal="center" vertical="center" wrapText="1"/>
    </xf>
    <xf numFmtId="0" fontId="31" fillId="3" borderId="19" xfId="0" applyFont="1" applyFill="1" applyBorder="1" applyAlignment="1">
      <alignment horizontal="center" vertical="center" wrapText="1"/>
    </xf>
    <xf numFmtId="0" fontId="32" fillId="2" borderId="14" xfId="0" applyFont="1" applyFill="1" applyBorder="1" applyAlignment="1">
      <alignment horizontal="center" vertical="center"/>
    </xf>
    <xf numFmtId="0" fontId="32" fillId="2" borderId="14" xfId="0" applyFont="1" applyFill="1" applyBorder="1" applyAlignment="1">
      <alignment horizontal="center" vertical="center" wrapText="1"/>
    </xf>
    <xf numFmtId="0" fontId="0" fillId="0" borderId="14" xfId="0" applyBorder="1" applyAlignment="1">
      <alignment horizontal="center" vertical="top" wrapText="1"/>
    </xf>
    <xf numFmtId="168" fontId="32" fillId="3" borderId="14" xfId="8" applyNumberFormat="1" applyFont="1" applyFill="1" applyBorder="1" applyAlignment="1">
      <alignment vertical="center"/>
    </xf>
    <xf numFmtId="168" fontId="31" fillId="4" borderId="14" xfId="8" applyNumberFormat="1" applyFont="1" applyFill="1" applyBorder="1" applyAlignment="1">
      <alignment vertical="center"/>
    </xf>
    <xf numFmtId="168" fontId="31" fillId="4" borderId="14" xfId="8" applyNumberFormat="1" applyFont="1" applyFill="1" applyBorder="1" applyAlignment="1">
      <alignment horizontal="center" vertical="center"/>
    </xf>
    <xf numFmtId="0" fontId="15" fillId="0" borderId="14" xfId="0" applyFont="1" applyBorder="1"/>
    <xf numFmtId="0" fontId="15" fillId="0" borderId="0" xfId="0" applyFont="1" applyAlignment="1">
      <alignment horizontal="center"/>
    </xf>
    <xf numFmtId="0" fontId="33" fillId="3" borderId="14" xfId="0" applyFont="1" applyFill="1" applyBorder="1" applyAlignment="1">
      <alignment horizontal="center" vertical="center" wrapText="1"/>
    </xf>
    <xf numFmtId="0" fontId="33" fillId="3" borderId="18" xfId="0" applyFont="1" applyFill="1" applyBorder="1" applyAlignment="1">
      <alignment horizontal="center" vertical="center" wrapText="1"/>
    </xf>
    <xf numFmtId="0" fontId="32" fillId="0" borderId="15" xfId="0" applyFont="1" applyBorder="1" applyAlignment="1">
      <alignment horizontal="center" vertical="center"/>
    </xf>
    <xf numFmtId="0" fontId="32" fillId="0" borderId="19" xfId="0" applyFont="1" applyBorder="1" applyAlignment="1">
      <alignment horizontal="center" vertical="center"/>
    </xf>
    <xf numFmtId="0" fontId="32" fillId="0" borderId="19" xfId="0" applyFont="1" applyBorder="1" applyAlignment="1">
      <alignment horizontal="justify" vertical="center"/>
    </xf>
    <xf numFmtId="168" fontId="32" fillId="0" borderId="19" xfId="8" applyNumberFormat="1" applyFont="1" applyBorder="1" applyAlignment="1">
      <alignment horizontal="center" vertical="center"/>
    </xf>
    <xf numFmtId="14" fontId="32" fillId="0" borderId="19" xfId="0" applyNumberFormat="1" applyFont="1" applyBorder="1" applyAlignment="1">
      <alignment horizontal="center" vertical="center"/>
    </xf>
    <xf numFmtId="0" fontId="5" fillId="0" borderId="3" xfId="0" applyFont="1" applyBorder="1" applyAlignment="1">
      <alignment horizontal="center" vertical="center" wrapText="1"/>
    </xf>
    <xf numFmtId="0" fontId="35" fillId="0" borderId="0" xfId="2" applyFont="1" applyAlignment="1">
      <alignment vertical="center"/>
    </xf>
    <xf numFmtId="0" fontId="35" fillId="0" borderId="0" xfId="2" applyFont="1"/>
    <xf numFmtId="168" fontId="35" fillId="0" borderId="0" xfId="8" applyNumberFormat="1" applyFont="1"/>
    <xf numFmtId="0" fontId="36" fillId="5" borderId="1" xfId="2" applyFont="1" applyFill="1" applyBorder="1" applyAlignment="1">
      <alignment vertical="center" wrapText="1"/>
    </xf>
    <xf numFmtId="0" fontId="5" fillId="0" borderId="1" xfId="2" applyBorder="1" applyAlignment="1">
      <alignment wrapText="1"/>
    </xf>
    <xf numFmtId="0" fontId="26" fillId="0" borderId="1" xfId="2" applyFont="1" applyBorder="1"/>
    <xf numFmtId="0" fontId="37" fillId="0" borderId="0" xfId="0" applyFont="1"/>
    <xf numFmtId="0" fontId="37" fillId="0" borderId="0" xfId="0" applyFont="1" applyAlignment="1">
      <alignment horizontal="justify" vertical="top" wrapText="1"/>
    </xf>
    <xf numFmtId="1" fontId="37" fillId="0" borderId="0" xfId="0" applyNumberFormat="1" applyFont="1" applyAlignment="1">
      <alignment horizontal="center" vertical="center" wrapText="1"/>
    </xf>
    <xf numFmtId="0" fontId="35" fillId="0" borderId="0" xfId="2" applyFont="1" applyAlignment="1">
      <alignment horizontal="left" vertical="top" wrapText="1"/>
    </xf>
    <xf numFmtId="0" fontId="6" fillId="0" borderId="0" xfId="2" applyFont="1"/>
    <xf numFmtId="0" fontId="0" fillId="0" borderId="0" xfId="0" applyAlignment="1">
      <alignment wrapText="1"/>
    </xf>
    <xf numFmtId="0" fontId="38" fillId="0" borderId="27" xfId="0" applyFont="1" applyBorder="1" applyAlignment="1">
      <alignment horizontal="justify" vertical="center"/>
    </xf>
    <xf numFmtId="0" fontId="39" fillId="0" borderId="28" xfId="0" applyFont="1" applyBorder="1" applyAlignment="1">
      <alignment horizontal="justify" vertical="center"/>
    </xf>
    <xf numFmtId="0" fontId="38" fillId="0" borderId="27" xfId="0" applyFont="1" applyBorder="1" applyAlignment="1">
      <alignment horizontal="justify" vertical="center" wrapText="1"/>
    </xf>
    <xf numFmtId="0" fontId="39" fillId="0" borderId="28" xfId="0" applyFont="1" applyBorder="1" applyAlignment="1">
      <alignment horizontal="justify" vertical="center" wrapText="1"/>
    </xf>
    <xf numFmtId="0" fontId="39" fillId="0" borderId="29" xfId="0" applyFont="1" applyBorder="1" applyAlignment="1">
      <alignment horizontal="justify" vertical="center" wrapText="1"/>
    </xf>
    <xf numFmtId="0" fontId="0" fillId="0" borderId="14" xfId="0" applyBorder="1" applyAlignment="1">
      <alignment horizontal="center"/>
    </xf>
    <xf numFmtId="0" fontId="28" fillId="0" borderId="14" xfId="0" applyFont="1" applyBorder="1" applyAlignment="1">
      <alignment horizontal="center" wrapText="1"/>
    </xf>
    <xf numFmtId="0" fontId="28" fillId="0" borderId="29" xfId="0" applyFont="1" applyBorder="1"/>
    <xf numFmtId="0" fontId="15" fillId="0" borderId="14" xfId="0" applyFont="1" applyBorder="1" applyAlignment="1">
      <alignment horizontal="center" vertical="center"/>
    </xf>
    <xf numFmtId="0" fontId="10" fillId="0" borderId="1" xfId="0" applyFont="1" applyBorder="1" applyAlignment="1">
      <alignment horizontal="center" vertical="center" wrapText="1"/>
    </xf>
    <xf numFmtId="0" fontId="1" fillId="0" borderId="4" xfId="0" applyFont="1" applyBorder="1" applyAlignment="1">
      <alignment horizont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18" xfId="0" applyFont="1" applyBorder="1" applyAlignment="1">
      <alignment horizontal="center"/>
    </xf>
    <xf numFmtId="0" fontId="15" fillId="3" borderId="16" xfId="0" applyFont="1" applyFill="1" applyBorder="1" applyAlignment="1">
      <alignment horizontal="center"/>
    </xf>
    <xf numFmtId="0" fontId="15" fillId="3" borderId="17" xfId="0" applyFont="1" applyFill="1" applyBorder="1" applyAlignment="1">
      <alignment horizontal="center"/>
    </xf>
    <xf numFmtId="0" fontId="15" fillId="3" borderId="18" xfId="0" applyFont="1" applyFill="1" applyBorder="1" applyAlignment="1">
      <alignment horizontal="center"/>
    </xf>
    <xf numFmtId="0" fontId="32" fillId="2" borderId="16" xfId="0" applyFont="1" applyFill="1" applyBorder="1" applyAlignment="1">
      <alignment horizontal="right" vertical="center" wrapText="1"/>
    </xf>
    <xf numFmtId="0" fontId="32" fillId="2" borderId="17" xfId="0" applyFont="1" applyFill="1" applyBorder="1" applyAlignment="1">
      <alignment horizontal="right" vertical="center" wrapText="1"/>
    </xf>
    <xf numFmtId="0" fontId="32" fillId="2" borderId="18" xfId="0" applyFont="1" applyFill="1" applyBorder="1" applyAlignment="1">
      <alignment horizontal="right" vertical="center" wrapText="1"/>
    </xf>
    <xf numFmtId="0" fontId="23" fillId="0" borderId="0" xfId="0" applyFont="1" applyAlignment="1">
      <alignment horizontal="center" vertical="center"/>
    </xf>
    <xf numFmtId="0" fontId="21" fillId="0" borderId="0" xfId="0" applyFont="1" applyAlignment="1">
      <alignment horizontal="center" vertical="center"/>
    </xf>
    <xf numFmtId="0" fontId="20" fillId="0" borderId="0" xfId="0" applyFont="1" applyAlignment="1">
      <alignment horizontal="center" vertical="center"/>
    </xf>
    <xf numFmtId="0" fontId="18" fillId="0" borderId="0" xfId="0" applyFont="1" applyAlignment="1">
      <alignment horizontal="justify" vertical="center" wrapText="1"/>
    </xf>
    <xf numFmtId="0" fontId="8" fillId="2" borderId="0" xfId="0" applyFont="1" applyFill="1" applyAlignment="1">
      <alignment horizontal="center" vertical="center"/>
    </xf>
    <xf numFmtId="0" fontId="8" fillId="2" borderId="16"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15" fillId="2" borderId="0" xfId="0" applyFont="1" applyFill="1" applyAlignment="1">
      <alignment horizontal="center"/>
    </xf>
    <xf numFmtId="0" fontId="10" fillId="2" borderId="1" xfId="0"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0" xfId="0" applyFont="1" applyFill="1" applyBorder="1" applyAlignment="1">
      <alignment horizontal="center" vertical="center" wrapText="1"/>
    </xf>
    <xf numFmtId="9" fontId="8" fillId="2" borderId="22" xfId="0" applyNumberFormat="1" applyFont="1" applyFill="1" applyBorder="1" applyAlignment="1">
      <alignment horizontal="center" vertical="justify" wrapText="1"/>
    </xf>
    <xf numFmtId="0" fontId="8" fillId="2" borderId="0" xfId="0" applyFont="1" applyFill="1" applyAlignment="1">
      <alignment horizontal="center" vertical="justify" wrapText="1"/>
    </xf>
    <xf numFmtId="0" fontId="8" fillId="2" borderId="8" xfId="0" applyFont="1" applyFill="1" applyBorder="1" applyAlignment="1">
      <alignment horizontal="center" vertical="justify" wrapText="1"/>
    </xf>
    <xf numFmtId="0" fontId="28" fillId="2" borderId="26" xfId="0" applyFont="1" applyFill="1" applyBorder="1" applyAlignment="1">
      <alignment horizontal="center" vertical="center" wrapText="1"/>
    </xf>
    <xf numFmtId="0" fontId="28" fillId="2" borderId="25" xfId="0" applyFont="1" applyFill="1" applyBorder="1" applyAlignment="1">
      <alignment horizontal="center" vertical="center"/>
    </xf>
    <xf numFmtId="0" fontId="8" fillId="2" borderId="0" xfId="0" applyFont="1" applyFill="1" applyAlignment="1">
      <alignment horizontal="center" vertical="justify"/>
    </xf>
    <xf numFmtId="0" fontId="8" fillId="2" borderId="0" xfId="0" applyFont="1" applyFill="1" applyAlignment="1">
      <alignment horizontal="center" vertical="center" wrapText="1"/>
    </xf>
    <xf numFmtId="0" fontId="19" fillId="0" borderId="0" xfId="2" applyFont="1" applyAlignment="1">
      <alignment horizontal="center" vertical="center"/>
    </xf>
    <xf numFmtId="0" fontId="34" fillId="0" borderId="0" xfId="2" applyFont="1" applyAlignment="1">
      <alignment horizontal="justify" vertical="top" wrapText="1"/>
    </xf>
    <xf numFmtId="0" fontId="35" fillId="0" borderId="0" xfId="2" applyFont="1" applyAlignment="1">
      <alignment horizontal="left" vertical="top"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175" fontId="5" fillId="0" borderId="2" xfId="8" applyNumberFormat="1" applyFont="1" applyBorder="1" applyAlignment="1">
      <alignment horizontal="center" vertical="center" wrapText="1"/>
    </xf>
    <xf numFmtId="175" fontId="5" fillId="0" borderId="3" xfId="8" applyNumberFormat="1" applyFont="1" applyBorder="1" applyAlignment="1">
      <alignment horizontal="center" vertical="center" wrapText="1"/>
    </xf>
    <xf numFmtId="0" fontId="7" fillId="0" borderId="0" xfId="0" applyFont="1" applyAlignment="1">
      <alignment horizontal="left" wrapText="1"/>
    </xf>
    <xf numFmtId="1" fontId="8" fillId="0" borderId="2" xfId="2" applyNumberFormat="1" applyFont="1" applyBorder="1" applyAlignment="1">
      <alignment horizontal="center" vertical="center"/>
    </xf>
    <xf numFmtId="1" fontId="8" fillId="0" borderId="3" xfId="2" applyNumberFormat="1" applyFont="1" applyBorder="1" applyAlignment="1">
      <alignment horizontal="center" vertical="center"/>
    </xf>
    <xf numFmtId="0" fontId="5" fillId="0" borderId="0" xfId="2" applyAlignment="1">
      <alignment horizontal="left" vertical="top" wrapText="1"/>
    </xf>
    <xf numFmtId="0" fontId="26" fillId="0" borderId="0" xfId="2" applyFont="1" applyAlignment="1">
      <alignment horizontal="lef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cellXfs>
  <cellStyles count="17">
    <cellStyle name="Millares [0]" xfId="14" builtinId="6"/>
    <cellStyle name="Millares [0] 2" xfId="6" xr:uid="{00000000-0005-0000-0000-000001000000}"/>
    <cellStyle name="Millares [0] 3" xfId="12" xr:uid="{5C4F6ECC-0D46-4FC2-8DC4-29C006D7B55F}"/>
    <cellStyle name="Millares 2" xfId="1" xr:uid="{00000000-0005-0000-0000-000002000000}"/>
    <cellStyle name="Millares 3" xfId="13" xr:uid="{FE0DC801-A9DD-4183-B1E0-F43B711EA869}"/>
    <cellStyle name="Moneda" xfId="8" builtinId="4"/>
    <cellStyle name="Moneda [0] 2" xfId="5" xr:uid="{00000000-0005-0000-0000-000003000000}"/>
    <cellStyle name="Moneda [0] 3" xfId="16" xr:uid="{61157849-745B-4A0E-B706-1E332CF99442}"/>
    <cellStyle name="Moneda 2" xfId="7" xr:uid="{00000000-0005-0000-0000-000004000000}"/>
    <cellStyle name="Moneda 2 2" xfId="11" xr:uid="{5F097CD2-3395-47BD-9C07-FFC91A055043}"/>
    <cellStyle name="Normal" xfId="0" builtinId="0"/>
    <cellStyle name="Normal 2" xfId="2" xr:uid="{00000000-0005-0000-0000-000006000000}"/>
    <cellStyle name="Normal 3" xfId="3" xr:uid="{00000000-0005-0000-0000-000007000000}"/>
    <cellStyle name="Normal 4" xfId="4" xr:uid="{00000000-0005-0000-0000-000008000000}"/>
    <cellStyle name="Normal 5" xfId="9" xr:uid="{53F3107B-D2A6-48FD-947B-3D2323E625BB}"/>
    <cellStyle name="Normal 6" xfId="10" xr:uid="{5B3E08DF-A460-48B6-BD3E-DCD5E44A5160}"/>
    <cellStyle name="Porcentaje"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35"/>
  <sheetViews>
    <sheetView topLeftCell="A28" zoomScaleNormal="100" workbookViewId="0">
      <selection activeCell="C35" sqref="C35"/>
    </sheetView>
  </sheetViews>
  <sheetFormatPr baseColWidth="10" defaultRowHeight="11.25"/>
  <cols>
    <col min="1" max="1" width="4.85546875" style="1" customWidth="1"/>
    <col min="2" max="2" width="88.85546875" style="1" customWidth="1"/>
    <col min="3" max="3" width="58.140625" style="5" customWidth="1"/>
    <col min="4" max="5" width="11.42578125" style="1"/>
    <col min="6" max="6" width="15" style="1" bestFit="1" customWidth="1"/>
    <col min="7" max="16384" width="11.42578125" style="1"/>
  </cols>
  <sheetData>
    <row r="1" spans="2:3" ht="16.5" customHeight="1">
      <c r="B1" s="149"/>
      <c r="C1" s="149"/>
    </row>
    <row r="2" spans="2:3" ht="23.25">
      <c r="B2" s="150" t="s">
        <v>84</v>
      </c>
      <c r="C2" s="151"/>
    </row>
    <row r="3" spans="2:3" ht="38.25" customHeight="1">
      <c r="B3" s="9" t="s">
        <v>45</v>
      </c>
      <c r="C3" s="9"/>
    </row>
    <row r="4" spans="2:3" ht="39" customHeight="1">
      <c r="B4" s="9" t="s">
        <v>46</v>
      </c>
      <c r="C4" s="9"/>
    </row>
    <row r="5" spans="2:3" ht="39" customHeight="1">
      <c r="B5" s="9"/>
      <c r="C5" s="106" t="s">
        <v>85</v>
      </c>
    </row>
    <row r="6" spans="2:3" ht="15" customHeight="1">
      <c r="B6" s="10" t="s">
        <v>22</v>
      </c>
      <c r="C6" s="9" t="s">
        <v>86</v>
      </c>
    </row>
    <row r="7" spans="2:3" ht="33.75">
      <c r="B7" s="11" t="s">
        <v>1</v>
      </c>
      <c r="C7" s="12" t="s">
        <v>4</v>
      </c>
    </row>
    <row r="8" spans="2:3">
      <c r="B8" s="13" t="s">
        <v>26</v>
      </c>
      <c r="C8" s="14" t="s">
        <v>87</v>
      </c>
    </row>
    <row r="9" spans="2:3">
      <c r="B9" s="15" t="s">
        <v>21</v>
      </c>
      <c r="C9" s="16" t="s">
        <v>5</v>
      </c>
    </row>
    <row r="10" spans="2:3" ht="177" customHeight="1">
      <c r="B10" s="17" t="s">
        <v>8</v>
      </c>
      <c r="C10" s="18" t="s">
        <v>35</v>
      </c>
    </row>
    <row r="11" spans="2:3" ht="14.25" customHeight="1">
      <c r="B11" s="15" t="s">
        <v>27</v>
      </c>
      <c r="C11" s="16" t="s">
        <v>88</v>
      </c>
    </row>
    <row r="12" spans="2:3" ht="39.75" customHeight="1">
      <c r="B12" s="17" t="s">
        <v>28</v>
      </c>
      <c r="C12" s="18" t="s">
        <v>4</v>
      </c>
    </row>
    <row r="13" spans="2:3">
      <c r="B13" s="13" t="s">
        <v>20</v>
      </c>
      <c r="C13" s="14" t="s">
        <v>5</v>
      </c>
    </row>
    <row r="14" spans="2:3" ht="22.5">
      <c r="B14" s="17" t="s">
        <v>2</v>
      </c>
      <c r="C14" s="18" t="s">
        <v>5</v>
      </c>
    </row>
    <row r="15" spans="2:3" ht="15" customHeight="1">
      <c r="B15" s="13" t="s">
        <v>19</v>
      </c>
      <c r="C15" s="14" t="s">
        <v>5</v>
      </c>
    </row>
    <row r="16" spans="2:3" ht="45.75" customHeight="1">
      <c r="B16" s="17" t="s">
        <v>31</v>
      </c>
      <c r="C16" s="18" t="s">
        <v>5</v>
      </c>
    </row>
    <row r="17" spans="2:3" ht="15" customHeight="1">
      <c r="B17" s="15" t="s">
        <v>18</v>
      </c>
      <c r="C17" s="16" t="s">
        <v>89</v>
      </c>
    </row>
    <row r="18" spans="2:3" ht="269.25" customHeight="1">
      <c r="B18" s="17" t="s">
        <v>6</v>
      </c>
      <c r="C18" s="104" t="s">
        <v>83</v>
      </c>
    </row>
    <row r="19" spans="2:3" ht="21.75" customHeight="1">
      <c r="B19" s="13" t="s">
        <v>29</v>
      </c>
      <c r="C19" s="9" t="s">
        <v>36</v>
      </c>
    </row>
    <row r="20" spans="2:3" ht="92.25" customHeight="1">
      <c r="B20" s="17" t="s">
        <v>30</v>
      </c>
      <c r="C20" s="18" t="s">
        <v>4</v>
      </c>
    </row>
    <row r="21" spans="2:3" ht="18" customHeight="1">
      <c r="B21" s="15" t="s">
        <v>17</v>
      </c>
      <c r="C21" s="9" t="s">
        <v>90</v>
      </c>
    </row>
    <row r="22" spans="2:3" ht="75.75" customHeight="1">
      <c r="B22" s="17" t="s">
        <v>23</v>
      </c>
      <c r="C22" s="18" t="s">
        <v>4</v>
      </c>
    </row>
    <row r="23" spans="2:3" ht="12" customHeight="1">
      <c r="B23" s="19" t="s">
        <v>24</v>
      </c>
      <c r="C23" s="9" t="s">
        <v>91</v>
      </c>
    </row>
    <row r="24" spans="2:3" ht="72.75" customHeight="1">
      <c r="B24" s="17" t="s">
        <v>25</v>
      </c>
      <c r="C24" s="18" t="s">
        <v>4</v>
      </c>
    </row>
    <row r="25" spans="2:3">
      <c r="B25" s="19" t="s">
        <v>16</v>
      </c>
      <c r="C25" s="14" t="s">
        <v>92</v>
      </c>
    </row>
    <row r="26" spans="2:3" ht="12.75" customHeight="1">
      <c r="B26" s="17" t="s">
        <v>3</v>
      </c>
      <c r="C26" s="18" t="s">
        <v>4</v>
      </c>
    </row>
    <row r="27" spans="2:3" ht="14.25" customHeight="1">
      <c r="B27" s="15" t="s">
        <v>13</v>
      </c>
      <c r="C27" s="9" t="s">
        <v>86</v>
      </c>
    </row>
    <row r="28" spans="2:3" ht="68.25" customHeight="1">
      <c r="B28" s="17" t="s">
        <v>37</v>
      </c>
      <c r="C28" s="18" t="s">
        <v>4</v>
      </c>
    </row>
    <row r="29" spans="2:3">
      <c r="B29" s="23" t="s">
        <v>15</v>
      </c>
      <c r="C29" s="16" t="s">
        <v>41</v>
      </c>
    </row>
    <row r="30" spans="2:3" ht="47.25" customHeight="1">
      <c r="B30" s="20" t="s">
        <v>9</v>
      </c>
      <c r="C30" s="18" t="s">
        <v>4</v>
      </c>
    </row>
    <row r="31" spans="2:3" ht="16.5" customHeight="1">
      <c r="B31" s="15" t="s">
        <v>14</v>
      </c>
      <c r="C31" s="16" t="s">
        <v>93</v>
      </c>
    </row>
    <row r="32" spans="2:3" ht="109.5" customHeight="1">
      <c r="B32" s="20" t="s">
        <v>38</v>
      </c>
      <c r="C32" s="18" t="s">
        <v>4</v>
      </c>
    </row>
    <row r="33" spans="2:3" ht="16.5" customHeight="1">
      <c r="B33" s="15" t="s">
        <v>39</v>
      </c>
      <c r="C33" s="16" t="s">
        <v>94</v>
      </c>
    </row>
    <row r="34" spans="2:3" ht="56.25" customHeight="1">
      <c r="B34" s="21" t="s">
        <v>40</v>
      </c>
      <c r="C34" s="18" t="s">
        <v>4</v>
      </c>
    </row>
    <row r="35" spans="2:3" s="7" customFormat="1" ht="51" customHeight="1">
      <c r="B35" s="22"/>
      <c r="C35" s="148" t="s">
        <v>4</v>
      </c>
    </row>
  </sheetData>
  <mergeCells count="2">
    <mergeCell ref="B1:C1"/>
    <mergeCell ref="B2:C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A1055-04A7-440B-8A1D-7B6DC6F6B0EE}">
  <dimension ref="A1:F16"/>
  <sheetViews>
    <sheetView zoomScaleNormal="100" workbookViewId="0">
      <selection activeCell="F16" sqref="F16"/>
    </sheetView>
  </sheetViews>
  <sheetFormatPr baseColWidth="10" defaultRowHeight="15"/>
  <cols>
    <col min="3" max="3" width="41.85546875" customWidth="1"/>
    <col min="4" max="4" width="19.85546875" customWidth="1"/>
    <col min="5" max="5" width="17" customWidth="1"/>
    <col min="6" max="6" width="15.85546875" customWidth="1"/>
  </cols>
  <sheetData>
    <row r="1" spans="1:6" s="25" customFormat="1" ht="18.75">
      <c r="A1" s="161" t="s">
        <v>42</v>
      </c>
      <c r="B1" s="161"/>
      <c r="C1" s="161"/>
      <c r="D1" s="161"/>
      <c r="E1" s="161"/>
    </row>
    <row r="2" spans="1:6" ht="15.75">
      <c r="A2" s="162" t="s">
        <v>95</v>
      </c>
      <c r="B2" s="162"/>
      <c r="C2" s="162"/>
      <c r="D2" s="162"/>
      <c r="E2" s="162"/>
    </row>
    <row r="3" spans="1:6">
      <c r="A3" s="163" t="s">
        <v>141</v>
      </c>
      <c r="B3" s="163"/>
      <c r="C3" s="163"/>
      <c r="D3" s="163"/>
      <c r="E3" s="163"/>
    </row>
    <row r="5" spans="1:6" ht="47.1" customHeight="1">
      <c r="A5" s="164" t="s">
        <v>96</v>
      </c>
      <c r="B5" s="164"/>
      <c r="C5" s="164"/>
      <c r="D5" s="164"/>
      <c r="E5" s="164"/>
    </row>
    <row r="7" spans="1:6" ht="16.5" thickBot="1">
      <c r="A7" s="24"/>
    </row>
    <row r="8" spans="1:6" ht="15.75" thickBot="1">
      <c r="C8" s="152" t="s">
        <v>97</v>
      </c>
      <c r="D8" s="153"/>
      <c r="E8" s="153"/>
      <c r="F8" s="154"/>
    </row>
    <row r="9" spans="1:6" ht="15.75" thickBot="1">
      <c r="C9" s="152" t="s">
        <v>98</v>
      </c>
      <c r="D9" s="153"/>
      <c r="E9" s="153"/>
      <c r="F9" s="154"/>
    </row>
    <row r="10" spans="1:6" ht="15.75" thickBot="1">
      <c r="C10" s="155" t="s">
        <v>85</v>
      </c>
      <c r="D10" s="156"/>
      <c r="E10" s="156"/>
      <c r="F10" s="157"/>
    </row>
    <row r="11" spans="1:6" ht="30.75" thickBot="1">
      <c r="C11" s="107"/>
      <c r="D11" s="108" t="s">
        <v>53</v>
      </c>
      <c r="E11" s="109" t="s">
        <v>43</v>
      </c>
      <c r="F11" s="110" t="s">
        <v>99</v>
      </c>
    </row>
    <row r="12" spans="1:6" ht="60.75" thickBot="1">
      <c r="C12" s="111">
        <v>1</v>
      </c>
      <c r="D12" s="112">
        <v>1</v>
      </c>
      <c r="E12" s="113" t="s">
        <v>100</v>
      </c>
      <c r="F12" s="114">
        <v>66842739</v>
      </c>
    </row>
    <row r="13" spans="1:6" ht="15.75" thickBot="1">
      <c r="C13" s="158" t="s">
        <v>101</v>
      </c>
      <c r="D13" s="159"/>
      <c r="E13" s="160"/>
      <c r="F13" s="115">
        <f>+SUM(F12:F12)</f>
        <v>66842739</v>
      </c>
    </row>
    <row r="14" spans="1:6" ht="15.75" thickBot="1">
      <c r="C14" s="158" t="s">
        <v>102</v>
      </c>
      <c r="D14" s="159"/>
      <c r="E14" s="160"/>
      <c r="F14" s="115">
        <f t="shared" ref="F14" si="0">+F13*19%</f>
        <v>12700120.41</v>
      </c>
    </row>
    <row r="15" spans="1:6" ht="15.75" thickBot="1">
      <c r="C15" s="158" t="s">
        <v>103</v>
      </c>
      <c r="D15" s="159"/>
      <c r="E15" s="160"/>
      <c r="F15" s="116">
        <f t="shared" ref="F15" si="1">+SUM(F13:F14)</f>
        <v>79542859.409999996</v>
      </c>
    </row>
    <row r="16" spans="1:6" ht="15.75" thickBot="1">
      <c r="E16" s="117" t="s">
        <v>104</v>
      </c>
      <c r="F16" s="147" t="s">
        <v>4</v>
      </c>
    </row>
  </sheetData>
  <mergeCells count="10">
    <mergeCell ref="A1:E1"/>
    <mergeCell ref="A2:E2"/>
    <mergeCell ref="A3:E3"/>
    <mergeCell ref="A5:E5"/>
    <mergeCell ref="C8:F8"/>
    <mergeCell ref="C9:F9"/>
    <mergeCell ref="C10:F10"/>
    <mergeCell ref="C13:E13"/>
    <mergeCell ref="C14:E14"/>
    <mergeCell ref="C15:E15"/>
  </mergeCells>
  <pageMargins left="0.7" right="0.7" top="0.75" bottom="0.75" header="0.3" footer="0.3"/>
  <pageSetup scale="77" orientation="portrait" horizontalDpi="0" verticalDpi="0"/>
  <headerFooter>
    <oddFooter>&amp;R&amp;"Calibri Bold,Negrita"&amp;12&amp;K000000Página &amp;N de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13137-8A47-4EC2-B788-838C0030255A}">
  <dimension ref="A1:E25"/>
  <sheetViews>
    <sheetView workbookViewId="0">
      <selection activeCell="C11" sqref="C11"/>
    </sheetView>
  </sheetViews>
  <sheetFormatPr baseColWidth="10" defaultRowHeight="15"/>
  <cols>
    <col min="1" max="1" width="16.85546875" customWidth="1"/>
    <col min="2" max="2" width="45.28515625" style="138" customWidth="1"/>
    <col min="3" max="3" width="39.42578125" style="138" customWidth="1"/>
    <col min="5" max="5" width="37.85546875" customWidth="1"/>
  </cols>
  <sheetData>
    <row r="1" spans="1:5" ht="18">
      <c r="A1" s="161" t="s">
        <v>42</v>
      </c>
      <c r="B1" s="161"/>
      <c r="C1" s="161"/>
      <c r="D1" s="161"/>
      <c r="E1" s="161"/>
    </row>
    <row r="2" spans="1:5" ht="15.75">
      <c r="A2" s="162" t="s">
        <v>95</v>
      </c>
      <c r="B2" s="162"/>
      <c r="C2" s="162"/>
      <c r="D2" s="162"/>
      <c r="E2" s="162"/>
    </row>
    <row r="3" spans="1:5">
      <c r="A3" s="163" t="s">
        <v>142</v>
      </c>
      <c r="B3" s="163"/>
      <c r="C3" s="163"/>
      <c r="D3" s="163"/>
      <c r="E3" s="163"/>
    </row>
    <row r="5" spans="1:5" ht="46.5" customHeight="1">
      <c r="A5" s="164" t="s">
        <v>96</v>
      </c>
      <c r="B5" s="164"/>
      <c r="C5" s="164"/>
      <c r="D5" s="164"/>
      <c r="E5" s="164"/>
    </row>
    <row r="7" spans="1:5" ht="15.75" thickBot="1"/>
    <row r="8" spans="1:5" ht="27.75" customHeight="1">
      <c r="B8" s="141" t="s">
        <v>146</v>
      </c>
      <c r="C8" s="139" t="s">
        <v>143</v>
      </c>
    </row>
    <row r="9" spans="1:5">
      <c r="B9" s="142" t="s">
        <v>147</v>
      </c>
      <c r="C9" s="140" t="s">
        <v>144</v>
      </c>
    </row>
    <row r="10" spans="1:5" ht="24">
      <c r="B10" s="142" t="s">
        <v>148</v>
      </c>
      <c r="C10" s="140" t="s">
        <v>145</v>
      </c>
    </row>
    <row r="11" spans="1:5" ht="15.75" thickBot="1">
      <c r="B11" s="142" t="s">
        <v>149</v>
      </c>
      <c r="C11" s="146" t="s">
        <v>4</v>
      </c>
    </row>
    <row r="12" spans="1:5" ht="24">
      <c r="B12" s="142" t="s">
        <v>150</v>
      </c>
    </row>
    <row r="13" spans="1:5" ht="48">
      <c r="B13" s="142" t="s">
        <v>151</v>
      </c>
    </row>
    <row r="14" spans="1:5" ht="48">
      <c r="B14" s="142" t="s">
        <v>152</v>
      </c>
    </row>
    <row r="15" spans="1:5" ht="24">
      <c r="B15" s="142" t="s">
        <v>153</v>
      </c>
    </row>
    <row r="16" spans="1:5">
      <c r="B16" s="142" t="s">
        <v>154</v>
      </c>
    </row>
    <row r="17" spans="2:2" ht="24">
      <c r="B17" s="142" t="s">
        <v>155</v>
      </c>
    </row>
    <row r="18" spans="2:2">
      <c r="B18" s="142" t="s">
        <v>156</v>
      </c>
    </row>
    <row r="19" spans="2:2">
      <c r="B19" s="142" t="s">
        <v>157</v>
      </c>
    </row>
    <row r="20" spans="2:2">
      <c r="B20" s="142" t="s">
        <v>158</v>
      </c>
    </row>
    <row r="21" spans="2:2" ht="24">
      <c r="B21" s="142" t="s">
        <v>159</v>
      </c>
    </row>
    <row r="22" spans="2:2" ht="24">
      <c r="B22" s="142" t="s">
        <v>160</v>
      </c>
    </row>
    <row r="23" spans="2:2" ht="24">
      <c r="B23" s="142" t="s">
        <v>161</v>
      </c>
    </row>
    <row r="24" spans="2:2" ht="24.75" thickBot="1">
      <c r="B24" s="143" t="s">
        <v>162</v>
      </c>
    </row>
    <row r="25" spans="2:2" ht="38.25" customHeight="1" thickBot="1">
      <c r="B25" s="145" t="s">
        <v>4</v>
      </c>
    </row>
  </sheetData>
  <mergeCells count="4">
    <mergeCell ref="A1:E1"/>
    <mergeCell ref="A2:E2"/>
    <mergeCell ref="A3:E3"/>
    <mergeCell ref="A5:E5"/>
  </mergeCells>
  <phoneticPr fontId="1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E73A0-F784-4363-A78A-BC6C2AF9BBD5}">
  <dimension ref="A1:I15"/>
  <sheetViews>
    <sheetView zoomScaleNormal="100" workbookViewId="0">
      <selection activeCell="C15" sqref="C15"/>
    </sheetView>
  </sheetViews>
  <sheetFormatPr baseColWidth="10" defaultRowHeight="15"/>
  <cols>
    <col min="3" max="3" width="54.7109375" customWidth="1"/>
    <col min="4" max="4" width="19.85546875" customWidth="1"/>
    <col min="5" max="5" width="17" customWidth="1"/>
    <col min="6" max="6" width="14.42578125" customWidth="1"/>
  </cols>
  <sheetData>
    <row r="1" spans="1:9" s="25" customFormat="1" ht="18.75">
      <c r="A1" s="161" t="s">
        <v>42</v>
      </c>
      <c r="B1" s="161"/>
      <c r="C1" s="161"/>
      <c r="D1" s="161"/>
      <c r="E1" s="161"/>
    </row>
    <row r="2" spans="1:9" ht="15.75">
      <c r="A2" s="162" t="s">
        <v>95</v>
      </c>
      <c r="B2" s="162"/>
      <c r="C2" s="162"/>
      <c r="D2" s="162"/>
      <c r="E2" s="162"/>
    </row>
    <row r="3" spans="1:9">
      <c r="A3" s="163" t="s">
        <v>44</v>
      </c>
      <c r="B3" s="163"/>
      <c r="C3" s="163"/>
      <c r="D3" s="163"/>
      <c r="E3" s="163"/>
    </row>
    <row r="5" spans="1:9" ht="47.1" customHeight="1">
      <c r="A5" s="164" t="s">
        <v>96</v>
      </c>
      <c r="B5" s="164"/>
      <c r="C5" s="164"/>
      <c r="D5" s="164"/>
      <c r="E5" s="164"/>
    </row>
    <row r="7" spans="1:9" ht="15.75" thickBot="1"/>
    <row r="8" spans="1:9" ht="15.75" thickBot="1">
      <c r="B8" s="152" t="s">
        <v>97</v>
      </c>
      <c r="C8" s="153"/>
      <c r="D8" s="153"/>
      <c r="E8" s="153"/>
      <c r="F8" s="153"/>
      <c r="G8" s="153"/>
      <c r="H8" s="153"/>
      <c r="I8" s="154"/>
    </row>
    <row r="9" spans="1:9" ht="15.75" thickBot="1">
      <c r="B9" s="155" t="s">
        <v>85</v>
      </c>
      <c r="C9" s="156"/>
      <c r="D9" s="156"/>
      <c r="E9" s="156"/>
      <c r="F9" s="156"/>
      <c r="G9" s="156"/>
      <c r="H9" s="156"/>
      <c r="I9" s="157"/>
    </row>
    <row r="10" spans="1:9" ht="16.5" thickBot="1">
      <c r="A10" s="24"/>
      <c r="B10" s="118"/>
      <c r="C10" s="118"/>
    </row>
    <row r="11" spans="1:9" ht="45.75" thickBot="1">
      <c r="B11" s="119" t="s">
        <v>105</v>
      </c>
      <c r="C11" s="120" t="s">
        <v>106</v>
      </c>
      <c r="D11" s="120" t="s">
        <v>107</v>
      </c>
      <c r="E11" s="120" t="s">
        <v>108</v>
      </c>
      <c r="F11" s="120" t="s">
        <v>109</v>
      </c>
      <c r="G11" s="120" t="s">
        <v>110</v>
      </c>
      <c r="H11" s="120" t="s">
        <v>111</v>
      </c>
      <c r="I11" s="120" t="s">
        <v>112</v>
      </c>
    </row>
    <row r="12" spans="1:9" ht="161.25" customHeight="1" thickBot="1">
      <c r="B12" s="121">
        <v>1</v>
      </c>
      <c r="C12" s="122">
        <v>5320220271</v>
      </c>
      <c r="D12" s="123" t="s">
        <v>42</v>
      </c>
      <c r="E12" s="123" t="s">
        <v>113</v>
      </c>
      <c r="F12" s="124">
        <v>559121500</v>
      </c>
      <c r="G12" s="125">
        <v>44678</v>
      </c>
      <c r="H12" s="125">
        <v>44921</v>
      </c>
      <c r="I12" s="122">
        <v>55</v>
      </c>
    </row>
    <row r="13" spans="1:9" ht="238.5" customHeight="1" thickBot="1">
      <c r="B13" s="121">
        <v>2</v>
      </c>
      <c r="C13" s="122" t="s">
        <v>114</v>
      </c>
      <c r="D13" s="123" t="s">
        <v>115</v>
      </c>
      <c r="E13" s="123" t="s">
        <v>116</v>
      </c>
      <c r="F13" s="124">
        <v>347948730</v>
      </c>
      <c r="G13" s="125">
        <v>44467</v>
      </c>
      <c r="H13" s="125">
        <v>44552</v>
      </c>
      <c r="I13" s="122">
        <v>61</v>
      </c>
    </row>
    <row r="14" spans="1:9" ht="15.75" thickBot="1">
      <c r="B14" s="118"/>
      <c r="C14" s="118"/>
    </row>
    <row r="15" spans="1:9" ht="15.75" thickBot="1">
      <c r="B15" s="117" t="s">
        <v>104</v>
      </c>
      <c r="C15" s="144" t="s">
        <v>4</v>
      </c>
    </row>
  </sheetData>
  <mergeCells count="6">
    <mergeCell ref="B9:I9"/>
    <mergeCell ref="A5:E5"/>
    <mergeCell ref="A1:E1"/>
    <mergeCell ref="A2:E2"/>
    <mergeCell ref="A3:E3"/>
    <mergeCell ref="B8:I8"/>
  </mergeCells>
  <pageMargins left="0.7" right="0.7" top="0.75" bottom="0.75" header="0.3" footer="0.3"/>
  <pageSetup scale="77" orientation="portrait" horizontalDpi="0" verticalDpi="0"/>
  <headerFooter>
    <oddFooter>&amp;R&amp;"Calibri Bold,Negrita"&amp;12&amp;K000000Página &amp;N de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D8233-4929-47D8-85A2-DC730FC5FAC2}">
  <sheetPr>
    <pageSetUpPr fitToPage="1"/>
  </sheetPr>
  <dimension ref="B2:D9"/>
  <sheetViews>
    <sheetView zoomScaleNormal="100" workbookViewId="0">
      <selection activeCell="C7" sqref="C7"/>
    </sheetView>
  </sheetViews>
  <sheetFormatPr baseColWidth="10" defaultRowHeight="15"/>
  <cols>
    <col min="1" max="1" width="11.42578125" style="30"/>
    <col min="2" max="2" width="33.140625" style="30" customWidth="1"/>
    <col min="3" max="3" width="39.85546875" style="30" customWidth="1"/>
    <col min="4" max="4" width="11.42578125" style="30"/>
    <col min="5" max="5" width="16.85546875" style="30" bestFit="1" customWidth="1"/>
    <col min="6" max="16384" width="11.42578125" style="30"/>
  </cols>
  <sheetData>
    <row r="2" spans="2:4" ht="15.75" thickBot="1">
      <c r="B2" s="165" t="s">
        <v>117</v>
      </c>
      <c r="C2" s="165"/>
    </row>
    <row r="3" spans="2:4" ht="111" customHeight="1" thickBot="1">
      <c r="B3" s="166" t="s">
        <v>118</v>
      </c>
      <c r="C3" s="167"/>
      <c r="D3" s="39"/>
    </row>
    <row r="4" spans="2:4" ht="19.5" customHeight="1">
      <c r="B4" s="37"/>
      <c r="C4" s="37"/>
      <c r="D4" s="39"/>
    </row>
    <row r="5" spans="2:4" ht="15.75" thickBot="1">
      <c r="B5" s="38" t="s">
        <v>57</v>
      </c>
      <c r="C5" s="37"/>
    </row>
    <row r="6" spans="2:4" ht="30" customHeight="1" thickBot="1">
      <c r="B6" s="36" t="s">
        <v>56</v>
      </c>
      <c r="C6" s="35" t="s">
        <v>119</v>
      </c>
    </row>
    <row r="7" spans="2:4" ht="17.25" customHeight="1">
      <c r="B7" s="33" t="s">
        <v>55</v>
      </c>
      <c r="C7" s="34" t="s">
        <v>120</v>
      </c>
    </row>
    <row r="8" spans="2:4">
      <c r="B8" s="33" t="s">
        <v>54</v>
      </c>
      <c r="C8" s="32" t="s">
        <v>35</v>
      </c>
    </row>
    <row r="9" spans="2:4" ht="120" customHeight="1">
      <c r="B9" s="31" t="s">
        <v>58</v>
      </c>
      <c r="C9" s="31" t="s">
        <v>121</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3EC50-E1F8-4357-A66E-C9DA7F46BC74}">
  <sheetPr>
    <pageSetUpPr fitToPage="1"/>
  </sheetPr>
  <dimension ref="B1:F24"/>
  <sheetViews>
    <sheetView zoomScale="80" zoomScaleNormal="80" workbookViewId="0">
      <selection activeCell="E37" sqref="E37"/>
    </sheetView>
  </sheetViews>
  <sheetFormatPr baseColWidth="10" defaultRowHeight="15"/>
  <cols>
    <col min="1" max="1" width="11.42578125" style="30"/>
    <col min="2" max="2" width="30.7109375" style="30" customWidth="1"/>
    <col min="3" max="3" width="29.5703125" style="30" customWidth="1"/>
    <col min="4" max="4" width="33.28515625" style="30" customWidth="1"/>
    <col min="5" max="5" width="18.28515625" style="30" customWidth="1"/>
    <col min="6" max="6" width="21.85546875" style="30" customWidth="1"/>
    <col min="7" max="7" width="16" style="30" bestFit="1" customWidth="1"/>
    <col min="8" max="8" width="28.42578125" style="30" customWidth="1"/>
    <col min="9" max="9" width="42.42578125" style="30" customWidth="1"/>
    <col min="10" max="10" width="34.5703125" style="30" customWidth="1"/>
    <col min="11" max="11" width="18.28515625" style="30" customWidth="1"/>
    <col min="12" max="16384" width="11.42578125" style="30"/>
  </cols>
  <sheetData>
    <row r="1" spans="2:6">
      <c r="D1" s="80"/>
    </row>
    <row r="2" spans="2:6" ht="15.75" thickBot="1">
      <c r="B2" s="168" t="str">
        <f>+'DOCUMENTOS '!B2</f>
        <v>INVITACIÓN ABIERTA No 021 DE 2023</v>
      </c>
      <c r="C2" s="168"/>
      <c r="D2" s="168"/>
    </row>
    <row r="3" spans="2:6" ht="51.75" customHeight="1" thickBot="1">
      <c r="B3" s="170" t="str">
        <f>+'DOCUMENTOS '!B3</f>
        <v>COMPRA, INSTALACIÓN, MONTAJE Y PUESTA EN MARCHA, DE UN PASTEURIZADOR TIPO FLASH PARA LA PLANTA PILOTO DE INNOVACIÓN DE LA EMPRESA DE LICORES DE CUNDINAMARCA</v>
      </c>
      <c r="C3" s="171"/>
      <c r="D3" s="172"/>
      <c r="E3" s="79"/>
      <c r="F3" s="79"/>
    </row>
    <row r="4" spans="2:6">
      <c r="B4" s="78" t="s">
        <v>79</v>
      </c>
      <c r="C4" s="78"/>
      <c r="D4" s="78"/>
      <c r="E4" s="78"/>
      <c r="F4" s="78"/>
    </row>
    <row r="5" spans="2:6">
      <c r="B5" s="77" t="s">
        <v>78</v>
      </c>
    </row>
    <row r="6" spans="2:6" ht="41.25" customHeight="1">
      <c r="B6" s="76" t="s">
        <v>77</v>
      </c>
      <c r="C6" s="169" t="s">
        <v>122</v>
      </c>
      <c r="D6" s="169"/>
      <c r="E6" s="75"/>
      <c r="F6" s="74"/>
    </row>
    <row r="7" spans="2:6" ht="15.75">
      <c r="B7" s="73" t="s">
        <v>68</v>
      </c>
      <c r="C7" s="69" t="s">
        <v>75</v>
      </c>
      <c r="D7" s="69" t="s">
        <v>123</v>
      </c>
      <c r="F7" s="68"/>
    </row>
    <row r="8" spans="2:6" ht="15.75">
      <c r="B8" s="71" t="s">
        <v>66</v>
      </c>
      <c r="C8" s="69" t="s">
        <v>74</v>
      </c>
      <c r="D8" s="72" t="s">
        <v>73</v>
      </c>
      <c r="F8" s="68"/>
    </row>
    <row r="9" spans="2:6" ht="15.75">
      <c r="B9" s="71" t="s">
        <v>64</v>
      </c>
      <c r="C9" s="69" t="s">
        <v>72</v>
      </c>
      <c r="D9" s="69" t="s">
        <v>124</v>
      </c>
      <c r="F9" s="68"/>
    </row>
    <row r="10" spans="2:6" ht="15.75">
      <c r="B10" s="70" t="s">
        <v>61</v>
      </c>
      <c r="C10" s="69" t="s">
        <v>71</v>
      </c>
      <c r="D10" s="69" t="s">
        <v>125</v>
      </c>
      <c r="F10" s="68"/>
    </row>
    <row r="12" spans="2:6">
      <c r="B12" s="173" t="str">
        <f>+'DOCUMENTOS '!C6</f>
        <v xml:space="preserve">PROCESS SOLUTIONS AND EQUIPMENT SAS </v>
      </c>
      <c r="C12" s="174"/>
      <c r="D12" s="174"/>
      <c r="E12" s="175"/>
      <c r="F12" s="55" t="s">
        <v>4</v>
      </c>
    </row>
    <row r="13" spans="2:6">
      <c r="B13" s="54" t="s">
        <v>70</v>
      </c>
      <c r="C13" s="53"/>
      <c r="D13" s="53"/>
      <c r="E13" s="52"/>
      <c r="F13" s="51"/>
    </row>
    <row r="14" spans="2:6" ht="15.75" thickBot="1">
      <c r="B14" s="46"/>
      <c r="C14" s="66" t="s">
        <v>69</v>
      </c>
      <c r="D14" s="60">
        <v>1910981989</v>
      </c>
      <c r="E14" s="50">
        <f>D14/D15</f>
        <v>1.8070356855229182</v>
      </c>
      <c r="F14" s="43" t="s">
        <v>4</v>
      </c>
    </row>
    <row r="15" spans="2:6">
      <c r="B15" s="46" t="s">
        <v>68</v>
      </c>
      <c r="C15" s="45" t="s">
        <v>67</v>
      </c>
      <c r="D15" s="48">
        <v>1057523105</v>
      </c>
      <c r="E15" s="47"/>
      <c r="F15" s="43"/>
    </row>
    <row r="16" spans="2:6">
      <c r="B16" s="46"/>
      <c r="C16" s="45"/>
      <c r="D16" s="48"/>
      <c r="E16" s="47"/>
      <c r="F16" s="43"/>
    </row>
    <row r="17" spans="2:6" ht="15.75" thickBot="1">
      <c r="B17" s="46" t="s">
        <v>66</v>
      </c>
      <c r="C17" s="66" t="s">
        <v>65</v>
      </c>
      <c r="D17" s="67" t="s">
        <v>126</v>
      </c>
      <c r="E17" s="44">
        <f>D14-D15</f>
        <v>853458884</v>
      </c>
      <c r="F17" s="43" t="s">
        <v>4</v>
      </c>
    </row>
    <row r="18" spans="2:6">
      <c r="B18" s="46"/>
      <c r="C18" s="45"/>
      <c r="D18" s="48"/>
      <c r="E18" s="47"/>
      <c r="F18" s="43"/>
    </row>
    <row r="19" spans="2:6" ht="15.75" thickBot="1">
      <c r="B19" s="46" t="s">
        <v>64</v>
      </c>
      <c r="C19" s="66" t="s">
        <v>63</v>
      </c>
      <c r="D19" s="65">
        <v>1270379900</v>
      </c>
      <c r="E19" s="64">
        <f>D19/D20</f>
        <v>0.6326024831191609</v>
      </c>
      <c r="F19" s="43" t="s">
        <v>4</v>
      </c>
    </row>
    <row r="20" spans="2:6">
      <c r="B20" s="46"/>
      <c r="C20" s="45" t="s">
        <v>62</v>
      </c>
      <c r="D20" s="48">
        <v>2008180388</v>
      </c>
      <c r="E20" s="47"/>
      <c r="F20" s="63"/>
    </row>
    <row r="21" spans="2:6">
      <c r="B21" s="176"/>
      <c r="C21" s="177"/>
      <c r="D21" s="177"/>
      <c r="E21" s="178"/>
      <c r="F21" s="62"/>
    </row>
    <row r="22" spans="2:6" ht="15.75" thickBot="1">
      <c r="B22" s="46" t="s">
        <v>61</v>
      </c>
      <c r="C22" s="61" t="s">
        <v>60</v>
      </c>
      <c r="D22" s="60">
        <v>213915117</v>
      </c>
      <c r="E22" s="59">
        <f>D22/D23</f>
        <v>38.891981745513874</v>
      </c>
      <c r="F22" s="58" t="s">
        <v>4</v>
      </c>
    </row>
    <row r="23" spans="2:6">
      <c r="B23" s="46"/>
      <c r="C23" s="45" t="s">
        <v>59</v>
      </c>
      <c r="D23" s="48">
        <v>5500237</v>
      </c>
      <c r="E23" s="44"/>
      <c r="F23" s="49"/>
    </row>
    <row r="24" spans="2:6">
      <c r="B24" s="42"/>
      <c r="C24" s="41"/>
      <c r="D24" s="40"/>
      <c r="E24" s="57"/>
      <c r="F24" s="56"/>
    </row>
  </sheetData>
  <mergeCells count="5">
    <mergeCell ref="B2:D2"/>
    <mergeCell ref="C6:D6"/>
    <mergeCell ref="B3:D3"/>
    <mergeCell ref="B12:E12"/>
    <mergeCell ref="B21:E21"/>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847D3-C4D8-4084-ABE9-3AE243F9E8BA}">
  <dimension ref="B1:D10"/>
  <sheetViews>
    <sheetView workbookViewId="0">
      <selection activeCell="F5" sqref="F5"/>
    </sheetView>
  </sheetViews>
  <sheetFormatPr baseColWidth="10" defaultRowHeight="15"/>
  <cols>
    <col min="1" max="1" width="11.42578125" style="30"/>
    <col min="2" max="2" width="26.42578125" style="30" customWidth="1"/>
    <col min="3" max="3" width="24" style="30" customWidth="1"/>
    <col min="4" max="4" width="15.85546875" style="30" customWidth="1"/>
    <col min="5" max="16384" width="11.42578125" style="30"/>
  </cols>
  <sheetData>
    <row r="1" spans="2:4" ht="15.75">
      <c r="B1" s="95"/>
    </row>
    <row r="2" spans="2:4" ht="24" customHeight="1">
      <c r="B2" s="181" t="str">
        <f>+'EVALUACION INDICES '!B2</f>
        <v>INVITACIÓN ABIERTA No 021 DE 2023</v>
      </c>
      <c r="C2" s="181"/>
      <c r="D2" s="181"/>
    </row>
    <row r="3" spans="2:4" ht="86.25" customHeight="1">
      <c r="B3" s="182" t="str">
        <f>+'EVALUACION INDICES '!B3</f>
        <v>COMPRA, INSTALACIÓN, MONTAJE Y PUESTA EN MARCHA, DE UN PASTEURIZADOR TIPO FLASH PARA LA PLANTA PILOTO DE INNOVACIÓN DE LA EMPRESA DE LICORES DE CUNDINAMARCA</v>
      </c>
      <c r="C3" s="182"/>
      <c r="D3" s="182"/>
    </row>
    <row r="4" spans="2:4">
      <c r="B4" s="94" t="s">
        <v>78</v>
      </c>
      <c r="C4" s="93"/>
    </row>
    <row r="5" spans="2:4" ht="60.75" customHeight="1">
      <c r="B5" s="179" t="s">
        <v>76</v>
      </c>
      <c r="C5" s="180"/>
      <c r="D5" s="92" t="str">
        <f>+'DOCUMENTOS '!C6</f>
        <v xml:space="preserve">PROCESS SOLUTIONS AND EQUIPMENT SAS </v>
      </c>
    </row>
    <row r="6" spans="2:4" ht="39.75" customHeight="1">
      <c r="B6" s="91" t="s">
        <v>68</v>
      </c>
      <c r="C6" s="90" t="str">
        <f>+'EVALUACION INDICES '!D7</f>
        <v>&gt; = 1.5</v>
      </c>
      <c r="D6" s="89">
        <f>+'EVALUACION INDICES '!E14</f>
        <v>1.8070356855229182</v>
      </c>
    </row>
    <row r="7" spans="2:4" ht="39" customHeight="1">
      <c r="B7" s="71" t="s">
        <v>66</v>
      </c>
      <c r="C7" s="72" t="str">
        <f>+'EVALUACION INDICES '!D8</f>
        <v>&gt; =   al  P.O</v>
      </c>
      <c r="D7" s="88">
        <f>+'EVALUACION INDICES '!E17</f>
        <v>853458884</v>
      </c>
    </row>
    <row r="8" spans="2:4" ht="39" customHeight="1">
      <c r="B8" s="87" t="s">
        <v>64</v>
      </c>
      <c r="C8" s="86" t="str">
        <f>+'EVALUACION INDICES '!D9</f>
        <v>&lt;= 75 %</v>
      </c>
      <c r="D8" s="85">
        <f>+'EVALUACION INDICES '!E19</f>
        <v>0.6326024831191609</v>
      </c>
    </row>
    <row r="9" spans="2:4" ht="24.75" customHeight="1">
      <c r="B9" s="84" t="s">
        <v>61</v>
      </c>
      <c r="C9" s="83" t="str">
        <f>+'EVALUACION INDICES '!D10</f>
        <v>&gt; = 2</v>
      </c>
      <c r="D9" s="82">
        <f>+'EVALUACION INDICES '!E22</f>
        <v>38.891981745513874</v>
      </c>
    </row>
    <row r="10" spans="2:4">
      <c r="D10" s="81" t="s">
        <v>4</v>
      </c>
    </row>
  </sheetData>
  <mergeCells count="3">
    <mergeCell ref="B5:C5"/>
    <mergeCell ref="B2:D2"/>
    <mergeCell ref="B3:D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2D13D-F347-4786-B79D-A0B1D215FFBE}">
  <dimension ref="B4:E32"/>
  <sheetViews>
    <sheetView topLeftCell="A4" workbookViewId="0">
      <selection activeCell="F23" sqref="F23"/>
    </sheetView>
  </sheetViews>
  <sheetFormatPr baseColWidth="10" defaultRowHeight="15"/>
  <cols>
    <col min="3" max="3" width="26.7109375" customWidth="1"/>
    <col min="4" max="4" width="14.28515625" bestFit="1" customWidth="1"/>
    <col min="5" max="5" width="50.28515625" customWidth="1"/>
  </cols>
  <sheetData>
    <row r="4" spans="2:5">
      <c r="B4" s="183" t="s">
        <v>130</v>
      </c>
      <c r="C4" s="183"/>
      <c r="D4" s="183"/>
      <c r="E4" s="183"/>
    </row>
    <row r="5" spans="2:5">
      <c r="B5" s="183"/>
      <c r="C5" s="183"/>
      <c r="D5" s="183"/>
      <c r="E5" s="183"/>
    </row>
    <row r="6" spans="2:5">
      <c r="B6" s="28"/>
      <c r="C6" s="2"/>
      <c r="D6" s="2"/>
      <c r="E6" s="2"/>
    </row>
    <row r="7" spans="2:5" ht="44.25" customHeight="1">
      <c r="B7" s="184" t="s">
        <v>131</v>
      </c>
      <c r="C7" s="184"/>
      <c r="D7" s="184"/>
      <c r="E7" s="184"/>
    </row>
    <row r="8" spans="2:5">
      <c r="B8" s="127" t="s">
        <v>48</v>
      </c>
      <c r="C8" s="128"/>
      <c r="D8" s="128"/>
      <c r="E8" s="129"/>
    </row>
    <row r="9" spans="2:5">
      <c r="B9" s="127" t="s">
        <v>49</v>
      </c>
      <c r="C9" s="128"/>
      <c r="D9" s="128"/>
      <c r="E9" s="128"/>
    </row>
    <row r="10" spans="2:5">
      <c r="B10" s="127"/>
      <c r="C10" s="128"/>
      <c r="D10" s="128"/>
      <c r="E10" s="128"/>
    </row>
    <row r="11" spans="2:5">
      <c r="B11" s="127" t="s">
        <v>50</v>
      </c>
      <c r="C11" s="128"/>
      <c r="D11" s="128"/>
      <c r="E11" s="128"/>
    </row>
    <row r="12" spans="2:5">
      <c r="B12" s="127" t="s">
        <v>51</v>
      </c>
      <c r="C12" s="128"/>
      <c r="D12" s="128"/>
      <c r="E12" s="128"/>
    </row>
    <row r="13" spans="2:5">
      <c r="B13" s="127" t="s">
        <v>52</v>
      </c>
      <c r="C13" s="128"/>
      <c r="D13" s="128"/>
      <c r="E13" s="128"/>
    </row>
    <row r="14" spans="2:5">
      <c r="B14" s="29"/>
      <c r="C14" s="2"/>
      <c r="D14" s="2"/>
      <c r="E14" s="2"/>
    </row>
    <row r="15" spans="2:5">
      <c r="B15" s="2"/>
      <c r="C15" s="2"/>
      <c r="D15" s="2"/>
      <c r="E15" s="2"/>
    </row>
    <row r="16" spans="2:5" ht="45" customHeight="1">
      <c r="B16" s="2"/>
      <c r="C16" s="130" t="s">
        <v>132</v>
      </c>
      <c r="D16" s="186" t="s">
        <v>127</v>
      </c>
      <c r="E16" s="187"/>
    </row>
    <row r="17" spans="2:5" ht="30.75" customHeight="1">
      <c r="B17" s="2"/>
      <c r="C17" s="131" t="s">
        <v>137</v>
      </c>
      <c r="D17" s="188">
        <v>66842739</v>
      </c>
      <c r="E17" s="189"/>
    </row>
    <row r="18" spans="2:5">
      <c r="B18" s="2"/>
      <c r="C18" s="131" t="s">
        <v>133</v>
      </c>
      <c r="D18" s="188">
        <f>+D17*19%</f>
        <v>12700120.41</v>
      </c>
      <c r="E18" s="189"/>
    </row>
    <row r="19" spans="2:5">
      <c r="B19" s="2"/>
      <c r="C19" s="131" t="s">
        <v>103</v>
      </c>
      <c r="D19" s="188">
        <f>+D17+D18</f>
        <v>79542859.409999996</v>
      </c>
      <c r="E19" s="189"/>
    </row>
    <row r="20" spans="2:5">
      <c r="B20" s="2"/>
      <c r="C20" s="132" t="s">
        <v>7</v>
      </c>
      <c r="D20" s="191" t="s">
        <v>139</v>
      </c>
      <c r="E20" s="192"/>
    </row>
    <row r="21" spans="2:5">
      <c r="B21" s="2"/>
      <c r="C21" s="2"/>
      <c r="D21" s="98"/>
      <c r="E21" s="98"/>
    </row>
    <row r="22" spans="2:5" ht="32.25" customHeight="1">
      <c r="B22" s="190" t="s">
        <v>138</v>
      </c>
      <c r="C22" s="190"/>
      <c r="D22" s="190"/>
      <c r="E22" s="190"/>
    </row>
    <row r="23" spans="2:5">
      <c r="B23" s="133"/>
      <c r="C23" s="134"/>
      <c r="D23" s="135"/>
      <c r="E23" s="135"/>
    </row>
    <row r="24" spans="2:5">
      <c r="B24" s="133"/>
      <c r="C24" s="134"/>
      <c r="D24" s="135"/>
      <c r="E24" s="135"/>
    </row>
    <row r="25" spans="2:5">
      <c r="B25" s="133"/>
      <c r="C25" s="134"/>
      <c r="D25" s="135"/>
      <c r="E25" s="135"/>
    </row>
    <row r="26" spans="2:5">
      <c r="B26" s="133"/>
      <c r="C26" s="134"/>
      <c r="D26" s="134"/>
      <c r="E26" s="134"/>
    </row>
    <row r="27" spans="2:5">
      <c r="B27" s="3" t="s">
        <v>32</v>
      </c>
      <c r="C27" s="3"/>
      <c r="D27" s="3"/>
      <c r="E27" s="3"/>
    </row>
    <row r="28" spans="2:5">
      <c r="B28" s="185" t="s">
        <v>134</v>
      </c>
      <c r="C28" s="185"/>
      <c r="D28" s="8"/>
      <c r="E28" s="8"/>
    </row>
    <row r="29" spans="2:5">
      <c r="B29" s="136"/>
      <c r="C29" s="8"/>
      <c r="D29" s="8"/>
      <c r="E29" s="8"/>
    </row>
    <row r="30" spans="2:5">
      <c r="B30" s="136"/>
      <c r="C30" s="8"/>
      <c r="D30" s="8"/>
      <c r="E30" s="8"/>
    </row>
    <row r="31" spans="2:5">
      <c r="B31" s="137" t="s">
        <v>135</v>
      </c>
      <c r="C31" s="2"/>
      <c r="D31" s="2"/>
      <c r="E31" s="2"/>
    </row>
    <row r="32" spans="2:5">
      <c r="B32" s="128" t="s">
        <v>136</v>
      </c>
      <c r="C32" s="2"/>
      <c r="D32" s="2"/>
      <c r="E32" s="2"/>
    </row>
  </sheetData>
  <mergeCells count="10">
    <mergeCell ref="B4:E4"/>
    <mergeCell ref="B5:E5"/>
    <mergeCell ref="B7:E7"/>
    <mergeCell ref="B28:C28"/>
    <mergeCell ref="D16:E16"/>
    <mergeCell ref="D17:E17"/>
    <mergeCell ref="D18:E18"/>
    <mergeCell ref="D19:E19"/>
    <mergeCell ref="B22:E22"/>
    <mergeCell ref="D20:E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22F0-DAFC-4D98-996E-94EF940495D0}">
  <sheetPr>
    <pageSetUpPr fitToPage="1"/>
  </sheetPr>
  <dimension ref="A1:F36"/>
  <sheetViews>
    <sheetView tabSelected="1" workbookViewId="0">
      <selection activeCell="C8" sqref="C8"/>
    </sheetView>
  </sheetViews>
  <sheetFormatPr baseColWidth="10" defaultRowHeight="15"/>
  <cols>
    <col min="1" max="1" width="27.42578125" customWidth="1"/>
    <col min="2" max="2" width="12.28515625" customWidth="1"/>
    <col min="3" max="3" width="30.7109375" customWidth="1"/>
    <col min="6" max="6" width="14.5703125" bestFit="1" customWidth="1"/>
  </cols>
  <sheetData>
    <row r="1" spans="1:3">
      <c r="A1" s="1"/>
      <c r="B1" s="1"/>
      <c r="C1" s="1"/>
    </row>
    <row r="2" spans="1:3">
      <c r="A2" s="197" t="s">
        <v>140</v>
      </c>
      <c r="B2" s="197"/>
      <c r="C2" s="197"/>
    </row>
    <row r="3" spans="1:3" ht="46.5" customHeight="1">
      <c r="A3" s="198" t="s">
        <v>10</v>
      </c>
      <c r="B3" s="199"/>
      <c r="C3" s="96" t="s">
        <v>127</v>
      </c>
    </row>
    <row r="4" spans="1:3">
      <c r="A4" s="198" t="s">
        <v>0</v>
      </c>
      <c r="B4" s="199"/>
      <c r="C4" s="126" t="s">
        <v>35</v>
      </c>
    </row>
    <row r="5" spans="1:3">
      <c r="A5" s="198" t="s">
        <v>11</v>
      </c>
      <c r="B5" s="199"/>
      <c r="C5" s="126" t="s">
        <v>35</v>
      </c>
    </row>
    <row r="6" spans="1:3">
      <c r="A6" s="200" t="s">
        <v>12</v>
      </c>
      <c r="B6" s="201"/>
      <c r="C6" s="97" t="s">
        <v>35</v>
      </c>
    </row>
    <row r="7" spans="1:3">
      <c r="A7" s="195" t="s">
        <v>34</v>
      </c>
      <c r="B7" s="196"/>
      <c r="C7" s="126" t="s">
        <v>35</v>
      </c>
    </row>
    <row r="8" spans="1:3">
      <c r="A8" s="195" t="s">
        <v>80</v>
      </c>
      <c r="B8" s="196"/>
      <c r="C8" s="126" t="s">
        <v>163</v>
      </c>
    </row>
    <row r="9" spans="1:3" ht="32.25" customHeight="1">
      <c r="A9" s="195" t="s">
        <v>7</v>
      </c>
      <c r="B9" s="196"/>
      <c r="C9" s="105" t="s">
        <v>35</v>
      </c>
    </row>
    <row r="14" spans="1:3">
      <c r="A14" s="99" t="s">
        <v>82</v>
      </c>
      <c r="B14" s="99"/>
      <c r="C14" s="3"/>
    </row>
    <row r="15" spans="1:3" ht="13.5" customHeight="1">
      <c r="A15" s="193" t="s">
        <v>33</v>
      </c>
      <c r="B15" s="194"/>
      <c r="C15" s="8"/>
    </row>
    <row r="16" spans="1:3">
      <c r="A16" s="100"/>
      <c r="B16" s="101"/>
      <c r="C16" s="8"/>
    </row>
    <row r="17" spans="1:3">
      <c r="A17" s="100"/>
      <c r="B17" s="101"/>
      <c r="C17" s="8"/>
    </row>
    <row r="18" spans="1:3">
      <c r="A18" s="102" t="s">
        <v>128</v>
      </c>
      <c r="B18" s="2"/>
      <c r="C18" s="2"/>
    </row>
    <row r="19" spans="1:3">
      <c r="A19" s="2" t="s">
        <v>129</v>
      </c>
      <c r="B19" s="2"/>
      <c r="C19" s="2"/>
    </row>
    <row r="20" spans="1:3">
      <c r="A20" s="2"/>
      <c r="B20" s="2"/>
      <c r="C20" s="2"/>
    </row>
    <row r="21" spans="1:3">
      <c r="A21" s="2"/>
      <c r="B21" s="2"/>
      <c r="C21" s="2"/>
    </row>
    <row r="22" spans="1:3">
      <c r="A22" s="26" t="s">
        <v>81</v>
      </c>
      <c r="B22" s="2"/>
      <c r="C22" s="2"/>
    </row>
    <row r="23" spans="1:3">
      <c r="A23" s="27" t="s">
        <v>47</v>
      </c>
      <c r="B23" s="103"/>
    </row>
    <row r="24" spans="1:3">
      <c r="A24" s="27"/>
      <c r="B24" s="103"/>
    </row>
    <row r="25" spans="1:3">
      <c r="A25" s="103"/>
      <c r="B25" s="103"/>
    </row>
    <row r="26" spans="1:3">
      <c r="A26" s="26"/>
      <c r="B26" s="27"/>
      <c r="C26" s="4"/>
    </row>
    <row r="27" spans="1:3">
      <c r="A27" s="2"/>
      <c r="B27" s="27"/>
      <c r="C27" s="4"/>
    </row>
    <row r="33" spans="1:6">
      <c r="F33" s="6"/>
    </row>
    <row r="34" spans="1:6">
      <c r="F34" s="6"/>
    </row>
    <row r="35" spans="1:6">
      <c r="A35" s="26"/>
      <c r="F35" s="6"/>
    </row>
    <row r="36" spans="1:6">
      <c r="A36" s="27"/>
    </row>
  </sheetData>
  <mergeCells count="9">
    <mergeCell ref="A15:B15"/>
    <mergeCell ref="A9:B9"/>
    <mergeCell ref="A2:C2"/>
    <mergeCell ref="A3:B3"/>
    <mergeCell ref="A4:B4"/>
    <mergeCell ref="A5:B5"/>
    <mergeCell ref="A6:B6"/>
    <mergeCell ref="A7:B7"/>
    <mergeCell ref="A8:B8"/>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JURÍDICA</vt:lpstr>
      <vt:lpstr>ECONOMICA</vt:lpstr>
      <vt:lpstr>TÉCNICA</vt:lpstr>
      <vt:lpstr>EXPERIENCIA</vt:lpstr>
      <vt:lpstr>DOCUMENTOS </vt:lpstr>
      <vt:lpstr>EVALUACION INDICES </vt:lpstr>
      <vt:lpstr>INDICADORES</vt:lpstr>
      <vt:lpstr>PONDERACION </vt:lpstr>
      <vt:lpstr>RESULTADO</vt:lpstr>
      <vt:lpstr>ECONOMICA!Área_de_impresión</vt:lpstr>
      <vt:lpstr>EXPERIENCIA!Área_de_impresión</vt:lpstr>
      <vt:lpstr>ECONOMICA!Títulos_a_imprimir</vt:lpstr>
      <vt:lpstr>EXPERIENCIA!Títulos_a_imprimir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Ricardo Enrique Arias Granados</cp:lastModifiedBy>
  <cp:lastPrinted>2022-06-23T23:55:51Z</cp:lastPrinted>
  <dcterms:created xsi:type="dcterms:W3CDTF">2017-05-22T13:32:10Z</dcterms:created>
  <dcterms:modified xsi:type="dcterms:W3CDTF">2023-10-18T21:57:21Z</dcterms:modified>
</cp:coreProperties>
</file>