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paula.marin\Downloads\"/>
    </mc:Choice>
  </mc:AlternateContent>
  <xr:revisionPtr revIDLastSave="0" documentId="13_ncr:1_{0404B51D-B40E-4717-9AF1-6232DDD1BD06}" xr6:coauthVersionLast="47" xr6:coauthVersionMax="47" xr10:uidLastSave="{00000000-0000-0000-0000-000000000000}"/>
  <bookViews>
    <workbookView xWindow="1935" yWindow="2625" windowWidth="10965" windowHeight="6540" firstSheet="4" activeTab="6" xr2:uid="{00000000-000D-0000-FFFF-FFFF00000000}"/>
  </bookViews>
  <sheets>
    <sheet name="EVALUACION JURIDICA " sheetId="26" r:id="rId1"/>
    <sheet name="DOCUMENTOS " sheetId="37" r:id="rId2"/>
    <sheet name="EVALUACION INDICES " sheetId="38" r:id="rId3"/>
    <sheet name="INDICADORES" sheetId="39" r:id="rId4"/>
    <sheet name="EXPERIENCIA" sheetId="40" r:id="rId5"/>
    <sheet name="TECNICO - ECONOMICA" sheetId="41" r:id="rId6"/>
    <sheet name="RESULTADO" sheetId="9" r:id="rId7"/>
  </sheets>
  <externalReferences>
    <externalReference r:id="rId8"/>
  </externalReferences>
  <definedNames>
    <definedName name="_xlnm.Print_Area" localSheetId="0">'EVALUACION JURIDICA '!$A$2:$B$31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41" l="1"/>
  <c r="F12" i="41"/>
  <c r="G11" i="41"/>
  <c r="F11" i="41"/>
  <c r="D11" i="39"/>
  <c r="C11" i="39"/>
  <c r="D10" i="39"/>
  <c r="C10" i="39"/>
  <c r="D9" i="39"/>
  <c r="C9" i="39"/>
  <c r="D8" i="39"/>
  <c r="C8" i="39"/>
  <c r="D7" i="39"/>
  <c r="C7" i="39"/>
  <c r="D6" i="39"/>
  <c r="C6" i="39"/>
  <c r="D5" i="39"/>
  <c r="B3" i="39"/>
  <c r="B2" i="39"/>
  <c r="D31" i="38"/>
  <c r="D30" i="38"/>
  <c r="E30" i="38" s="1"/>
  <c r="D27" i="38"/>
  <c r="E27" i="38" s="1"/>
  <c r="E24" i="38"/>
  <c r="E21" i="38"/>
  <c r="E19" i="38"/>
  <c r="E16" i="38"/>
  <c r="B14" i="38"/>
  <c r="B3" i="38"/>
  <c r="B2" i="38"/>
</calcChain>
</file>

<file path=xl/sharedStrings.xml><?xml version="1.0" encoding="utf-8"?>
<sst xmlns="http://schemas.openxmlformats.org/spreadsheetml/2006/main" count="192" uniqueCount="132">
  <si>
    <t>EVALUACION JURIDICA</t>
  </si>
  <si>
    <t>CUMPLE</t>
  </si>
  <si>
    <t>RESULTADO</t>
  </si>
  <si>
    <t>RESULTADO/PROPONENTE</t>
  </si>
  <si>
    <t>EVALUACION TECNICA</t>
  </si>
  <si>
    <t>EVALUACION DE EXPERIENCIA</t>
  </si>
  <si>
    <t>Vo.Bo. SANDRA MILENA CUBILLOS GONZALEZ</t>
  </si>
  <si>
    <t>Subgerente Financiero</t>
  </si>
  <si>
    <t>Jefe  Oficina  Asesora de Juridica y Contratacion</t>
  </si>
  <si>
    <t>EVLAUACION FINANCIERA</t>
  </si>
  <si>
    <t>CONSORCIO O UNIÓN TEMPORAL</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</si>
  <si>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</si>
  <si>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</si>
  <si>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</si>
  <si>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</si>
  <si>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</si>
  <si>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</si>
  <si>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N/A</t>
  </si>
  <si>
    <t>GARANTÍA DE SERIEDAD DE LA OFERTA</t>
  </si>
  <si>
    <t xml:space="preserve">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</si>
  <si>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</si>
  <si>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</si>
  <si>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ANTECEDENTES JUDICIALES</t>
  </si>
  <si>
    <t>REGISTRO UNICO TRIBUTARIO (RUT)</t>
  </si>
  <si>
    <t xml:space="preserve">El OFERENTE deberá presentar con la OFERTA, fotocopia del Registro Único Tributario. </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</si>
  <si>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</si>
  <si>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</si>
  <si>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INSCRIPCIÓN EN EL REGISTRO INTERNO DE PROVEEDORES DE LA EMPRESA</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</si>
  <si>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</si>
  <si>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</si>
  <si>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</si>
  <si>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</si>
  <si>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</si>
  <si>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</si>
  <si>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 xml:space="preserve">CUMPLE </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</si>
  <si>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t>
  </si>
  <si>
    <t>CUMPLE -  CARTA DE PRESENTACION DE LA OFERTA  NUMERAL 7</t>
  </si>
  <si>
    <t>FOLIO 16 - 17</t>
  </si>
  <si>
    <t xml:space="preserve">EXPERIENCIA  </t>
  </si>
  <si>
    <t xml:space="preserve">RESULTADO </t>
  </si>
  <si>
    <t>EVALUACION DOCUMENTOS</t>
  </si>
  <si>
    <t>NOMBRE</t>
  </si>
  <si>
    <t>NIT</t>
  </si>
  <si>
    <t>DOCUMENTO SOLICITADO</t>
  </si>
  <si>
    <t>1. Balance General.</t>
  </si>
  <si>
    <t>2. Estados de Resultados.</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</si>
  <si>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</si>
  <si>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</si>
  <si>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</si>
  <si>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</si>
  <si>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 xml:space="preserve"> </t>
  </si>
  <si>
    <t>INDICADORES FINANCIEROS</t>
  </si>
  <si>
    <t>SOLICITADOS</t>
  </si>
  <si>
    <t>LIQUIDEZ</t>
  </si>
  <si>
    <t>AC/PC</t>
  </si>
  <si>
    <t>&gt; = 1.5</t>
  </si>
  <si>
    <t xml:space="preserve">CAPITAL DE TRABAJO </t>
  </si>
  <si>
    <t>AC-PC</t>
  </si>
  <si>
    <t>NIVEL DE ENDEUDAMIENTO</t>
  </si>
  <si>
    <t>(PT/AT) * 100</t>
  </si>
  <si>
    <t xml:space="preserve">RAZON DE COBERTURA </t>
  </si>
  <si>
    <t>Uop/GI</t>
  </si>
  <si>
    <t>&gt; = 2</t>
  </si>
  <si>
    <t>RENTABILIDAD DEL PATRIMONIO (ROE)</t>
  </si>
  <si>
    <t>U op / P</t>
  </si>
  <si>
    <t>RENTABILIDAD DEL ACTIVO (ROA)</t>
  </si>
  <si>
    <t>Uop / AT</t>
  </si>
  <si>
    <t>En Col $</t>
  </si>
  <si>
    <t>Activo corriente</t>
  </si>
  <si>
    <t>Pasivo corriente</t>
  </si>
  <si>
    <t xml:space="preserve">Activo corriente - Pasivo Corriente </t>
  </si>
  <si>
    <t>Pasivo Total</t>
  </si>
  <si>
    <t>Activo Total</t>
  </si>
  <si>
    <t>Utilidad Operacional</t>
  </si>
  <si>
    <t xml:space="preserve">Gastos de Interes </t>
  </si>
  <si>
    <t xml:space="preserve">RENTABILIDAD DEL PATRIMONIO </t>
  </si>
  <si>
    <t>Patrimonio</t>
  </si>
  <si>
    <t xml:space="preserve">RENTABILIDAD DEL ACTIVO </t>
  </si>
  <si>
    <t>INVITACION ABIERTA No. 018 DE 2023</t>
  </si>
  <si>
    <t>CONTRATAR LA ACTUALIZACIÓN TECNOLÓGICA DEL CONTROL DEL AUTOMATISMO DEL TRIBLOQUE DE LA LÍNEA 2 EN EL ÁREA DE ENVASADO.</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</si>
  <si>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Asesora Jurídica y Contratación, el formulario diligenciado, la cédula de ciudadanía del Represente Legal, Cámara de Comercio y Rut</t>
  </si>
  <si>
    <t>SOLUCIONES INDUSTRIALES MAVELEC SAS</t>
  </si>
  <si>
    <t>FOLIO 4</t>
  </si>
  <si>
    <t>FOLIO 5 - 7</t>
  </si>
  <si>
    <t>FOLIO 8</t>
  </si>
  <si>
    <t>FOLIO 9</t>
  </si>
  <si>
    <t>FOLIO 11 - 12</t>
  </si>
  <si>
    <t>FOLIO 13 - 14</t>
  </si>
  <si>
    <t>FOLIO 15</t>
  </si>
  <si>
    <t>SE VERIFICA EN LA LISTA DE PROVEEDORES</t>
  </si>
  <si>
    <t>INVITACIÓN ABIERTA No 018 DE 2023</t>
  </si>
  <si>
    <t>832.006.415-9</t>
  </si>
  <si>
    <t xml:space="preserve">  7. Declaración de renta del año      2022.        </t>
  </si>
  <si>
    <t>PRESUPUESTO OFICIAL:  
$239.467.716.</t>
  </si>
  <si>
    <t>&gt; =   P.O</t>
  </si>
  <si>
    <t>&lt;= 70 %</t>
  </si>
  <si>
    <t>MAYOR O IGUAL A 0.07%</t>
  </si>
  <si>
    <t>MAYOR O IGUAL A 0.03%</t>
  </si>
  <si>
    <t>1.485.168.823  - 694.449.472</t>
  </si>
  <si>
    <t>EVALUACION EXPERIENCIA INVITACIÓN ABIERTA No. 018 de 2023</t>
  </si>
  <si>
    <t xml:space="preserve">EXPERIENCIA DEL OFERENTE 
Los OFERENTES deberán acreditar experiencia específica en tres (3) contratos en control y automatización de equipos industriales. Los mismos, en cuantía deben sumar de forma conjunta igual o superior al presupuesto oficial para la presente Invitación. Los cuales deben estar ejecutados a satisfacción.
En el caso de propuestas presentadas por consorcios o uniones temporales, deben acreditar las 3 experiencias específicas de forma conjunta, y a título individual cada uno de sus integrantes deberá acreditar mínimo haber ejecutado una obra cuyo objeto se relacione con en montajes mecánicos en plantas de producción, Las mismas en cuantía deben sumar de forma conjunta igual al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evaluará de acuerdo a su porcentaje de participación.
</t>
  </si>
  <si>
    <t xml:space="preserve">
DASA DE COLOMBIA SAS Suministro, conexión y puesta a punto del equipo miniplanta piloto con capacidad de 2000 litros con tanque aséptico de 1500 litros.
. Nombre o razón social del contratante, dirección y teléfono.
2. Nombre o razón social del contratista.
3. Número del contrato. (Si aplica).
4. Objeto del contrato.
5. Fecha de inicio y terminación (día, mes y año).
27/09/2022-26/04/2023
6. Indicación de cumplimiento y calidad a satisfacción.
7. Valor del contrato (incluyendo adiciones en valor).
$316.778.000
8. Nombre, firma y cargo de quien expide la certificación. MONICA ISAACS HENANO CC66.948.878 CALI
Freskaleche SAS: upgrade y traslado de la linea conformada por un intercambiador de placas 15000 L y sus componentes de periferia, centrífuga con capacidad de 15000 Lts/hora y línea de estandarización de leche con sus componentes de periferia.
. Nombre o razón social del contratante, dirección y teléfono. FRESKALECHE, KM 3 VIA CHIMITA PARQUE INDUSTRIAL
2. Nombre o razón social del contratista. MAVELEC SAS
3. Número del contrato. (Si aplica).
4. Objeto del contrato:upgrade y traslado de la linea conformada por un intercambiador de placas 15000 L y sus componentes de periferia, centrífuga con capacidad de 15000 Lts/hora y línea de estandarización de leche con sus componentes de periferia.
5. Fecha de inicio y terminación (día, mes y año).
20/01/2021 - 13/12/2021
6. Indicación de cumplimiento y calidad a satisfacción.
7. Valor del contrato (incluyendo adiciones en valor).
$ 266.924.600
8. Nombre, firma y cargo de quien expide la certificación. JAIME EDUARDO GOMEZ GOMEZ CC 19.437.916
Empresa de licores de Cundinamarca: 
1. Nombre o razón social del contratante, dirección y teléfono. Autopista medellin km3,8 siberia-cota
2. Nombre o razón social del contratista. Empresa de Licores De Cundinamarca.
3. Número del contrato: 5320220296 de 2022.
4. Objeto del contrato: Prestación de servico de mantenimeinto correctivo de los transportaores de envase de la línea 2.
5. Fecha de inicio y terminación (día, mes y año).07//07/2022 - 30/08/2022
6. Indicación de cumplimiento y calidad a satisfacción.
7. Valor del contrato (incluyendo adiciones en valor).
$58.905.000 incluido IVA
8. Nombre, firma y cargo de quien expide la certificación. Jorge Machuca</t>
  </si>
  <si>
    <t>EVALUACION EXPERIENCIA INVITACIÓN ABIERTA No. 019 DE 2023</t>
  </si>
  <si>
    <t xml:space="preserve">RESUMEN ECONOMICO </t>
  </si>
  <si>
    <t>ITEM</t>
  </si>
  <si>
    <t>ELEMENTO</t>
  </si>
  <si>
    <t>DESCRIPCIÓN</t>
  </si>
  <si>
    <t>CANTIDAD</t>
  </si>
  <si>
    <t>valor máximo a ofertar</t>
  </si>
  <si>
    <t>VR. Oferta</t>
  </si>
  <si>
    <t>Evaluación</t>
  </si>
  <si>
    <t>Control (Siemens o equivalente en calidad y trayectoria )</t>
  </si>
  <si>
    <t>* 1 Tablero De Control Material Inoxidable Cal14
dimensiones 2100mm x 600mm x 400mm certificado RETIE en acero inoxidable
* Botonera de mando paso a paso (JOG) ergonómica con seguridad deadman (hombre muerto)
* 1 PLC SIMATIC S7-1200 (Conexión OPC Server)                                           * 1 HMI 12 pulgadas                                                                       * 1 Soporte HMI Móvil 2 ejes (consola para pantalla HMI instalada con brazo movil escualizable sujeto a la estructura de la maquina)    * 1 transformador (fuente) entrada Trifásica 220VAC / salida 24VDC 10 Amperios
* 1 transformador (fuente) entrada Trifásica 220VAC / salida 24VDC 10 Amperios para pantalla HMI
* 1 baliza semáforo de indicación para estado actual del proceso
* 1 Breaker 50 Amp                                                                            * 8 Arrancador inversor 1,6-7 Amp                                                      * 3 Variadores                                                                                            * 3 Arrancadores Suaves                                                                                            * Módulos I / O                                                                               * Swtich                                                                                                   * Relés
* 6 sensores de horquilla vibrante para detección de nivel marca siemens endress and Hauser o ifm
* 1 sensor de nivel tipo radar marca siemens endress and Hauser o ifm                                                                                                            * Sensorica Digital
* Suministro configuración programación y parametrización de canal de comunicación OPC UA para comunicación de datos del plc de cada maquina llenadora a la nube (2 canales)</t>
  </si>
  <si>
    <t>cumple</t>
  </si>
  <si>
    <t>seguridad (Siemens o equivalente en calidad y trayectoria )</t>
  </si>
  <si>
    <t>* 1 Relé programable de seguridad.                                                       * 2 Paros De Emergencia.                                                                          * 8 Guardas De Seguridad.                                                            * 3 Relevos De Guía Forzada.                                                                * 3 Contactores De Seguridad.
* 6 finales de carrera marca siemens schmersal o piltz</t>
  </si>
  <si>
    <t>neumática (Reconocido)</t>
  </si>
  <si>
    <t>* unidad para vacío (PIAB)
* vacuostato
* 6 electroválvulas 5/2 monoestables conexiones ¼ NPT marca FESTO O SMC
* Tubería flexible SMC O FESTO
* Presostato con rango de 0 a 150 psi
* Válvula de corte de aire comprimido de acuerdo con la dimensión de la tubería
* Unidad de mantenimiento de 0 a 150 psi</t>
  </si>
  <si>
    <t>cableado</t>
  </si>
  <si>
    <t>* Cambio de cableado de control en máquina instalación de ductos internos de la máquina para tendido y organización de cableado y ductos de aire
* Instalación en Planta de tablero de control y potencia, y todos los equipos accesorios y aparatos relacionados en la oferta</t>
  </si>
  <si>
    <t>ingenieria</t>
  </si>
  <si>
    <t>* Ingeniería (Configuración programación y parametrización de PLC módulos anexos y pantalla HMI).                                                                                                                         * Cambio de Lógica Cableada por Lógica en HMI.
* Diseño e implementación de nuevo sistema de sensoria y control de nivel l en los tanques de vacío y agua
* Diseño e implementación de sistema alternativo de control de nivel para calderín de maquina atreves de sensor tipo radar
* Arranque e implementación de nueva lógica.                                   * Acompañamiento en producción.
* Capacitación a personal autorizado sobre el manejo operación mantenimiento e ingeniería de la maquina y el proceso implementado
* Entrega de fichas técnicas de los elementos   constitutivos del circuito eléctrico y/o electrónico como el software, planos eléctricos y de control.
* Entrega Llave en Mano</t>
  </si>
  <si>
    <t>Cumple</t>
  </si>
  <si>
    <t>iva 19%</t>
  </si>
  <si>
    <t>FORMATO DE CALIFICACION DE PROVEEDORES Y/O CONTRATISTAS</t>
  </si>
  <si>
    <t>Cuando el oferente participante en el presente proceso, se encuentre en el listado  de contratistas que con anterioridad hubiesen celebrado contratos con la ELC y su calificación final hubiese sido REGULAR Y/O MALO.</t>
  </si>
  <si>
    <t xml:space="preserve">NO APLICA </t>
  </si>
  <si>
    <t xml:space="preserve">A LA FECHA DEL CIERRE DEL PROCESO, EL PROVEEDOR NO HA SIDO NOTIFICADO DE LA EVALUACION POR EL AREA SUPERVISORA DEL CONTRATO </t>
  </si>
  <si>
    <t>Vo. Bo NUBIA ANGELICA LUGO</t>
  </si>
  <si>
    <t>Vo. Bo SERGIO ALBERTO AYALA SUAREZ</t>
  </si>
  <si>
    <t xml:space="preserve">Subgerente Técnico </t>
  </si>
  <si>
    <t xml:space="preserve">SUBASANO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</si>
</sst>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quot;$&quot;\ * #,##0_);_(&quot;$&quot;\ * \(#,##0\);_(&quot;$&quot;\ * &quot;-&quot;??_);_(@_)"/>
    <numFmt numFmtId="170" formatCode="_(* #,##0_);_(* \(#,##0\);_(* &quot;-&quot;??_);_(@_)"/>
    <numFmt numFmtId="171" formatCode="#,##0.00;[Red]#,##0.00"/>
  </numFmts>
  <fonts count="33" x14ac:knownFonts="1">
    <font>
      <sz val="11"/>
      <color theme="1"/>
      <name val="Calibri"/>
      <family val="2"/>
      <scheme val="minor"/>
    </font>
    <font>
      <b/>
      <sz val="8"/>
      <name val="Arial"/>
      <family val="2"/>
    </font>
    <font>
      <b/>
      <sz val="8"/>
      <color theme="1"/>
      <name val="Arial"/>
      <family val="2"/>
    </font>
    <font>
      <sz val="8"/>
      <color theme="1"/>
      <name val="Calibri"/>
      <family val="2"/>
      <scheme val="minor"/>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1"/>
      <color theme="1"/>
      <name val="Calibri"/>
      <family val="2"/>
      <scheme val="minor"/>
    </font>
    <font>
      <b/>
      <sz val="14"/>
      <color theme="1"/>
      <name val="Arial"/>
      <family val="2"/>
    </font>
    <font>
      <sz val="10"/>
      <color theme="1"/>
      <name val="Arial"/>
      <family val="2"/>
    </font>
    <font>
      <b/>
      <sz val="10"/>
      <color theme="1"/>
      <name val="Arial"/>
      <family val="2"/>
    </font>
    <font>
      <b/>
      <sz val="12"/>
      <color theme="1"/>
      <name val="Calibri"/>
      <family val="2"/>
      <scheme val="minor"/>
    </font>
    <font>
      <b/>
      <sz val="12"/>
      <color theme="1"/>
      <name val="Arial"/>
      <family val="2"/>
    </font>
    <font>
      <sz val="12"/>
      <color theme="1"/>
      <name val="Arial"/>
      <family val="2"/>
    </font>
    <font>
      <b/>
      <sz val="16"/>
      <color theme="1"/>
      <name val="Arial"/>
      <family val="2"/>
    </font>
    <font>
      <sz val="14"/>
      <color theme="1"/>
      <name val="Calibri"/>
      <family val="2"/>
      <scheme val="minor"/>
    </font>
    <font>
      <b/>
      <sz val="8"/>
      <color rgb="FF000000"/>
      <name val="Arial"/>
      <family val="2"/>
    </font>
    <font>
      <b/>
      <sz val="11"/>
      <color theme="1"/>
      <name val="Arial"/>
      <family val="2"/>
    </font>
    <font>
      <sz val="11"/>
      <name val="Arial"/>
      <family val="2"/>
    </font>
    <font>
      <sz val="11"/>
      <color theme="1"/>
      <name val="Arial"/>
      <family val="2"/>
    </font>
    <font>
      <sz val="10"/>
      <color theme="1"/>
      <name val="Calibri"/>
      <family val="2"/>
      <scheme val="minor"/>
    </font>
    <font>
      <sz val="12"/>
      <color theme="1"/>
      <name val="Calibri"/>
      <family val="2"/>
      <scheme val="minor"/>
    </font>
    <font>
      <b/>
      <sz val="12"/>
      <name val="Calibri"/>
      <family val="2"/>
      <scheme val="minor"/>
    </font>
    <font>
      <sz val="12"/>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4"/>
      <color theme="1"/>
      <name val="Calibri"/>
      <family val="2"/>
      <scheme val="minor"/>
    </font>
    <font>
      <b/>
      <sz val="10"/>
      <color rgb="FF000000"/>
      <name val="Arial"/>
      <family val="2"/>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11">
    <xf numFmtId="0" fontId="0" fillId="0" borderId="0"/>
    <xf numFmtId="164" fontId="6" fillId="0" borderId="0" applyFont="0" applyFill="0" applyBorder="0" applyAlignment="0" applyProtection="0"/>
    <xf numFmtId="0" fontId="7" fillId="0" borderId="0"/>
    <xf numFmtId="0" fontId="7" fillId="0" borderId="0"/>
    <xf numFmtId="0" fontId="6" fillId="0" borderId="0"/>
    <xf numFmtId="165"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173">
    <xf numFmtId="0" fontId="0" fillId="0" borderId="0" xfId="0"/>
    <xf numFmtId="0" fontId="3" fillId="0" borderId="0" xfId="0" applyFont="1"/>
    <xf numFmtId="0" fontId="1" fillId="0" borderId="3" xfId="0" applyFont="1" applyBorder="1" applyAlignment="1">
      <alignment horizontal="center" vertical="center"/>
    </xf>
    <xf numFmtId="0" fontId="8" fillId="0" borderId="0" xfId="2" applyFont="1"/>
    <xf numFmtId="0" fontId="14" fillId="0" borderId="0" xfId="0" applyFont="1"/>
    <xf numFmtId="0" fontId="0" fillId="0" borderId="0" xfId="0" applyAlignment="1">
      <alignment horizontal="center" vertical="center"/>
    </xf>
    <xf numFmtId="0" fontId="18" fillId="0" borderId="0" xfId="0" applyFont="1"/>
    <xf numFmtId="0" fontId="11"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4" fillId="0" borderId="0" xfId="0" applyFont="1"/>
    <xf numFmtId="0" fontId="10" fillId="0" borderId="0" xfId="0" applyFont="1"/>
    <xf numFmtId="0" fontId="7" fillId="0" borderId="0" xfId="2" applyAlignment="1">
      <alignment horizontal="left" vertical="top" wrapText="1"/>
    </xf>
    <xf numFmtId="0" fontId="8" fillId="0" borderId="0" xfId="2" applyFont="1" applyAlignment="1">
      <alignment horizontal="left" vertical="top" wrapText="1"/>
    </xf>
    <xf numFmtId="0" fontId="7" fillId="0" borderId="0" xfId="2"/>
    <xf numFmtId="0" fontId="13" fillId="0" borderId="0" xfId="0" applyFont="1"/>
    <xf numFmtId="0" fontId="12" fillId="0" borderId="0" xfId="0" applyFont="1"/>
    <xf numFmtId="0" fontId="8" fillId="0" borderId="0" xfId="2" applyFont="1" applyAlignment="1">
      <alignment vertical="top"/>
    </xf>
    <xf numFmtId="0" fontId="0" fillId="2" borderId="0" xfId="0" applyFill="1"/>
    <xf numFmtId="0" fontId="0" fillId="2" borderId="0" xfId="0" applyFill="1" applyAlignment="1">
      <alignment vertical="top"/>
    </xf>
    <xf numFmtId="0" fontId="13" fillId="2" borderId="0" xfId="0" applyFont="1" applyFill="1" applyAlignment="1">
      <alignment horizontal="center" vertical="center" wrapText="1"/>
    </xf>
    <xf numFmtId="0" fontId="13" fillId="2" borderId="4" xfId="0" applyFont="1" applyFill="1" applyBorder="1" applyAlignment="1">
      <alignment horizontal="center" vertical="center"/>
    </xf>
    <xf numFmtId="0" fontId="13" fillId="2" borderId="17" xfId="0" applyFont="1" applyFill="1" applyBorder="1" applyAlignment="1">
      <alignment horizontal="justify" wrapText="1"/>
    </xf>
    <xf numFmtId="168" fontId="8" fillId="2" borderId="17" xfId="10" applyNumberFormat="1" applyFont="1" applyFill="1" applyBorder="1" applyAlignment="1">
      <alignment horizontal="center" vertical="center"/>
    </xf>
    <xf numFmtId="0" fontId="21" fillId="0" borderId="1" xfId="0" applyFont="1" applyBorder="1" applyAlignment="1">
      <alignment horizontal="left" vertical="center" indent="1"/>
    </xf>
    <xf numFmtId="0" fontId="7"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21" fillId="0" borderId="1" xfId="0" applyFont="1" applyBorder="1" applyAlignment="1">
      <alignment horizontal="left" vertical="center" wrapText="1" indent="1"/>
    </xf>
    <xf numFmtId="0" fontId="22" fillId="0" borderId="1" xfId="0" applyFont="1" applyBorder="1" applyAlignment="1">
      <alignment wrapText="1"/>
    </xf>
    <xf numFmtId="0" fontId="0" fillId="2" borderId="0" xfId="0" applyFill="1" applyAlignment="1">
      <alignment horizontal="center"/>
    </xf>
    <xf numFmtId="0" fontId="0" fillId="2" borderId="0" xfId="0" applyFill="1" applyAlignment="1">
      <alignment vertical="center"/>
    </xf>
    <xf numFmtId="0" fontId="0" fillId="2" borderId="0" xfId="0" applyFill="1" applyAlignment="1">
      <alignment horizontal="justify" vertical="justify"/>
    </xf>
    <xf numFmtId="0" fontId="10" fillId="2" borderId="0" xfId="0" applyFont="1" applyFill="1"/>
    <xf numFmtId="0" fontId="14" fillId="2" borderId="1" xfId="0" applyFont="1" applyFill="1" applyBorder="1" applyAlignment="1">
      <alignment horizontal="center" vertical="center"/>
    </xf>
    <xf numFmtId="169" fontId="0" fillId="2" borderId="0" xfId="7" applyNumberFormat="1" applyFont="1" applyFill="1"/>
    <xf numFmtId="3" fontId="0" fillId="2" borderId="0" xfId="0" applyNumberFormat="1" applyFill="1"/>
    <xf numFmtId="0" fontId="14" fillId="2" borderId="1" xfId="0" applyFont="1" applyFill="1" applyBorder="1" applyAlignment="1">
      <alignment vertical="center"/>
    </xf>
    <xf numFmtId="0" fontId="24" fillId="2" borderId="1" xfId="0" applyFont="1" applyFill="1" applyBorder="1" applyAlignment="1">
      <alignment horizontal="center" vertical="center"/>
    </xf>
    <xf numFmtId="41" fontId="0" fillId="2" borderId="0" xfId="8" applyFont="1" applyFill="1" applyAlignment="1">
      <alignment vertical="center"/>
    </xf>
    <xf numFmtId="0" fontId="14" fillId="2" borderId="1" xfId="0" applyFont="1" applyFill="1" applyBorder="1" applyAlignment="1">
      <alignment horizontal="justify" vertical="center" wrapText="1"/>
    </xf>
    <xf numFmtId="0" fontId="24" fillId="2" borderId="1" xfId="0" applyFont="1" applyFill="1" applyBorder="1" applyAlignment="1">
      <alignment horizontal="center" vertical="center" wrapText="1"/>
    </xf>
    <xf numFmtId="0" fontId="14" fillId="2" borderId="1" xfId="0" applyFont="1" applyFill="1" applyBorder="1"/>
    <xf numFmtId="0" fontId="25" fillId="0" borderId="1" xfId="0" applyFont="1" applyBorder="1" applyAlignment="1">
      <alignment horizontal="justify" vertical="center" wrapText="1"/>
    </xf>
    <xf numFmtId="0" fontId="26" fillId="0" borderId="1" xfId="0" applyFont="1" applyBorder="1" applyAlignment="1">
      <alignment horizontal="center" vertical="center" wrapText="1"/>
    </xf>
    <xf numFmtId="9" fontId="0" fillId="2" borderId="0" xfId="8" applyNumberFormat="1" applyFont="1" applyFill="1" applyAlignment="1">
      <alignment vertical="center"/>
    </xf>
    <xf numFmtId="0" fontId="27" fillId="2" borderId="0" xfId="0" applyFont="1" applyFill="1" applyAlignment="1">
      <alignment horizontal="center"/>
    </xf>
    <xf numFmtId="0" fontId="28" fillId="2" borderId="20" xfId="0" applyFont="1" applyFill="1" applyBorder="1" applyAlignment="1">
      <alignment horizontal="center" vertical="center" wrapText="1"/>
    </xf>
    <xf numFmtId="0" fontId="29" fillId="2" borderId="21" xfId="0" applyFont="1" applyFill="1" applyBorder="1" applyAlignment="1">
      <alignment horizontal="center"/>
    </xf>
    <xf numFmtId="0" fontId="27" fillId="2" borderId="22" xfId="0" applyFont="1" applyFill="1" applyBorder="1"/>
    <xf numFmtId="0" fontId="27" fillId="2" borderId="23" xfId="0" applyFont="1" applyFill="1" applyBorder="1"/>
    <xf numFmtId="0" fontId="29" fillId="2" borderId="9" xfId="0" applyFont="1" applyFill="1" applyBorder="1" applyAlignment="1">
      <alignment horizontal="center" vertical="justify" wrapText="1"/>
    </xf>
    <xf numFmtId="0" fontId="27" fillId="2" borderId="13" xfId="0" applyFont="1" applyFill="1" applyBorder="1"/>
    <xf numFmtId="0" fontId="27" fillId="2" borderId="16" xfId="0" applyFont="1" applyFill="1" applyBorder="1" applyAlignment="1">
      <alignment horizontal="center"/>
    </xf>
    <xf numFmtId="170" fontId="27" fillId="2" borderId="16" xfId="1" applyNumberFormat="1" applyFont="1" applyFill="1" applyBorder="1"/>
    <xf numFmtId="39" fontId="27" fillId="2" borderId="24" xfId="1" applyNumberFormat="1" applyFont="1" applyFill="1" applyBorder="1"/>
    <xf numFmtId="164" fontId="27" fillId="2" borderId="14" xfId="1" applyFont="1" applyFill="1" applyBorder="1" applyAlignment="1">
      <alignment horizontal="center"/>
    </xf>
    <xf numFmtId="170" fontId="27" fillId="2" borderId="0" xfId="1" applyNumberFormat="1" applyFont="1" applyFill="1" applyBorder="1"/>
    <xf numFmtId="164" fontId="27" fillId="2" borderId="24" xfId="1" applyFont="1" applyFill="1" applyBorder="1"/>
    <xf numFmtId="170" fontId="27" fillId="2" borderId="16" xfId="1" applyNumberFormat="1" applyFont="1" applyFill="1" applyBorder="1" applyAlignment="1">
      <alignment horizontal="right"/>
    </xf>
    <xf numFmtId="170" fontId="27" fillId="2" borderId="24" xfId="1" applyNumberFormat="1" applyFont="1" applyFill="1" applyBorder="1"/>
    <xf numFmtId="3" fontId="27" fillId="2" borderId="16" xfId="0" applyNumberFormat="1" applyFont="1" applyFill="1" applyBorder="1"/>
    <xf numFmtId="9" fontId="27" fillId="2" borderId="24" xfId="10" applyFont="1" applyFill="1" applyBorder="1"/>
    <xf numFmtId="0" fontId="27" fillId="2" borderId="14" xfId="0" applyFont="1" applyFill="1" applyBorder="1" applyAlignment="1">
      <alignment horizontal="center" vertical="justify" wrapText="1"/>
    </xf>
    <xf numFmtId="0" fontId="29" fillId="2" borderId="14" xfId="0" applyFont="1" applyFill="1" applyBorder="1" applyAlignment="1">
      <alignment horizontal="center" vertical="justify" wrapText="1"/>
    </xf>
    <xf numFmtId="0" fontId="27" fillId="2" borderId="16" xfId="0" applyFont="1" applyFill="1" applyBorder="1" applyAlignment="1">
      <alignment horizontal="center" vertical="center" wrapText="1"/>
    </xf>
    <xf numFmtId="0" fontId="27" fillId="2" borderId="14" xfId="0" applyFont="1" applyFill="1" applyBorder="1" applyAlignment="1">
      <alignment horizontal="center" vertical="center" wrapText="1"/>
    </xf>
    <xf numFmtId="164" fontId="29" fillId="2" borderId="14" xfId="1" applyFont="1" applyFill="1" applyBorder="1" applyAlignment="1">
      <alignment horizontal="center"/>
    </xf>
    <xf numFmtId="170" fontId="27" fillId="2" borderId="16" xfId="0" applyNumberFormat="1" applyFont="1" applyFill="1" applyBorder="1" applyAlignment="1">
      <alignment horizontal="center" vertical="center" wrapText="1"/>
    </xf>
    <xf numFmtId="0" fontId="0" fillId="2" borderId="7" xfId="0" applyFill="1" applyBorder="1"/>
    <xf numFmtId="0" fontId="0" fillId="2" borderId="6" xfId="0" applyFill="1" applyBorder="1"/>
    <xf numFmtId="0" fontId="0" fillId="2" borderId="25" xfId="0" applyFill="1" applyBorder="1"/>
    <xf numFmtId="164" fontId="27" fillId="2" borderId="15" xfId="1" applyFont="1" applyFill="1" applyBorder="1" applyAlignment="1">
      <alignment horizontal="center"/>
    </xf>
    <xf numFmtId="2" fontId="27" fillId="2" borderId="24" xfId="1" applyNumberFormat="1" applyFont="1" applyFill="1" applyBorder="1" applyAlignment="1">
      <alignment horizontal="right"/>
    </xf>
    <xf numFmtId="0" fontId="15" fillId="2" borderId="0" xfId="0" applyFont="1" applyFill="1" applyAlignment="1">
      <alignment horizontal="left"/>
    </xf>
    <xf numFmtId="0" fontId="29" fillId="2" borderId="1" xfId="0" applyFont="1" applyFill="1" applyBorder="1" applyAlignment="1">
      <alignment horizontal="center" vertical="center" wrapText="1"/>
    </xf>
    <xf numFmtId="0" fontId="14" fillId="2" borderId="15" xfId="0" applyFont="1" applyFill="1" applyBorder="1" applyAlignment="1">
      <alignment vertical="center"/>
    </xf>
    <xf numFmtId="0" fontId="24" fillId="2" borderId="25" xfId="0" applyFont="1" applyFill="1" applyBorder="1" applyAlignment="1">
      <alignment horizontal="center" vertical="center"/>
    </xf>
    <xf numFmtId="171" fontId="27" fillId="2" borderId="15" xfId="0" applyNumberFormat="1" applyFont="1" applyFill="1" applyBorder="1" applyAlignment="1">
      <alignment horizontal="right" vertical="center"/>
    </xf>
    <xf numFmtId="169" fontId="27" fillId="2" borderId="1" xfId="7" applyNumberFormat="1" applyFont="1" applyFill="1" applyBorder="1" applyAlignment="1">
      <alignment horizontal="right" vertical="center"/>
    </xf>
    <xf numFmtId="0" fontId="14" fillId="2" borderId="9" xfId="0" applyFont="1" applyFill="1" applyBorder="1" applyAlignment="1">
      <alignment horizontal="left" vertical="center" wrapText="1"/>
    </xf>
    <xf numFmtId="0" fontId="24" fillId="2" borderId="21" xfId="0" applyFont="1" applyFill="1" applyBorder="1" applyAlignment="1">
      <alignment horizontal="center" vertical="center"/>
    </xf>
    <xf numFmtId="9" fontId="27" fillId="2" borderId="1" xfId="10" applyFont="1" applyFill="1" applyBorder="1" applyAlignment="1">
      <alignment horizontal="right" vertical="center"/>
    </xf>
    <xf numFmtId="0" fontId="14" fillId="2" borderId="1" xfId="0" applyFont="1" applyFill="1" applyBorder="1" applyAlignment="1">
      <alignment wrapText="1"/>
    </xf>
    <xf numFmtId="0" fontId="0" fillId="2" borderId="1" xfId="0" applyFill="1" applyBorder="1" applyAlignment="1">
      <alignment horizontal="center"/>
    </xf>
    <xf numFmtId="2" fontId="27" fillId="2" borderId="1" xfId="0" applyNumberFormat="1" applyFont="1" applyFill="1" applyBorder="1" applyAlignment="1">
      <alignment horizontal="right"/>
    </xf>
    <xf numFmtId="0" fontId="10" fillId="2" borderId="1" xfId="0" applyFont="1" applyFill="1" applyBorder="1" applyAlignment="1">
      <alignment horizontal="center"/>
    </xf>
    <xf numFmtId="0" fontId="13" fillId="2" borderId="0" xfId="0" applyFont="1" applyFill="1"/>
    <xf numFmtId="0" fontId="13" fillId="2" borderId="5" xfId="0" applyFont="1" applyFill="1" applyBorder="1" applyAlignment="1">
      <alignment horizontal="center" vertical="center" wrapText="1"/>
    </xf>
    <xf numFmtId="0" fontId="13" fillId="2" borderId="1" xfId="0" applyFont="1" applyFill="1" applyBorder="1"/>
    <xf numFmtId="0" fontId="12" fillId="2" borderId="1" xfId="0" applyFont="1" applyFill="1" applyBorder="1" applyAlignment="1">
      <alignment horizontal="center"/>
    </xf>
    <xf numFmtId="9" fontId="27" fillId="2" borderId="1" xfId="10" applyFont="1" applyFill="1" applyBorder="1" applyAlignment="1">
      <alignment horizontal="right"/>
    </xf>
    <xf numFmtId="0" fontId="4" fillId="0" borderId="4" xfId="0" applyFont="1" applyBorder="1" applyAlignment="1">
      <alignment horizontal="center" vertical="center"/>
    </xf>
    <xf numFmtId="0" fontId="19" fillId="3" borderId="4" xfId="0" applyFont="1" applyFill="1" applyBorder="1" applyAlignment="1">
      <alignment horizontal="center" vertical="center" wrapText="1"/>
    </xf>
    <xf numFmtId="0" fontId="10" fillId="0" borderId="4" xfId="0" applyFont="1" applyBorder="1"/>
    <xf numFmtId="0" fontId="0" fillId="0" borderId="4" xfId="0" applyBorder="1" applyAlignment="1">
      <alignment horizontal="center"/>
    </xf>
    <xf numFmtId="0" fontId="30" fillId="0" borderId="1" xfId="0" applyFont="1" applyBorder="1"/>
    <xf numFmtId="0" fontId="31"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2" fillId="2" borderId="15" xfId="0" applyFont="1" applyFill="1" applyBorder="1" applyAlignment="1">
      <alignment horizontal="center" vertical="center"/>
    </xf>
    <xf numFmtId="0" fontId="32" fillId="2" borderId="15" xfId="0" applyFont="1" applyFill="1" applyBorder="1" applyAlignment="1">
      <alignment horizontal="center" vertical="center" wrapText="1"/>
    </xf>
    <xf numFmtId="0" fontId="9" fillId="0" borderId="15" xfId="0" applyFont="1" applyBorder="1" applyAlignment="1">
      <alignment vertical="center" wrapText="1"/>
    </xf>
    <xf numFmtId="0" fontId="0" fillId="0" borderId="15" xfId="0" applyBorder="1" applyAlignment="1">
      <alignment horizontal="center" vertical="top" wrapText="1"/>
    </xf>
    <xf numFmtId="167" fontId="32" fillId="5" borderId="15" xfId="9" applyNumberFormat="1" applyFont="1" applyFill="1" applyBorder="1" applyAlignment="1">
      <alignment vertical="center"/>
    </xf>
    <xf numFmtId="0" fontId="32"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9" fillId="0" borderId="1" xfId="0" applyFont="1" applyBorder="1" applyAlignment="1">
      <alignment vertical="center" wrapText="1"/>
    </xf>
    <xf numFmtId="0" fontId="0" fillId="0" borderId="1" xfId="0" applyBorder="1" applyAlignment="1">
      <alignment horizontal="center" vertical="top"/>
    </xf>
    <xf numFmtId="167" fontId="32" fillId="5" borderId="1" xfId="9" applyNumberFormat="1" applyFont="1" applyFill="1" applyBorder="1" applyAlignment="1">
      <alignment vertical="center"/>
    </xf>
    <xf numFmtId="0" fontId="32" fillId="2" borderId="1" xfId="0" applyFont="1" applyFill="1" applyBorder="1" applyAlignment="1">
      <alignment horizontal="justify" vertical="center"/>
    </xf>
    <xf numFmtId="0" fontId="32" fillId="2" borderId="1" xfId="0" applyFont="1" applyFill="1" applyBorder="1" applyAlignment="1">
      <alignment horizontal="right" vertical="center" wrapText="1"/>
    </xf>
    <xf numFmtId="167" fontId="31" fillId="5" borderId="1" xfId="9" applyNumberFormat="1" applyFont="1" applyFill="1" applyBorder="1" applyAlignment="1">
      <alignment vertical="center"/>
    </xf>
    <xf numFmtId="0" fontId="23" fillId="2" borderId="1" xfId="0" applyFont="1" applyFill="1" applyBorder="1"/>
    <xf numFmtId="0" fontId="23" fillId="2" borderId="1" xfId="0" applyFont="1" applyFill="1" applyBorder="1" applyAlignment="1">
      <alignment horizontal="center" vertical="center"/>
    </xf>
    <xf numFmtId="167" fontId="31" fillId="5" borderId="1" xfId="9" applyNumberFormat="1" applyFont="1" applyFill="1" applyBorder="1" applyAlignment="1">
      <alignment horizontal="center" vertical="center"/>
    </xf>
    <xf numFmtId="0" fontId="0" fillId="5" borderId="1" xfId="0" applyFill="1" applyBorder="1"/>
    <xf numFmtId="0" fontId="9" fillId="5" borderId="1" xfId="0" applyFont="1" applyFill="1" applyBorder="1" applyAlignment="1">
      <alignment horizontal="justify" vertical="center"/>
    </xf>
    <xf numFmtId="167" fontId="0" fillId="5" borderId="1" xfId="0" applyNumberFormat="1" applyFill="1" applyBorder="1"/>
    <xf numFmtId="167" fontId="10" fillId="5" borderId="1" xfId="0" applyNumberFormat="1" applyFont="1" applyFill="1" applyBorder="1" applyAlignment="1">
      <alignment horizontal="center" vertical="center"/>
    </xf>
    <xf numFmtId="167" fontId="0" fillId="5" borderId="1" xfId="9" applyNumberFormat="1" applyFont="1" applyFill="1" applyBorder="1"/>
    <xf numFmtId="0" fontId="9" fillId="0" borderId="0" xfId="0" applyFont="1" applyAlignment="1">
      <alignment horizontal="justify" vertical="center"/>
    </xf>
    <xf numFmtId="0" fontId="10" fillId="4" borderId="1" xfId="0" applyFont="1" applyFill="1" applyBorder="1" applyAlignment="1">
      <alignment horizontal="center" vertical="center"/>
    </xf>
    <xf numFmtId="0" fontId="10" fillId="0" borderId="0" xfId="0" applyFont="1" applyAlignment="1">
      <alignment horizontal="center" vertical="center"/>
    </xf>
    <xf numFmtId="167" fontId="10" fillId="0" borderId="0" xfId="0" applyNumberFormat="1" applyFont="1" applyAlignment="1">
      <alignment horizontal="center" vertical="center"/>
    </xf>
    <xf numFmtId="0" fontId="1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7" fillId="0" borderId="7" xfId="0" applyFont="1" applyBorder="1" applyAlignment="1">
      <alignment horizontal="center"/>
    </xf>
    <xf numFmtId="0" fontId="17" fillId="0" borderId="6" xfId="0" applyFont="1" applyBorder="1" applyAlignment="1">
      <alignment horizontal="center"/>
    </xf>
    <xf numFmtId="0" fontId="20" fillId="0" borderId="2" xfId="0" applyFont="1" applyBorder="1" applyAlignment="1">
      <alignment horizontal="center" wrapText="1"/>
    </xf>
    <xf numFmtId="0" fontId="20" fillId="0" borderId="18" xfId="0" applyFont="1" applyBorder="1" applyAlignment="1">
      <alignment horizontal="center" wrapText="1"/>
    </xf>
    <xf numFmtId="0" fontId="13" fillId="2" borderId="0" xfId="0" applyFont="1" applyFill="1" applyAlignment="1">
      <alignment horizontal="center" vertical="center"/>
    </xf>
    <xf numFmtId="0" fontId="13" fillId="2" borderId="11"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0" fillId="2" borderId="0" xfId="0" applyFont="1" applyFill="1" applyAlignment="1">
      <alignment horizont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0" xfId="0"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9" fontId="13" fillId="2" borderId="13" xfId="0" applyNumberFormat="1" applyFont="1" applyFill="1" applyBorder="1" applyAlignment="1">
      <alignment horizontal="center" vertical="justify" wrapText="1"/>
    </xf>
    <xf numFmtId="0" fontId="13" fillId="2" borderId="0" xfId="0" applyFont="1" applyFill="1" applyAlignment="1">
      <alignment horizontal="center" vertical="justify" wrapText="1"/>
    </xf>
    <xf numFmtId="0" fontId="13" fillId="2" borderId="24" xfId="0" applyFont="1" applyFill="1" applyBorder="1" applyAlignment="1">
      <alignment horizontal="center" vertical="justify" wrapText="1"/>
    </xf>
    <xf numFmtId="0" fontId="13" fillId="2" borderId="0" xfId="0" applyFont="1" applyFill="1" applyAlignment="1">
      <alignment horizontal="center" vertical="justify"/>
    </xf>
    <xf numFmtId="0" fontId="13" fillId="2" borderId="3" xfId="0" applyFont="1" applyFill="1" applyBorder="1" applyAlignment="1">
      <alignment horizontal="center" vertical="center" wrapText="1"/>
    </xf>
    <xf numFmtId="0" fontId="28" fillId="2" borderId="2" xfId="0" applyFont="1" applyFill="1" applyBorder="1" applyAlignment="1">
      <alignment horizontal="center"/>
    </xf>
    <xf numFmtId="0" fontId="28" fillId="2" borderId="18" xfId="0" applyFont="1" applyFill="1" applyBorder="1" applyAlignment="1">
      <alignment horizontal="center"/>
    </xf>
    <xf numFmtId="0" fontId="28" fillId="2" borderId="3" xfId="0" applyFont="1" applyFill="1" applyBorder="1" applyAlignment="1">
      <alignment horizontal="center"/>
    </xf>
    <xf numFmtId="0" fontId="29" fillId="2" borderId="26" xfId="0" applyFont="1" applyFill="1" applyBorder="1" applyAlignment="1">
      <alignment horizontal="center" vertical="center" wrapText="1"/>
    </xf>
    <xf numFmtId="0" fontId="29" fillId="2" borderId="27" xfId="0" applyFont="1" applyFill="1" applyBorder="1" applyAlignment="1">
      <alignment horizontal="center" vertical="center"/>
    </xf>
    <xf numFmtId="0" fontId="10" fillId="0" borderId="11" xfId="0" applyFont="1" applyBorder="1" applyAlignment="1">
      <alignment horizontal="center"/>
    </xf>
    <xf numFmtId="0" fontId="10" fillId="0" borderId="10" xfId="0" applyFont="1" applyBorder="1" applyAlignment="1">
      <alignment horizontal="center"/>
    </xf>
    <xf numFmtId="0" fontId="0" fillId="0" borderId="0" xfId="0" applyAlignment="1">
      <alignment horizont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4" borderId="5" xfId="0" applyFont="1" applyFill="1" applyBorder="1" applyAlignment="1">
      <alignment horizontal="left" vertical="top" wrapText="1"/>
    </xf>
    <xf numFmtId="0" fontId="3" fillId="4" borderId="8" xfId="0" applyFont="1" applyFill="1" applyBorder="1" applyAlignment="1">
      <alignment horizontal="left" vertical="top" wrapText="1"/>
    </xf>
    <xf numFmtId="0" fontId="13" fillId="0" borderId="2" xfId="0" applyFont="1" applyBorder="1" applyAlignment="1">
      <alignment horizontal="center"/>
    </xf>
    <xf numFmtId="0" fontId="13" fillId="0" borderId="18" xfId="0" applyFont="1" applyBorder="1" applyAlignment="1">
      <alignment horizontal="center"/>
    </xf>
    <xf numFmtId="0" fontId="13" fillId="0" borderId="3" xfId="0" applyFont="1" applyBorder="1" applyAlignment="1">
      <alignment horizontal="center"/>
    </xf>
    <xf numFmtId="0" fontId="14" fillId="5" borderId="1" xfId="0" applyFont="1" applyFill="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0" fontId="7" fillId="0" borderId="0" xfId="2" applyAlignment="1">
      <alignment horizontal="left" vertical="top"/>
    </xf>
    <xf numFmtId="0" fontId="8" fillId="0" borderId="0" xfId="2" applyFont="1" applyAlignment="1">
      <alignment horizontal="left"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1">
    <cellStyle name="Millares [0]" xfId="8" builtinId="6"/>
    <cellStyle name="Millares [0] 2" xfId="6" xr:uid="{00000000-0005-0000-0000-000000000000}"/>
    <cellStyle name="Millares 2" xfId="1" xr:uid="{00000000-0005-0000-0000-000001000000}"/>
    <cellStyle name="Moneda" xfId="9" builtinId="4"/>
    <cellStyle name="Moneda [0] 2" xfId="5" xr:uid="{00000000-0005-0000-0000-000002000000}"/>
    <cellStyle name="Moneda 2" xfId="7" xr:uid="{00000000-0005-0000-0000-000003000000}"/>
    <cellStyle name="Normal" xfId="0" builtinId="0"/>
    <cellStyle name="Normal 2" xfId="2" xr:uid="{00000000-0005-0000-0000-000005000000}"/>
    <cellStyle name="Normal 3" xfId="3" xr:uid="{00000000-0005-0000-0000-000006000000}"/>
    <cellStyle name="Normal 4" xfId="4" xr:uid="{00000000-0005-0000-0000-000007000000}"/>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211;N%20%20No.%20018%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018 DE 2023</v>
          </cell>
        </row>
        <row r="3">
          <cell r="B3" t="str">
            <v>CONTRATAR LA ACTUALIZACIÓN TECNOLÓGICA DEL CONTROL DEL AUTOMATISMO DEL TRIBLOQUE DE LA LÍNEA 2 EN EL ÁREA DE ENVASADO.</v>
          </cell>
        </row>
        <row r="6">
          <cell r="C6" t="str">
            <v>SOLUCIONES INDUSTRIALES MAVELEC SAS</v>
          </cell>
        </row>
      </sheetData>
      <sheetData sheetId="1">
        <row r="2">
          <cell r="B2" t="str">
            <v>INVITACIÓN ABIERTA No 018 DE 2023</v>
          </cell>
        </row>
        <row r="3">
          <cell r="B3" t="str">
            <v>CONTRATAR LA ACTUALIZACIÓN TECNOLÓGICA DEL CONTROL DEL AUTOMATISMO DEL TRIBLOQUE DE LA LÍNEA 2 EN EL ÁREA DE ENVASADO.</v>
          </cell>
        </row>
        <row r="7">
          <cell r="D7" t="str">
            <v>&gt; = 1.5</v>
          </cell>
        </row>
        <row r="8">
          <cell r="D8" t="str">
            <v>&gt; =   P.O</v>
          </cell>
        </row>
        <row r="9">
          <cell r="D9" t="str">
            <v>&lt;= 70 %</v>
          </cell>
        </row>
        <row r="10">
          <cell r="D10" t="str">
            <v>&gt; = 2</v>
          </cell>
        </row>
        <row r="11">
          <cell r="D11" t="str">
            <v>MAYOR O IGUAL A 0.07%</v>
          </cell>
        </row>
        <row r="12">
          <cell r="D12" t="str">
            <v>MAYOR O IGUAL A 0.03%</v>
          </cell>
        </row>
        <row r="16">
          <cell r="E16">
            <v>2.1386276221403766</v>
          </cell>
        </row>
        <row r="19">
          <cell r="E19">
            <v>790719351</v>
          </cell>
        </row>
        <row r="21">
          <cell r="E21">
            <v>0.39331632419580742</v>
          </cell>
        </row>
        <row r="24">
          <cell r="E24">
            <v>36.688810485169007</v>
          </cell>
        </row>
        <row r="27">
          <cell r="E27">
            <v>0.15887980308718189</v>
          </cell>
        </row>
        <row r="30">
          <cell r="E30">
            <v>9.6389782947977801E-2</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53D7-BCAA-4A3A-A6D4-66E55DB299DE}">
  <dimension ref="A2:E41"/>
  <sheetViews>
    <sheetView view="pageBreakPreview" topLeftCell="A27" zoomScale="98" zoomScaleNormal="69" zoomScaleSheetLayoutView="98" workbookViewId="0">
      <selection activeCell="G30" sqref="G30"/>
    </sheetView>
  </sheetViews>
  <sheetFormatPr baseColWidth="10" defaultRowHeight="15" x14ac:dyDescent="0.25"/>
  <cols>
    <col min="1" max="1" width="72" customWidth="1"/>
    <col min="2" max="2" width="30" style="5" customWidth="1"/>
  </cols>
  <sheetData>
    <row r="2" spans="1:5" ht="27" customHeight="1" x14ac:dyDescent="0.3">
      <c r="A2" s="127" t="s">
        <v>78</v>
      </c>
      <c r="B2" s="128"/>
      <c r="C2" s="4"/>
      <c r="D2" s="4"/>
      <c r="E2" s="4"/>
    </row>
    <row r="3" spans="1:5" ht="35.25" customHeight="1" x14ac:dyDescent="0.25">
      <c r="A3" s="129" t="s">
        <v>79</v>
      </c>
      <c r="B3" s="130"/>
      <c r="C3" s="4"/>
      <c r="D3" s="4"/>
      <c r="E3" s="4"/>
    </row>
    <row r="4" spans="1:5" s="6" customFormat="1" ht="74.25" customHeight="1" x14ac:dyDescent="0.3">
      <c r="A4" s="7" t="s">
        <v>11</v>
      </c>
      <c r="B4" s="7" t="s">
        <v>81</v>
      </c>
    </row>
    <row r="5" spans="1:5" ht="21" customHeight="1" x14ac:dyDescent="0.25">
      <c r="A5" s="8" t="s">
        <v>12</v>
      </c>
      <c r="B5" s="9" t="s">
        <v>82</v>
      </c>
    </row>
    <row r="6" spans="1:5" ht="162" customHeight="1" x14ac:dyDescent="0.25">
      <c r="A6" s="10" t="s">
        <v>13</v>
      </c>
      <c r="B6" s="9" t="s">
        <v>34</v>
      </c>
    </row>
    <row r="7" spans="1:5" ht="39" customHeight="1" x14ac:dyDescent="0.25">
      <c r="A7" s="8" t="s">
        <v>14</v>
      </c>
      <c r="B7" s="9" t="s">
        <v>83</v>
      </c>
    </row>
    <row r="8" spans="1:5" ht="22.5" customHeight="1" x14ac:dyDescent="0.25">
      <c r="A8" s="8" t="s">
        <v>15</v>
      </c>
      <c r="B8" s="9" t="s">
        <v>84</v>
      </c>
    </row>
    <row r="9" spans="1:5" ht="155.25" customHeight="1" x14ac:dyDescent="0.25">
      <c r="A9" s="10" t="s">
        <v>16</v>
      </c>
      <c r="B9" s="9" t="s">
        <v>34</v>
      </c>
    </row>
    <row r="10" spans="1:5" ht="24" customHeight="1" x14ac:dyDescent="0.25">
      <c r="A10" s="8" t="s">
        <v>10</v>
      </c>
      <c r="B10" s="9" t="s">
        <v>17</v>
      </c>
    </row>
    <row r="11" spans="1:5" ht="62.25" customHeight="1" x14ac:dyDescent="0.25">
      <c r="A11" s="10" t="s">
        <v>30</v>
      </c>
      <c r="B11" s="9" t="s">
        <v>17</v>
      </c>
    </row>
    <row r="12" spans="1:5" ht="19.5" customHeight="1" x14ac:dyDescent="0.25">
      <c r="A12" s="8" t="s">
        <v>31</v>
      </c>
      <c r="B12" s="9" t="s">
        <v>17</v>
      </c>
    </row>
    <row r="13" spans="1:5" ht="22.5" customHeight="1" x14ac:dyDescent="0.25">
      <c r="A13" s="8" t="s">
        <v>18</v>
      </c>
      <c r="B13" s="9" t="s">
        <v>85</v>
      </c>
    </row>
    <row r="14" spans="1:5" ht="370.5" customHeight="1" x14ac:dyDescent="0.25">
      <c r="A14" s="10" t="s">
        <v>35</v>
      </c>
      <c r="B14" s="9" t="s">
        <v>34</v>
      </c>
    </row>
    <row r="15" spans="1:5" ht="35.25" customHeight="1" x14ac:dyDescent="0.25">
      <c r="A15" s="8" t="s">
        <v>19</v>
      </c>
      <c r="B15" s="9" t="s">
        <v>86</v>
      </c>
    </row>
    <row r="16" spans="1:5" ht="129.75" customHeight="1" x14ac:dyDescent="0.25">
      <c r="A16" s="10" t="s">
        <v>20</v>
      </c>
      <c r="B16" s="9" t="s">
        <v>34</v>
      </c>
    </row>
    <row r="17" spans="1:2" ht="34.5" customHeight="1" x14ac:dyDescent="0.25">
      <c r="A17" s="8" t="s">
        <v>21</v>
      </c>
      <c r="B17" s="9" t="s">
        <v>87</v>
      </c>
    </row>
    <row r="18" spans="1:2" ht="107.25" customHeight="1" x14ac:dyDescent="0.25">
      <c r="A18" s="10" t="s">
        <v>32</v>
      </c>
      <c r="B18" s="9" t="s">
        <v>1</v>
      </c>
    </row>
    <row r="19" spans="1:2" ht="19.5" customHeight="1" x14ac:dyDescent="0.25">
      <c r="A19" s="8" t="s">
        <v>22</v>
      </c>
      <c r="B19" s="9" t="s">
        <v>88</v>
      </c>
    </row>
    <row r="20" spans="1:2" ht="75" x14ac:dyDescent="0.25">
      <c r="A20" s="10" t="s">
        <v>33</v>
      </c>
      <c r="B20" s="9" t="s">
        <v>1</v>
      </c>
    </row>
    <row r="21" spans="1:2" ht="26.25" customHeight="1" x14ac:dyDescent="0.25">
      <c r="A21" s="8" t="s">
        <v>23</v>
      </c>
      <c r="B21" s="9" t="s">
        <v>37</v>
      </c>
    </row>
    <row r="22" spans="1:2" ht="39.75" customHeight="1" x14ac:dyDescent="0.25">
      <c r="A22" s="10" t="s">
        <v>24</v>
      </c>
      <c r="B22" s="9" t="s">
        <v>1</v>
      </c>
    </row>
    <row r="23" spans="1:2" ht="25.5" customHeight="1" x14ac:dyDescent="0.25">
      <c r="A23" s="8" t="s">
        <v>25</v>
      </c>
      <c r="B23" s="9" t="s">
        <v>82</v>
      </c>
    </row>
    <row r="24" spans="1:2" ht="180" x14ac:dyDescent="0.25">
      <c r="A24" s="10" t="s">
        <v>26</v>
      </c>
      <c r="B24" s="9" t="s">
        <v>36</v>
      </c>
    </row>
    <row r="25" spans="1:2" ht="33.75" customHeight="1" x14ac:dyDescent="0.25">
      <c r="A25" s="8" t="s">
        <v>27</v>
      </c>
      <c r="B25" s="9" t="s">
        <v>89</v>
      </c>
    </row>
    <row r="26" spans="1:2" ht="105" x14ac:dyDescent="0.25">
      <c r="A26" s="10" t="s">
        <v>80</v>
      </c>
      <c r="B26" s="9" t="s">
        <v>34</v>
      </c>
    </row>
    <row r="27" spans="1:2" ht="30.75" customHeight="1" x14ac:dyDescent="0.25">
      <c r="A27" s="8" t="s">
        <v>28</v>
      </c>
      <c r="B27" s="9" t="s">
        <v>131</v>
      </c>
    </row>
    <row r="28" spans="1:2" s="5" customFormat="1" ht="270" customHeight="1" x14ac:dyDescent="0.25">
      <c r="A28" s="10" t="s">
        <v>29</v>
      </c>
      <c r="B28" s="9" t="s">
        <v>34</v>
      </c>
    </row>
    <row r="29" spans="1:2" s="5" customFormat="1" ht="33.75" customHeight="1" x14ac:dyDescent="0.25">
      <c r="A29" s="8" t="s">
        <v>124</v>
      </c>
      <c r="B29" s="9" t="s">
        <v>126</v>
      </c>
    </row>
    <row r="30" spans="1:2" s="5" customFormat="1" ht="105" x14ac:dyDescent="0.25">
      <c r="A30" s="10" t="s">
        <v>125</v>
      </c>
      <c r="B30" s="9" t="s">
        <v>127</v>
      </c>
    </row>
    <row r="31" spans="1:2" s="5" customFormat="1" ht="34.5" customHeight="1" x14ac:dyDescent="0.25">
      <c r="A31" s="125" t="s">
        <v>2</v>
      </c>
      <c r="B31" s="125" t="s">
        <v>1</v>
      </c>
    </row>
    <row r="32" spans="1:2" s="5" customFormat="1" ht="85.5" customHeight="1" x14ac:dyDescent="0.25">
      <c r="A32"/>
    </row>
    <row r="33" ht="50.25" customHeight="1" x14ac:dyDescent="0.25"/>
    <row r="34" ht="108.75" customHeight="1" x14ac:dyDescent="0.25"/>
    <row r="35" ht="42.75" customHeight="1" x14ac:dyDescent="0.25"/>
    <row r="36" ht="63" customHeight="1" x14ac:dyDescent="0.25"/>
    <row r="37" ht="36" customHeight="1" x14ac:dyDescent="0.25"/>
    <row r="38" ht="258.75" customHeight="1" x14ac:dyDescent="0.25"/>
    <row r="39" ht="50.25" customHeight="1" x14ac:dyDescent="0.25"/>
    <row r="40" ht="50.25" customHeight="1" x14ac:dyDescent="0.25"/>
    <row r="41" ht="50.25" customHeight="1" x14ac:dyDescent="0.25"/>
  </sheetData>
  <mergeCells count="2">
    <mergeCell ref="A2:B2"/>
    <mergeCell ref="A3:B3"/>
  </mergeCells>
  <pageMargins left="0.7" right="0.7" top="0.75" bottom="0.75" header="0.3" footer="0.3"/>
  <pageSetup scale="39" orientation="portrait" r:id="rId1"/>
  <rowBreaks count="1" manualBreakCount="1">
    <brk id="24"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00532-DBF9-40EC-9251-104F15A5E70B}">
  <dimension ref="B2:D15"/>
  <sheetViews>
    <sheetView workbookViewId="0">
      <selection sqref="A1:XFD1048576"/>
    </sheetView>
  </sheetViews>
  <sheetFormatPr baseColWidth="10" defaultRowHeight="15" x14ac:dyDescent="0.25"/>
  <cols>
    <col min="1" max="1" width="11.42578125" style="19"/>
    <col min="2" max="2" width="33.140625" style="19" customWidth="1"/>
    <col min="3" max="3" width="39.85546875" style="19" customWidth="1"/>
    <col min="4" max="4" width="11.42578125" style="19"/>
    <col min="5" max="5" width="16.85546875" style="19" bestFit="1" customWidth="1"/>
    <col min="6" max="16384" width="11.42578125" style="19"/>
  </cols>
  <sheetData>
    <row r="2" spans="2:4" ht="15.75" thickBot="1" x14ac:dyDescent="0.3">
      <c r="B2" s="131" t="s">
        <v>90</v>
      </c>
      <c r="C2" s="131"/>
    </row>
    <row r="3" spans="2:4" ht="15.75" thickBot="1" x14ac:dyDescent="0.3">
      <c r="B3" s="132" t="s">
        <v>79</v>
      </c>
      <c r="C3" s="133"/>
      <c r="D3" s="20"/>
    </row>
    <row r="4" spans="2:4" ht="19.5" customHeight="1" x14ac:dyDescent="0.25">
      <c r="B4" s="21"/>
      <c r="C4" s="21"/>
      <c r="D4" s="20"/>
    </row>
    <row r="5" spans="2:4" ht="15.75" thickBot="1" x14ac:dyDescent="0.3">
      <c r="B5" s="87" t="s">
        <v>40</v>
      </c>
      <c r="C5" s="21"/>
    </row>
    <row r="6" spans="2:4" ht="26.25" thickBot="1" x14ac:dyDescent="0.3">
      <c r="B6" s="22" t="s">
        <v>41</v>
      </c>
      <c r="C6" s="88" t="s">
        <v>81</v>
      </c>
    </row>
    <row r="7" spans="2:4" ht="17.25" customHeight="1" x14ac:dyDescent="0.25">
      <c r="B7" s="89" t="s">
        <v>42</v>
      </c>
      <c r="C7" s="90" t="s">
        <v>91</v>
      </c>
    </row>
    <row r="8" spans="2:4" x14ac:dyDescent="0.25">
      <c r="B8" s="23" t="s">
        <v>43</v>
      </c>
      <c r="C8" s="24" t="s">
        <v>1</v>
      </c>
    </row>
    <row r="9" spans="2:4" x14ac:dyDescent="0.25">
      <c r="B9" s="25" t="s">
        <v>44</v>
      </c>
      <c r="C9" s="26" t="s">
        <v>1</v>
      </c>
    </row>
    <row r="10" spans="2:4" x14ac:dyDescent="0.25">
      <c r="B10" s="25" t="s">
        <v>45</v>
      </c>
      <c r="C10" s="27" t="s">
        <v>1</v>
      </c>
    </row>
    <row r="11" spans="2:4" ht="71.25" x14ac:dyDescent="0.25">
      <c r="B11" s="28" t="s">
        <v>46</v>
      </c>
      <c r="C11" s="27" t="s">
        <v>1</v>
      </c>
    </row>
    <row r="12" spans="2:4" x14ac:dyDescent="0.25">
      <c r="B12" s="25" t="s">
        <v>47</v>
      </c>
      <c r="C12" s="27" t="s">
        <v>1</v>
      </c>
    </row>
    <row r="13" spans="2:4" ht="28.5" x14ac:dyDescent="0.25">
      <c r="B13" s="28" t="s">
        <v>48</v>
      </c>
      <c r="C13" s="27" t="s">
        <v>1</v>
      </c>
    </row>
    <row r="14" spans="2:4" ht="85.5" x14ac:dyDescent="0.25">
      <c r="B14" s="28" t="s">
        <v>49</v>
      </c>
      <c r="C14" s="27" t="s">
        <v>1</v>
      </c>
    </row>
    <row r="15" spans="2:4" ht="29.25" x14ac:dyDescent="0.25">
      <c r="B15" s="29" t="s">
        <v>92</v>
      </c>
      <c r="C15" s="27" t="s">
        <v>1</v>
      </c>
    </row>
  </sheetData>
  <mergeCells count="2">
    <mergeCell ref="B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902E-69C5-42A7-9D43-D138745C6C6D}">
  <dimension ref="B1:F33"/>
  <sheetViews>
    <sheetView topLeftCell="C1" workbookViewId="0">
      <selection sqref="A1:XFD1048576"/>
    </sheetView>
  </sheetViews>
  <sheetFormatPr baseColWidth="10" defaultRowHeight="15" x14ac:dyDescent="0.25"/>
  <cols>
    <col min="1" max="1" width="11.42578125" style="19"/>
    <col min="2" max="2" width="30.7109375" style="19" customWidth="1"/>
    <col min="3" max="3" width="29.5703125" style="19" customWidth="1"/>
    <col min="4" max="4" width="33.28515625" style="19" customWidth="1"/>
    <col min="5" max="5" width="18.28515625" style="19" customWidth="1"/>
    <col min="6" max="6" width="21.85546875" style="19" customWidth="1"/>
    <col min="7" max="7" width="16" style="19" bestFit="1" customWidth="1"/>
    <col min="8" max="8" width="28.42578125" style="19" customWidth="1"/>
    <col min="9" max="9" width="42.42578125" style="19" customWidth="1"/>
    <col min="10" max="10" width="34.5703125" style="19" customWidth="1"/>
    <col min="11" max="11" width="18.28515625" style="19" customWidth="1"/>
    <col min="12" max="16384" width="11.42578125" style="19"/>
  </cols>
  <sheetData>
    <row r="1" spans="2:6" x14ac:dyDescent="0.25">
      <c r="D1" s="30"/>
    </row>
    <row r="2" spans="2:6" ht="15.75" thickBot="1" x14ac:dyDescent="0.3">
      <c r="B2" s="134" t="str">
        <f>+[1]DOCUMENTOS!B2</f>
        <v>INVITACIÓN ABIERTA No 018 DE 2023</v>
      </c>
      <c r="C2" s="134"/>
      <c r="D2" s="134"/>
    </row>
    <row r="3" spans="2:6" ht="15.75" thickBot="1" x14ac:dyDescent="0.3">
      <c r="B3" s="135" t="str">
        <f>+[1]DOCUMENTOS!B3</f>
        <v>CONTRATAR LA ACTUALIZACIÓN TECNOLÓGICA DEL CONTROL DEL AUTOMATISMO DEL TRIBLOQUE DE LA LÍNEA 2 EN EL ÁREA DE ENVASADO.</v>
      </c>
      <c r="C3" s="136"/>
      <c r="D3" s="137"/>
      <c r="E3" s="31"/>
      <c r="F3" s="31"/>
    </row>
    <row r="4" spans="2:6" x14ac:dyDescent="0.25">
      <c r="B4" s="32" t="s">
        <v>50</v>
      </c>
      <c r="C4" s="32"/>
      <c r="D4" s="32"/>
      <c r="E4" s="32"/>
      <c r="F4" s="32"/>
    </row>
    <row r="5" spans="2:6" x14ac:dyDescent="0.25">
      <c r="B5" s="33" t="s">
        <v>51</v>
      </c>
    </row>
    <row r="6" spans="2:6" ht="15.75" x14ac:dyDescent="0.25">
      <c r="B6" s="34" t="s">
        <v>52</v>
      </c>
      <c r="C6" s="138" t="s">
        <v>93</v>
      </c>
      <c r="D6" s="138"/>
      <c r="E6" s="35"/>
      <c r="F6" s="36"/>
    </row>
    <row r="7" spans="2:6" ht="15.75" x14ac:dyDescent="0.25">
      <c r="B7" s="37" t="s">
        <v>53</v>
      </c>
      <c r="C7" s="38" t="s">
        <v>54</v>
      </c>
      <c r="D7" s="38" t="s">
        <v>55</v>
      </c>
      <c r="F7" s="39"/>
    </row>
    <row r="8" spans="2:6" ht="15.75" x14ac:dyDescent="0.25">
      <c r="B8" s="40" t="s">
        <v>56</v>
      </c>
      <c r="C8" s="38" t="s">
        <v>57</v>
      </c>
      <c r="D8" s="41" t="s">
        <v>94</v>
      </c>
      <c r="F8" s="39"/>
    </row>
    <row r="9" spans="2:6" ht="15.75" x14ac:dyDescent="0.25">
      <c r="B9" s="40" t="s">
        <v>58</v>
      </c>
      <c r="C9" s="38" t="s">
        <v>59</v>
      </c>
      <c r="D9" s="38" t="s">
        <v>95</v>
      </c>
      <c r="F9" s="39"/>
    </row>
    <row r="10" spans="2:6" ht="15.75" x14ac:dyDescent="0.25">
      <c r="B10" s="42" t="s">
        <v>60</v>
      </c>
      <c r="C10" s="38" t="s">
        <v>61</v>
      </c>
      <c r="D10" s="38" t="s">
        <v>62</v>
      </c>
      <c r="F10" s="39"/>
    </row>
    <row r="11" spans="2:6" ht="31.5" x14ac:dyDescent="0.25">
      <c r="B11" s="43" t="s">
        <v>63</v>
      </c>
      <c r="C11" s="44" t="s">
        <v>64</v>
      </c>
      <c r="D11" s="44" t="s">
        <v>96</v>
      </c>
      <c r="F11" s="39"/>
    </row>
    <row r="12" spans="2:6" ht="31.5" x14ac:dyDescent="0.25">
      <c r="B12" s="43" t="s">
        <v>65</v>
      </c>
      <c r="C12" s="44" t="s">
        <v>66</v>
      </c>
      <c r="D12" s="44" t="s">
        <v>97</v>
      </c>
      <c r="F12" s="45"/>
    </row>
    <row r="14" spans="2:6" x14ac:dyDescent="0.25">
      <c r="B14" s="139" t="str">
        <f>+[1]DOCUMENTOS!C6</f>
        <v>SOLUCIONES INDUSTRIALES MAVELEC SAS</v>
      </c>
      <c r="C14" s="140"/>
      <c r="D14" s="140"/>
      <c r="E14" s="141"/>
      <c r="F14" s="47" t="s">
        <v>1</v>
      </c>
    </row>
    <row r="15" spans="2:6" x14ac:dyDescent="0.25">
      <c r="B15" s="48" t="s">
        <v>67</v>
      </c>
      <c r="C15" s="49"/>
      <c r="D15" s="49"/>
      <c r="E15" s="50"/>
      <c r="F15" s="51"/>
    </row>
    <row r="16" spans="2:6" ht="15.75" thickBot="1" x14ac:dyDescent="0.3">
      <c r="B16" s="52"/>
      <c r="C16" s="53" t="s">
        <v>68</v>
      </c>
      <c r="D16" s="54">
        <v>1485168823</v>
      </c>
      <c r="E16" s="55">
        <f>D16/D17</f>
        <v>2.1386276221403766</v>
      </c>
      <c r="F16" s="56" t="s">
        <v>1</v>
      </c>
    </row>
    <row r="17" spans="2:6" x14ac:dyDescent="0.25">
      <c r="B17" s="52" t="s">
        <v>53</v>
      </c>
      <c r="C17" s="46" t="s">
        <v>69</v>
      </c>
      <c r="D17" s="57">
        <v>694449472</v>
      </c>
      <c r="E17" s="58"/>
      <c r="F17" s="56"/>
    </row>
    <row r="18" spans="2:6" x14ac:dyDescent="0.25">
      <c r="B18" s="52"/>
      <c r="C18" s="46"/>
      <c r="D18" s="57"/>
      <c r="E18" s="58"/>
      <c r="F18" s="56"/>
    </row>
    <row r="19" spans="2:6" ht="15.75" thickBot="1" x14ac:dyDescent="0.3">
      <c r="B19" s="52" t="s">
        <v>56</v>
      </c>
      <c r="C19" s="53" t="s">
        <v>70</v>
      </c>
      <c r="D19" s="59" t="s">
        <v>98</v>
      </c>
      <c r="E19" s="60">
        <f>D16-D17</f>
        <v>790719351</v>
      </c>
      <c r="F19" s="56" t="s">
        <v>1</v>
      </c>
    </row>
    <row r="20" spans="2:6" x14ac:dyDescent="0.25">
      <c r="B20" s="52"/>
      <c r="C20" s="46"/>
      <c r="D20" s="57"/>
      <c r="E20" s="58"/>
      <c r="F20" s="56"/>
    </row>
    <row r="21" spans="2:6" ht="15.75" thickBot="1" x14ac:dyDescent="0.3">
      <c r="B21" s="52" t="s">
        <v>58</v>
      </c>
      <c r="C21" s="53" t="s">
        <v>71</v>
      </c>
      <c r="D21" s="61">
        <v>813849351</v>
      </c>
      <c r="E21" s="62">
        <f>D21/D22</f>
        <v>0.39331632419580742</v>
      </c>
      <c r="F21" s="56" t="s">
        <v>1</v>
      </c>
    </row>
    <row r="22" spans="2:6" x14ac:dyDescent="0.25">
      <c r="B22" s="52"/>
      <c r="C22" s="46" t="s">
        <v>72</v>
      </c>
      <c r="D22" s="57">
        <v>2069197999</v>
      </c>
      <c r="E22" s="58"/>
      <c r="F22" s="63"/>
    </row>
    <row r="23" spans="2:6" x14ac:dyDescent="0.25">
      <c r="B23" s="142"/>
      <c r="C23" s="143"/>
      <c r="D23" s="143"/>
      <c r="E23" s="144"/>
      <c r="F23" s="64"/>
    </row>
    <row r="24" spans="2:6" ht="15.75" thickBot="1" x14ac:dyDescent="0.3">
      <c r="B24" s="52" t="s">
        <v>60</v>
      </c>
      <c r="C24" s="65" t="s">
        <v>73</v>
      </c>
      <c r="D24" s="54">
        <v>199449546</v>
      </c>
      <c r="E24" s="73">
        <f>D24/D25</f>
        <v>36.688810485169007</v>
      </c>
      <c r="F24" s="66" t="s">
        <v>1</v>
      </c>
    </row>
    <row r="25" spans="2:6" x14ac:dyDescent="0.25">
      <c r="B25" s="52"/>
      <c r="C25" s="46" t="s">
        <v>74</v>
      </c>
      <c r="D25" s="57">
        <v>5436250</v>
      </c>
      <c r="E25" s="60"/>
      <c r="F25" s="67"/>
    </row>
    <row r="26" spans="2:6" x14ac:dyDescent="0.25">
      <c r="B26" s="52"/>
      <c r="C26" s="46"/>
      <c r="D26" s="57"/>
      <c r="E26" s="60"/>
      <c r="F26" s="67"/>
    </row>
    <row r="27" spans="2:6" ht="15.75" thickBot="1" x14ac:dyDescent="0.3">
      <c r="B27" s="52" t="s">
        <v>75</v>
      </c>
      <c r="C27" s="65" t="s">
        <v>73</v>
      </c>
      <c r="D27" s="68">
        <f>+D24</f>
        <v>199449546</v>
      </c>
      <c r="E27" s="62">
        <f>D27/D28</f>
        <v>0.15887980308718189</v>
      </c>
      <c r="F27" s="56" t="s">
        <v>1</v>
      </c>
    </row>
    <row r="28" spans="2:6" x14ac:dyDescent="0.25">
      <c r="B28" s="52"/>
      <c r="C28" s="46" t="s">
        <v>76</v>
      </c>
      <c r="D28" s="57">
        <v>1255348648</v>
      </c>
      <c r="E28" s="60"/>
      <c r="F28" s="67"/>
    </row>
    <row r="29" spans="2:6" x14ac:dyDescent="0.25">
      <c r="B29" s="52"/>
      <c r="C29" s="46"/>
      <c r="D29" s="57"/>
      <c r="E29" s="60"/>
      <c r="F29" s="67"/>
    </row>
    <row r="30" spans="2:6" ht="15.75" thickBot="1" x14ac:dyDescent="0.3">
      <c r="B30" s="52" t="s">
        <v>77</v>
      </c>
      <c r="C30" s="65" t="s">
        <v>73</v>
      </c>
      <c r="D30" s="68">
        <f>+D24</f>
        <v>199449546</v>
      </c>
      <c r="E30" s="62">
        <f>D30/D31</f>
        <v>9.6389782947977801E-2</v>
      </c>
      <c r="F30" s="56" t="s">
        <v>1</v>
      </c>
    </row>
    <row r="31" spans="2:6" x14ac:dyDescent="0.25">
      <c r="B31" s="52"/>
      <c r="C31" s="46" t="s">
        <v>72</v>
      </c>
      <c r="D31" s="57">
        <f>+D22</f>
        <v>2069197999</v>
      </c>
      <c r="E31" s="60"/>
      <c r="F31" s="67"/>
    </row>
    <row r="32" spans="2:6" x14ac:dyDescent="0.25">
      <c r="B32" s="52"/>
      <c r="C32" s="46"/>
      <c r="D32" s="57"/>
      <c r="E32" s="60"/>
      <c r="F32" s="67"/>
    </row>
    <row r="33" spans="2:6" x14ac:dyDescent="0.25">
      <c r="B33" s="69"/>
      <c r="C33" s="70"/>
      <c r="D33" s="70"/>
      <c r="E33" s="71"/>
      <c r="F33" s="72"/>
    </row>
  </sheetData>
  <mergeCells count="5">
    <mergeCell ref="B2:D2"/>
    <mergeCell ref="B3:D3"/>
    <mergeCell ref="C6:D6"/>
    <mergeCell ref="B14:E14"/>
    <mergeCell ref="B23:E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265B-9F78-45F4-B728-273EAED27339}">
  <dimension ref="B1:D12"/>
  <sheetViews>
    <sheetView workbookViewId="0">
      <selection activeCell="H16" sqref="H16"/>
    </sheetView>
  </sheetViews>
  <sheetFormatPr baseColWidth="10" defaultRowHeight="15" x14ac:dyDescent="0.25"/>
  <cols>
    <col min="1" max="1" width="11.42578125" style="19"/>
    <col min="2" max="2" width="26.42578125" style="19" customWidth="1"/>
    <col min="3" max="3" width="22" style="19" customWidth="1"/>
    <col min="4" max="4" width="15.85546875" style="19" customWidth="1"/>
    <col min="5" max="16384" width="11.42578125" style="19"/>
  </cols>
  <sheetData>
    <row r="1" spans="2:4" ht="15.75" x14ac:dyDescent="0.25">
      <c r="B1" s="74"/>
    </row>
    <row r="2" spans="2:4" ht="24" customHeight="1" x14ac:dyDescent="0.25">
      <c r="B2" s="145" t="str">
        <f>+'[1]EVALUACION INDICES'!B2</f>
        <v>INVITACIÓN ABIERTA No 018 DE 2023</v>
      </c>
      <c r="C2" s="145"/>
      <c r="D2" s="145"/>
    </row>
    <row r="3" spans="2:4" ht="86.25" customHeight="1" x14ac:dyDescent="0.25">
      <c r="B3" s="139" t="str">
        <f>+'[1]EVALUACION INDICES'!B3</f>
        <v>CONTRATAR LA ACTUALIZACIÓN TECNOLÓGICA DEL CONTROL DEL AUTOMATISMO DEL TRIBLOQUE DE LA LÍNEA 2 EN EL ÁREA DE ENVASADO.</v>
      </c>
      <c r="C3" s="140"/>
      <c r="D3" s="146"/>
    </row>
    <row r="4" spans="2:4" x14ac:dyDescent="0.25">
      <c r="B4" s="147" t="s">
        <v>51</v>
      </c>
      <c r="C4" s="148"/>
      <c r="D4" s="149"/>
    </row>
    <row r="5" spans="2:4" ht="36" x14ac:dyDescent="0.25">
      <c r="B5" s="150" t="s">
        <v>93</v>
      </c>
      <c r="C5" s="151"/>
      <c r="D5" s="75" t="str">
        <f>+[1]DOCUMENTOS!C6</f>
        <v>SOLUCIONES INDUSTRIALES MAVELEC SAS</v>
      </c>
    </row>
    <row r="6" spans="2:4" ht="15.75" x14ac:dyDescent="0.25">
      <c r="B6" s="76" t="s">
        <v>53</v>
      </c>
      <c r="C6" s="77" t="str">
        <f>+'[1]EVALUACION INDICES'!D7</f>
        <v>&gt; = 1.5</v>
      </c>
      <c r="D6" s="78">
        <f>+'[1]EVALUACION INDICES'!E16</f>
        <v>2.1386276221403766</v>
      </c>
    </row>
    <row r="7" spans="2:4" ht="15.75" x14ac:dyDescent="0.25">
      <c r="B7" s="40" t="s">
        <v>56</v>
      </c>
      <c r="C7" s="41" t="str">
        <f>+'[1]EVALUACION INDICES'!D8</f>
        <v>&gt; =   P.O</v>
      </c>
      <c r="D7" s="79">
        <f>+'[1]EVALUACION INDICES'!E19</f>
        <v>790719351</v>
      </c>
    </row>
    <row r="8" spans="2:4" ht="31.5" x14ac:dyDescent="0.25">
      <c r="B8" s="80" t="s">
        <v>58</v>
      </c>
      <c r="C8" s="81" t="str">
        <f>+'[1]EVALUACION INDICES'!D9</f>
        <v>&lt;= 70 %</v>
      </c>
      <c r="D8" s="82">
        <f>+'[1]EVALUACION INDICES'!E21</f>
        <v>0.39331632419580742</v>
      </c>
    </row>
    <row r="9" spans="2:4" ht="15.75" x14ac:dyDescent="0.25">
      <c r="B9" s="83" t="s">
        <v>60</v>
      </c>
      <c r="C9" s="84" t="str">
        <f>+'[1]EVALUACION INDICES'!D10</f>
        <v>&gt; = 2</v>
      </c>
      <c r="D9" s="85">
        <f>+'[1]EVALUACION INDICES'!E24</f>
        <v>36.688810485169007</v>
      </c>
    </row>
    <row r="10" spans="2:4" ht="31.5" x14ac:dyDescent="0.25">
      <c r="B10" s="43" t="s">
        <v>63</v>
      </c>
      <c r="C10" s="44" t="str">
        <f>+'[1]EVALUACION INDICES'!D11</f>
        <v>MAYOR O IGUAL A 0.07%</v>
      </c>
      <c r="D10" s="91">
        <f>+'[1]EVALUACION INDICES'!E27</f>
        <v>0.15887980308718189</v>
      </c>
    </row>
    <row r="11" spans="2:4" ht="31.5" x14ac:dyDescent="0.25">
      <c r="B11" s="43" t="s">
        <v>65</v>
      </c>
      <c r="C11" s="44" t="str">
        <f>+'[1]EVALUACION INDICES'!D12</f>
        <v>MAYOR O IGUAL A 0.03%</v>
      </c>
      <c r="D11" s="91">
        <f>+'[1]EVALUACION INDICES'!E30</f>
        <v>9.6389782947977801E-2</v>
      </c>
    </row>
    <row r="12" spans="2:4" x14ac:dyDescent="0.25">
      <c r="D12" s="86" t="s">
        <v>1</v>
      </c>
    </row>
  </sheetData>
  <mergeCells count="4">
    <mergeCell ref="B2:D2"/>
    <mergeCell ref="B3:D3"/>
    <mergeCell ref="B4:D4"/>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1B45-BFEC-4085-99A7-A036BC206EC0}">
  <dimension ref="A2:D8"/>
  <sheetViews>
    <sheetView workbookViewId="0">
      <selection sqref="A1:XFD1048576"/>
    </sheetView>
  </sheetViews>
  <sheetFormatPr baseColWidth="10" defaultRowHeight="15" x14ac:dyDescent="0.25"/>
  <cols>
    <col min="3" max="3" width="49.140625" customWidth="1"/>
    <col min="4" max="4" width="37.5703125" customWidth="1"/>
  </cols>
  <sheetData>
    <row r="2" spans="1:4" ht="15.75" thickBot="1" x14ac:dyDescent="0.3"/>
    <row r="3" spans="1:4" ht="15.75" thickBot="1" x14ac:dyDescent="0.3">
      <c r="C3" s="152" t="s">
        <v>99</v>
      </c>
      <c r="D3" s="153"/>
    </row>
    <row r="4" spans="1:4" ht="15.75" thickBot="1" x14ac:dyDescent="0.3">
      <c r="C4" s="1"/>
      <c r="D4" s="1"/>
    </row>
    <row r="5" spans="1:4" ht="15.75" thickBot="1" x14ac:dyDescent="0.3">
      <c r="C5" s="92" t="s">
        <v>38</v>
      </c>
      <c r="D5" s="93" t="s">
        <v>81</v>
      </c>
    </row>
    <row r="6" spans="1:4" ht="409.5" customHeight="1" x14ac:dyDescent="0.25">
      <c r="A6" s="154"/>
      <c r="B6" s="154"/>
      <c r="C6" s="155" t="s">
        <v>100</v>
      </c>
      <c r="D6" s="157" t="s">
        <v>101</v>
      </c>
    </row>
    <row r="7" spans="1:4" ht="15.75" thickBot="1" x14ac:dyDescent="0.3">
      <c r="A7" s="154"/>
      <c r="B7" s="154"/>
      <c r="C7" s="156"/>
      <c r="D7" s="158"/>
    </row>
    <row r="8" spans="1:4" ht="15.75" thickBot="1" x14ac:dyDescent="0.3">
      <c r="C8" s="94" t="s">
        <v>39</v>
      </c>
      <c r="D8" s="95" t="s">
        <v>1</v>
      </c>
    </row>
  </sheetData>
  <mergeCells count="5">
    <mergeCell ref="C3:D3"/>
    <mergeCell ref="A6:A7"/>
    <mergeCell ref="B6:B7"/>
    <mergeCell ref="C6:C7"/>
    <mergeCell ref="D6: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76EC-0ABA-417B-BA94-097D9C041C42}">
  <dimension ref="B2:H15"/>
  <sheetViews>
    <sheetView topLeftCell="A7" zoomScale="73" zoomScaleNormal="73" workbookViewId="0">
      <selection activeCell="G14" sqref="G14"/>
    </sheetView>
  </sheetViews>
  <sheetFormatPr baseColWidth="10" defaultRowHeight="15" x14ac:dyDescent="0.25"/>
  <cols>
    <col min="3" max="3" width="33.5703125" bestFit="1" customWidth="1"/>
    <col min="4" max="4" width="42" bestFit="1" customWidth="1"/>
    <col min="5" max="5" width="10.42578125" bestFit="1" customWidth="1"/>
    <col min="6" max="6" width="26" customWidth="1"/>
    <col min="7" max="7" width="26.28515625" customWidth="1"/>
    <col min="8" max="8" width="12" style="123" bestFit="1" customWidth="1"/>
  </cols>
  <sheetData>
    <row r="2" spans="2:8" x14ac:dyDescent="0.25">
      <c r="B2" s="159" t="s">
        <v>102</v>
      </c>
      <c r="C2" s="160"/>
      <c r="D2" s="160"/>
      <c r="E2" s="160"/>
      <c r="F2" s="160"/>
      <c r="G2" s="160"/>
      <c r="H2" s="161"/>
    </row>
    <row r="3" spans="2:8" x14ac:dyDescent="0.25">
      <c r="B3" s="159" t="s">
        <v>103</v>
      </c>
      <c r="C3" s="160"/>
      <c r="D3" s="160"/>
      <c r="E3" s="160"/>
      <c r="F3" s="160"/>
      <c r="G3" s="160"/>
      <c r="H3" s="161"/>
    </row>
    <row r="4" spans="2:8" ht="18.75" x14ac:dyDescent="0.3">
      <c r="B4" s="96"/>
      <c r="C4" s="96"/>
      <c r="D4" s="96"/>
      <c r="E4" s="96"/>
      <c r="F4" s="162" t="s">
        <v>81</v>
      </c>
      <c r="G4" s="162"/>
      <c r="H4" s="122"/>
    </row>
    <row r="5" spans="2:8" x14ac:dyDescent="0.25">
      <c r="B5" s="97" t="s">
        <v>104</v>
      </c>
      <c r="C5" s="97" t="s">
        <v>105</v>
      </c>
      <c r="D5" s="98" t="s">
        <v>106</v>
      </c>
      <c r="E5" s="98" t="s">
        <v>107</v>
      </c>
      <c r="F5" s="99" t="s">
        <v>108</v>
      </c>
      <c r="G5" s="99" t="s">
        <v>109</v>
      </c>
      <c r="H5" s="122" t="s">
        <v>110</v>
      </c>
    </row>
    <row r="6" spans="2:8" ht="408" x14ac:dyDescent="0.25">
      <c r="B6" s="100">
        <v>1</v>
      </c>
      <c r="C6" s="101" t="s">
        <v>111</v>
      </c>
      <c r="D6" s="102" t="s">
        <v>112</v>
      </c>
      <c r="E6" s="103">
        <v>1</v>
      </c>
      <c r="F6" s="104">
        <v>118564761</v>
      </c>
      <c r="G6" s="104">
        <v>106708285</v>
      </c>
      <c r="H6" s="122" t="s">
        <v>113</v>
      </c>
    </row>
    <row r="7" spans="2:8" ht="84" x14ac:dyDescent="0.25">
      <c r="B7" s="105">
        <v>2</v>
      </c>
      <c r="C7" s="106" t="s">
        <v>114</v>
      </c>
      <c r="D7" s="107" t="s">
        <v>115</v>
      </c>
      <c r="E7" s="108">
        <v>1</v>
      </c>
      <c r="F7" s="109">
        <v>10500734</v>
      </c>
      <c r="G7" s="109">
        <v>9450661</v>
      </c>
      <c r="H7" s="122" t="s">
        <v>113</v>
      </c>
    </row>
    <row r="8" spans="2:8" ht="108" x14ac:dyDescent="0.25">
      <c r="B8" s="110"/>
      <c r="C8" s="105" t="s">
        <v>116</v>
      </c>
      <c r="D8" s="107" t="s">
        <v>117</v>
      </c>
      <c r="E8" s="111">
        <v>1</v>
      </c>
      <c r="F8" s="112">
        <v>13717400</v>
      </c>
      <c r="G8" s="112">
        <v>12345660</v>
      </c>
      <c r="H8" s="122" t="s">
        <v>113</v>
      </c>
    </row>
    <row r="9" spans="2:8" ht="84" x14ac:dyDescent="0.25">
      <c r="B9" s="113"/>
      <c r="C9" s="114" t="s">
        <v>118</v>
      </c>
      <c r="D9" s="107" t="s">
        <v>119</v>
      </c>
      <c r="E9" s="111">
        <v>1</v>
      </c>
      <c r="F9" s="112">
        <v>20339104</v>
      </c>
      <c r="G9" s="112">
        <v>18305194</v>
      </c>
      <c r="H9" s="122" t="s">
        <v>113</v>
      </c>
    </row>
    <row r="10" spans="2:8" ht="228" x14ac:dyDescent="0.25">
      <c r="B10" s="113"/>
      <c r="C10" s="114" t="s">
        <v>120</v>
      </c>
      <c r="D10" s="107" t="s">
        <v>121</v>
      </c>
      <c r="E10" s="111">
        <v>1</v>
      </c>
      <c r="F10" s="115">
        <v>33843333</v>
      </c>
      <c r="G10" s="115">
        <v>30454798</v>
      </c>
      <c r="H10" s="122" t="s">
        <v>113</v>
      </c>
    </row>
    <row r="11" spans="2:8" x14ac:dyDescent="0.25">
      <c r="B11" s="116"/>
      <c r="C11" s="116"/>
      <c r="D11" s="117"/>
      <c r="E11" s="116"/>
      <c r="F11" s="118">
        <f>SUM(F6:F10)</f>
        <v>196965332</v>
      </c>
      <c r="G11" s="119">
        <f>SUM(G6:G10)</f>
        <v>177264598</v>
      </c>
      <c r="H11" s="122" t="s">
        <v>122</v>
      </c>
    </row>
    <row r="12" spans="2:8" x14ac:dyDescent="0.25">
      <c r="B12" s="116"/>
      <c r="C12" s="116"/>
      <c r="D12" s="117"/>
      <c r="E12" s="116" t="s">
        <v>123</v>
      </c>
      <c r="F12" s="120">
        <f>+F11*1.19</f>
        <v>234388745.07999998</v>
      </c>
      <c r="G12" s="120">
        <f>+G11*1.19</f>
        <v>210944871.62</v>
      </c>
      <c r="H12" s="122" t="s">
        <v>122</v>
      </c>
    </row>
    <row r="13" spans="2:8" x14ac:dyDescent="0.25">
      <c r="D13" s="121"/>
    </row>
    <row r="14" spans="2:8" x14ac:dyDescent="0.25">
      <c r="D14" s="121"/>
      <c r="H14" s="124"/>
    </row>
    <row r="15" spans="2:8" x14ac:dyDescent="0.25">
      <c r="D15" s="121"/>
    </row>
  </sheetData>
  <mergeCells count="3">
    <mergeCell ref="B2:H2"/>
    <mergeCell ref="B3:H3"/>
    <mergeCell ref="F4:G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2"/>
  <sheetViews>
    <sheetView tabSelected="1" zoomScaleNormal="100" zoomScaleSheetLayoutView="100" workbookViewId="0">
      <selection activeCell="A3" sqref="A3:B3"/>
    </sheetView>
  </sheetViews>
  <sheetFormatPr baseColWidth="10" defaultRowHeight="15" x14ac:dyDescent="0.25"/>
  <cols>
    <col min="1" max="1" width="27.42578125" customWidth="1"/>
    <col min="2" max="2" width="13.85546875" customWidth="1"/>
    <col min="3" max="3" width="23.140625" style="12" customWidth="1"/>
  </cols>
  <sheetData>
    <row r="1" spans="1:3" x14ac:dyDescent="0.25">
      <c r="A1" s="1"/>
      <c r="B1" s="1"/>
      <c r="C1" s="11"/>
    </row>
    <row r="2" spans="1:3" ht="23.25" x14ac:dyDescent="0.35">
      <c r="A2" s="163" t="s">
        <v>78</v>
      </c>
      <c r="B2" s="164"/>
      <c r="C2" s="164"/>
    </row>
    <row r="3" spans="1:3" ht="46.5" customHeight="1" x14ac:dyDescent="0.25">
      <c r="A3" s="169" t="s">
        <v>3</v>
      </c>
      <c r="B3" s="170"/>
      <c r="C3" s="126" t="s">
        <v>81</v>
      </c>
    </row>
    <row r="4" spans="1:3" x14ac:dyDescent="0.25">
      <c r="A4" s="169" t="s">
        <v>0</v>
      </c>
      <c r="B4" s="170"/>
      <c r="C4" s="2" t="s">
        <v>1</v>
      </c>
    </row>
    <row r="5" spans="1:3" x14ac:dyDescent="0.25">
      <c r="A5" s="169" t="s">
        <v>4</v>
      </c>
      <c r="B5" s="170"/>
      <c r="C5" s="2" t="s">
        <v>1</v>
      </c>
    </row>
    <row r="6" spans="1:3" x14ac:dyDescent="0.25">
      <c r="A6" s="171" t="s">
        <v>5</v>
      </c>
      <c r="B6" s="172"/>
      <c r="C6" s="2" t="s">
        <v>1</v>
      </c>
    </row>
    <row r="7" spans="1:3" x14ac:dyDescent="0.25">
      <c r="A7" s="167" t="s">
        <v>9</v>
      </c>
      <c r="B7" s="168"/>
      <c r="C7" s="2" t="s">
        <v>34</v>
      </c>
    </row>
    <row r="8" spans="1:3" ht="32.25" customHeight="1" x14ac:dyDescent="0.25">
      <c r="A8" s="167" t="s">
        <v>2</v>
      </c>
      <c r="B8" s="168"/>
      <c r="C8" s="2" t="s">
        <v>1</v>
      </c>
    </row>
    <row r="11" spans="1:3" s="17" customFormat="1" ht="12.75" x14ac:dyDescent="0.2">
      <c r="C11" s="16"/>
    </row>
    <row r="12" spans="1:3" s="17" customFormat="1" ht="12.75" x14ac:dyDescent="0.2">
      <c r="A12" s="18" t="s">
        <v>6</v>
      </c>
      <c r="B12" s="18"/>
      <c r="C12" s="16"/>
    </row>
    <row r="13" spans="1:3" s="17" customFormat="1" ht="12.75" x14ac:dyDescent="0.2">
      <c r="A13" s="165" t="s">
        <v>8</v>
      </c>
      <c r="B13" s="166"/>
      <c r="C13" s="16"/>
    </row>
    <row r="14" spans="1:3" s="17" customFormat="1" ht="12.75" x14ac:dyDescent="0.2">
      <c r="A14" s="13"/>
      <c r="B14" s="14"/>
      <c r="C14" s="16"/>
    </row>
    <row r="15" spans="1:3" s="17" customFormat="1" ht="12.75" x14ac:dyDescent="0.2">
      <c r="A15" s="13"/>
      <c r="B15" s="14"/>
      <c r="C15" s="16"/>
    </row>
    <row r="16" spans="1:3" s="17" customFormat="1" ht="12.75" x14ac:dyDescent="0.2">
      <c r="A16" s="3" t="s">
        <v>129</v>
      </c>
      <c r="B16" s="15"/>
      <c r="C16" s="16"/>
    </row>
    <row r="17" spans="1:3" s="17" customFormat="1" ht="12.75" x14ac:dyDescent="0.2">
      <c r="A17" s="15" t="s">
        <v>130</v>
      </c>
      <c r="B17" s="15"/>
      <c r="C17" s="16"/>
    </row>
    <row r="18" spans="1:3" s="17" customFormat="1" ht="12.75" x14ac:dyDescent="0.2">
      <c r="C18" s="16"/>
    </row>
    <row r="19" spans="1:3" s="17" customFormat="1" ht="12.75" x14ac:dyDescent="0.2">
      <c r="C19" s="16"/>
    </row>
    <row r="20" spans="1:3" s="17" customFormat="1" ht="12.75" x14ac:dyDescent="0.2">
      <c r="A20" s="16" t="s">
        <v>128</v>
      </c>
      <c r="C20" s="16"/>
    </row>
    <row r="21" spans="1:3" s="17" customFormat="1" ht="12.75" x14ac:dyDescent="0.2">
      <c r="A21" s="17" t="s">
        <v>7</v>
      </c>
      <c r="C21" s="16"/>
    </row>
    <row r="22" spans="1:3" x14ac:dyDescent="0.25">
      <c r="A22" s="17"/>
      <c r="B22" s="17"/>
    </row>
  </sheetData>
  <mergeCells count="8">
    <mergeCell ref="A2:C2"/>
    <mergeCell ref="A13:B13"/>
    <mergeCell ref="A8:B8"/>
    <mergeCell ref="A3:B3"/>
    <mergeCell ref="A4:B4"/>
    <mergeCell ref="A5:B5"/>
    <mergeCell ref="A6:B6"/>
    <mergeCell ref="A7:B7"/>
  </mergeCells>
  <pageMargins left="0.7" right="0.7" top="0.75" bottom="0.75" header="0.3" footer="0.3"/>
  <pageSetup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EVALUACION JURIDICA </vt:lpstr>
      <vt:lpstr>DOCUMENTOS </vt:lpstr>
      <vt:lpstr>EVALUACION INDICES </vt:lpstr>
      <vt:lpstr>INDICADORES</vt:lpstr>
      <vt:lpstr>EXPERIENCIA</vt:lpstr>
      <vt:lpstr>TECNICO - ECONOMICA</vt:lpstr>
      <vt:lpstr>RESULTADO</vt:lpstr>
      <vt:lpstr>'EVALUACION JURIDICA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Paula Mariana Marin Garibello</cp:lastModifiedBy>
  <cp:lastPrinted>2022-09-05T13:18:37Z</cp:lastPrinted>
  <dcterms:created xsi:type="dcterms:W3CDTF">2017-05-22T13:32:10Z</dcterms:created>
  <dcterms:modified xsi:type="dcterms:W3CDTF">2023-09-26T13:04:53Z</dcterms:modified>
</cp:coreProperties>
</file>