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marco.antolinez\Desktop\LICORERA\2023\INVITACIONES\INVI 016 DE 2023 - CASINO\"/>
    </mc:Choice>
  </mc:AlternateContent>
  <xr:revisionPtr revIDLastSave="0" documentId="13_ncr:1_{9B9A3A66-C88E-4AEF-A3AB-953DF77D8BA8}" xr6:coauthVersionLast="47" xr6:coauthVersionMax="47" xr10:uidLastSave="{00000000-0000-0000-0000-000000000000}"/>
  <bookViews>
    <workbookView xWindow="-120" yWindow="-120" windowWidth="29040" windowHeight="15840" activeTab="2" xr2:uid="{00000000-000D-0000-FFFF-FFFF00000000}"/>
  </bookViews>
  <sheets>
    <sheet name="E. JURIDICA" sheetId="1" r:id="rId1"/>
    <sheet name="E. TECNICA" sheetId="64" r:id="rId2"/>
    <sheet name="E. EXPERIENCIA" sheetId="54" r:id="rId3"/>
    <sheet name="DOCUMENTOS" sheetId="61" r:id="rId4"/>
    <sheet name="EVALUACION INDICES" sheetId="62" r:id="rId5"/>
    <sheet name="INDICADORES" sheetId="63" r:id="rId6"/>
    <sheet name="PONDERACIÓN" sheetId="53" r:id="rId7"/>
    <sheet name="RESULTADO" sheetId="42" r:id="rId8"/>
  </sheets>
  <definedNames>
    <definedName name="_Ref424673102" localSheetId="1">'E. TECNICA'!#REF!</definedName>
    <definedName name="_xlnm.Print_Titles" localSheetId="1">'E. TECNICA'!$1:$3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63" l="1"/>
  <c r="B3" i="63"/>
  <c r="D5" i="63"/>
  <c r="E5" i="63"/>
  <c r="F5" i="63"/>
  <c r="G5" i="63"/>
  <c r="C6" i="63"/>
  <c r="D6" i="63"/>
  <c r="E6" i="63"/>
  <c r="F6" i="63"/>
  <c r="G6" i="63"/>
  <c r="C7" i="63"/>
  <c r="D7" i="63"/>
  <c r="E7" i="63"/>
  <c r="F7" i="63"/>
  <c r="G7" i="63"/>
  <c r="C8" i="63"/>
  <c r="D8" i="63"/>
  <c r="E8" i="63"/>
  <c r="F8" i="63"/>
  <c r="G8" i="63"/>
  <c r="C9" i="63"/>
  <c r="D9" i="63"/>
  <c r="E9" i="63"/>
  <c r="F9" i="63"/>
  <c r="G9" i="63"/>
  <c r="C10" i="63"/>
  <c r="D10" i="63"/>
  <c r="E10" i="63"/>
  <c r="F10" i="63"/>
  <c r="G10" i="63"/>
  <c r="C11" i="63"/>
  <c r="D11" i="63"/>
  <c r="E11" i="63"/>
  <c r="F11" i="63"/>
  <c r="G11" i="63"/>
  <c r="B2" i="62"/>
  <c r="B3" i="62"/>
  <c r="E6" i="62"/>
  <c r="B15" i="62"/>
  <c r="E17" i="62"/>
  <c r="E20" i="62"/>
  <c r="E22" i="62"/>
  <c r="E25" i="62"/>
  <c r="D28" i="62"/>
  <c r="E28" i="62"/>
  <c r="D31" i="62"/>
  <c r="E31" i="62"/>
  <c r="D32" i="62"/>
  <c r="B38" i="62"/>
  <c r="E40" i="62"/>
  <c r="E43" i="62"/>
  <c r="E45" i="62"/>
  <c r="E48" i="62"/>
  <c r="D51" i="62"/>
  <c r="E51" i="62"/>
  <c r="D54" i="62"/>
  <c r="E54" i="62"/>
  <c r="B60" i="62"/>
  <c r="E62" i="62"/>
  <c r="E65" i="62"/>
  <c r="E67" i="62"/>
  <c r="E70" i="62"/>
  <c r="D73" i="62"/>
  <c r="E73" i="62"/>
  <c r="D76" i="62"/>
  <c r="E76" i="62"/>
  <c r="B83" i="62"/>
  <c r="E85" i="62"/>
  <c r="E88" i="62"/>
  <c r="E90" i="62"/>
  <c r="E93" i="62"/>
  <c r="D96" i="62"/>
  <c r="E96" i="62"/>
  <c r="D99" i="62"/>
  <c r="E99" i="62"/>
  <c r="D100" i="62"/>
  <c r="I44" i="54"/>
  <c r="I43" i="54"/>
  <c r="I34" i="54"/>
  <c r="I33" i="54"/>
  <c r="I55" i="54" l="1"/>
  <c r="I24" i="54"/>
  <c r="I45" i="54"/>
  <c r="I35" i="54"/>
</calcChain>
</file>

<file path=xl/sharedStrings.xml><?xml version="1.0" encoding="utf-8"?>
<sst xmlns="http://schemas.openxmlformats.org/spreadsheetml/2006/main" count="614" uniqueCount="258">
  <si>
    <t>EVALUACION JURIDICA</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</si>
  <si>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</si>
  <si>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 xml:space="preserve">Las personas naturales deberán presentar fotocopia de la cédula de ciudadanía. En el caso de ser comerciantes deberán presentar copia del Registro Mercantil. </t>
  </si>
  <si>
    <t xml:space="preserve">El OFERENTE deberá presentar con la OFERTA, fotocopia del Registro Único Tributario. </t>
  </si>
  <si>
    <t>CUMPLE</t>
  </si>
  <si>
    <t>N/A</t>
  </si>
  <si>
    <t>RESULTADO</t>
  </si>
  <si>
    <t>El OFERENTE deberá estar constituido como persona jurídica para lo cual deberá presentar el certificado de existencia y representación legal expedido por la Cámara de Comercio de su domicilio principal, con fecha no superior a treinta (30) días calendario de antelación a la fecha de cierre, donde conste que se encuentra legalmente constituida como tal y acreditar que su duración no será inferior al término de ejecución del Contrato y un (1) años más, y que su objeto social contenga las actividades que estén relacionadas con el objeto del presente proceso de selección. 
Cuando el OFERENTE obre por conducto de un representante o apoderado, allegará con su propuesta,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propuesta.
El representante legal de la persona jurídica, deberá anexar a la propuesta fotocopia de su cédula de ciudadanía o del documento legal que acredite su identidad.</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</si>
  <si>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</si>
  <si>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 xml:space="preserve">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t>
  </si>
  <si>
    <t>RESULTADO/PROPONENTE</t>
  </si>
  <si>
    <t>EVALUACION TECNICA</t>
  </si>
  <si>
    <t>EVALUACION DE EXPERIENCIA</t>
  </si>
  <si>
    <t>INHABILIDADES E INCOMPATIBILIDADES</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</si>
  <si>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</si>
  <si>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 xml:space="preserve">CERTIFICACIÓN DE PARAFISCALES LEY 789 DE 2002 Y LEY 828 DE 2003 </t>
  </si>
  <si>
    <t>INSCRIPCIÓN EN EL REGISTRO INTERNO DE PROVEEDORES DE LA EMPRESA</t>
  </si>
  <si>
    <t>REGISTRO UNICO TRIBUTARIO (RUT)</t>
  </si>
  <si>
    <t>ANTECEDENTES DISCIPLINARIOS DE LA PROCURADURÍA GENERAL DE LA NACIÓN</t>
  </si>
  <si>
    <t>GARANTÍA DE SERIEDAD DE LA OFERTA</t>
  </si>
  <si>
    <t>CONSORCIO O UNIÓN TEMPORAL</t>
  </si>
  <si>
    <t xml:space="preserve">PERSONAS NATURALES </t>
  </si>
  <si>
    <t>PERSONAS JURÍDICAS NACIONALES O EXTRANJERAS CON DOMICILIO O SUCURSAL EN COLOMBIA</t>
  </si>
  <si>
    <t xml:space="preserve">CARTA DE PRESENTACIÓN DE LA OFERTA </t>
  </si>
  <si>
    <t>2.1 DOCUMENTOS DE CONTENIDO JURÍDICO.</t>
  </si>
  <si>
    <t>El OFERENTE podrá adjuntar copia del Certificado de Antecedentes Disciplinarios expedido por la Procuraduría General de la Nación.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La Empresa, verificará en cumplimiento de lo establecido por la Ley 1238 de 2008, los antecedentes disciplinarios de los oferentes</t>
  </si>
  <si>
    <t>ANTECEDENTES JUDICIALES</t>
  </si>
  <si>
    <t>El oferente podrá presentar certificación de antecedentes judiciales expedida por autoridad competente. En caso de que el oferente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oferentes no se encuentren reportados en los registros delictivos, de acuerdo con lo previsto en el artículo 94 del Decreto 0020 de 2012.</t>
  </si>
  <si>
    <t>EVALUACION ECONOMICA</t>
  </si>
  <si>
    <t xml:space="preserve">CERTIFICADO EXISTENCIA Y REPRESENTACIÓN LEGAL. 	</t>
  </si>
  <si>
    <t>CEDULA DE CIUDADANIA</t>
  </si>
  <si>
    <t>CERTIFICACIÓN EXPEDIDA POR LA CONTRALORÍA GENERAL DE LA REPÚBLICA</t>
  </si>
  <si>
    <t>El OFERENTE, podrá presentar certificación expedida por la Contraloría General de la República, en la cual conste que el oferente y el Representante Legal de la firma o firmas no se encuentran reportados en el Boletín de Responsables Fiscales.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en cumplimiento de lo establecido por la Contraloría General de la República mediante la Circular No. 05 del 25 de febrero de 2008, La Empresa, verificará que los oferentes no se encuentren reportados en el Boletín de Responsables Fiscales que expide la Contraloría General de la República</t>
  </si>
  <si>
    <r>
      <t xml:space="preserve">Si EL OFERENTE presenta propuesta en Consorcio o Unión Temporal, de conformidad con lo señalado en el artículo 7o. de la Ley 80 de 1993, deberá diligenciar debidamente los </t>
    </r>
    <r>
      <rPr>
        <b/>
        <sz val="8"/>
        <color theme="1"/>
        <rFont val="Calibri"/>
        <family val="2"/>
        <scheme val="minor"/>
      </rPr>
      <t>Formularios 2 o 3</t>
    </r>
    <r>
      <rPr>
        <sz val="8"/>
        <color theme="1"/>
        <rFont val="Calibri"/>
        <family val="2"/>
        <scheme val="minor"/>
      </rPr>
      <t xml:space="preserve"> de las presentes condiciones de contratación, especificando: </t>
    </r>
  </si>
  <si>
    <t>Vo.Bo. SANDRA MILENA CUBILLOS GONZALEZ</t>
  </si>
  <si>
    <t>Jefe Oficina  Asesora de Juridica y Contratacion</t>
  </si>
  <si>
    <t>EVALUACION FINANCIERA</t>
  </si>
  <si>
    <t>Vo. Bo RUTH MARINA NOVOA HERRERA</t>
  </si>
  <si>
    <t>Subgerente Financiera</t>
  </si>
  <si>
    <t>El oferente debe presentar COPIA LEGIBLE DE LA CEDULA DE CIUDADANIA del represéntate Legal de la sociedad o de la persona natural que presenta oferta, la cual debe estar registrada y contar con las facultades para la presentación de la oferta mediante su firma.</t>
  </si>
  <si>
    <t>HOJA DE VIDA DE LA FUNCIÓN PUBLICA</t>
  </si>
  <si>
    <t>Los OFERENTES al momento de presentar su OFERTA deberán presentar la hoja de vida de la función publica de acuerdo a su naturaleza (persona jurídica o natural), la cual puede ser obtenida de la página www.funcionpublica.gov.co/descarga-de-formatos</t>
  </si>
  <si>
    <t>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t>
  </si>
  <si>
    <t xml:space="preserve">4.2 CRITERIO DE CALIFICACIÓN </t>
  </si>
  <si>
    <t>P = 1000 x (PM/VP)</t>
  </si>
  <si>
    <t>Donde:</t>
  </si>
  <si>
    <t>P = Puntaje para la propuesta en evaluación</t>
  </si>
  <si>
    <t>VP = Valor de la propuesta en evaluación</t>
  </si>
  <si>
    <t>PM = Valor de la propuesta más económica.</t>
  </si>
  <si>
    <t>DESCRPCIÓN</t>
  </si>
  <si>
    <t>Jefe  Oficina  Asesora de Juridica y Contratacion</t>
  </si>
  <si>
    <t>Las ofertas que obtengan como resultado CUMPLE en la verificación jurídica, técnica, financiera y económica, serán ponderadas por grupo en cuanto a la sumatoria de los ítems ofertados y se le otorgará el puntaje máximo de 1000 PUNTOS a la propuesta de menor valor. El puntaje de las ofertas restantes se calculará en forma inversamente proporcional al valor de la misma, como resultado de aplicar la siguiente fórmula:</t>
  </si>
  <si>
    <t>NO CUMPLE
DEBE SUBSANAR</t>
  </si>
  <si>
    <t>No.</t>
  </si>
  <si>
    <t>1. Nombre o razón social del contratante, dirección y teléfono.</t>
  </si>
  <si>
    <t>2. Nombre o razón social del contratista.</t>
  </si>
  <si>
    <t>3. Número del contrato.</t>
  </si>
  <si>
    <t>4. Objeto del contrato.</t>
  </si>
  <si>
    <t xml:space="preserve">5. Fecha de inicio y terminación (día, mes y año).
</t>
  </si>
  <si>
    <t xml:space="preserve">6. Indicación de cumplimiento y calidad a satisfacción. 
</t>
  </si>
  <si>
    <t>7. Valor del contrato (incluyendo adiciones en valor).</t>
  </si>
  <si>
    <t>8. Nombre, firma y cargo de quien expide la certificación.</t>
  </si>
  <si>
    <t>FOLIO 1-2</t>
  </si>
  <si>
    <t>FOLIO 3-12</t>
  </si>
  <si>
    <t>FOLIO 13</t>
  </si>
  <si>
    <t>FOLIO 14-20</t>
  </si>
  <si>
    <t>NO APORTA</t>
  </si>
  <si>
    <t>FOLIO 27-28</t>
  </si>
  <si>
    <t>FOLIO 29-30</t>
  </si>
  <si>
    <t>FOLIO 3-4</t>
  </si>
  <si>
    <t>FOLIO 11</t>
  </si>
  <si>
    <t>FOLIO 12-16</t>
  </si>
  <si>
    <t>FOLIO 32</t>
  </si>
  <si>
    <t>FOLIO 16</t>
  </si>
  <si>
    <t>NO CUMPLE</t>
  </si>
  <si>
    <t>FOLIO 31-34</t>
  </si>
  <si>
    <t>FOLIO 18</t>
  </si>
  <si>
    <t>FOLIO 10</t>
  </si>
  <si>
    <t>FOLIO 14-15</t>
  </si>
  <si>
    <t>FOLIO 2-3</t>
  </si>
  <si>
    <t>NO APORTO</t>
  </si>
  <si>
    <t>FOLIO 7</t>
  </si>
  <si>
    <t>FOLIO 19</t>
  </si>
  <si>
    <t>FOLIO 20</t>
  </si>
  <si>
    <t xml:space="preserve">CUMPLE </t>
  </si>
  <si>
    <t>INVITACION ABIERTA No. 016 DE 2023</t>
  </si>
  <si>
    <t>LOS OFERENTES deberán ofertar y cumplir como mínimo con lo siguiente:</t>
  </si>
  <si>
    <t>DESCRIPCION</t>
  </si>
  <si>
    <t>VICTOR ANTONIO RUIZ SAS</t>
  </si>
  <si>
    <t>MINUTA  PATRON</t>
  </si>
  <si>
    <t>3.1.3. PLAN DE  DIETAS</t>
  </si>
  <si>
    <t xml:space="preserve">HOJA DE  VIDA   DE UN NUTRUCIONISTA </t>
  </si>
  <si>
    <t>a). Hoja de vida de un nutricionista titulado, con experiencia certificada de dos (2) años en elaboración de planes de dieta empresarial, anexando copia del diploma y acta de grado.</t>
  </si>
  <si>
    <t>DEBE SUBSANAR</t>
  </si>
  <si>
    <t>b). Carta mediante la cual el nutricionista se compromete a elaborar el plan de dieta a través de la valoración previa efectuada a todos aquellos servidores públicos que se inscriban en dicho plan, o en razón a dietas médicas formuladas; a ordenar e instruir al chef sobre las preparaciones que se deben realizar para que efectivamente contribuyan a preservar la salud de los trabajadores, (no alimentos fritos, rebozados, apanados, salsas, condimentados, aliñados, salados, no exceso de dulce, no procesados, etc.), y supervisar pormenorizadamente que dichas preparaciones cumplan con el componente saludable requerido para cada caso en particular, sin desmejorar su calidad, sabor y presentación, para lo cual deberá presentar a la Subgerencia de Talento Humano, informes bimensuales sobre los resultados alcanzados por cada uno de los usuarios de dicho programa. De igual forma deberá implementar, promover y socializar un programa de educación nutricional entre los trabajadores usuarios del servicio contratado.</t>
  </si>
  <si>
    <t xml:space="preserve">
c). Se deberá presentar mensualmente un menú que contenga preparaciones con las siguientes características: Lácteos descremados y/o deslactosados, carnes magras, farináceas integrales, cremas sin harinas ni espesantes, verduras y guarniciones preparadas al vapor, a la plancha o en preparaciones con bajos contenido de grasas, salsas, condimentos que garanticen la efectividad del programa.
</t>
  </si>
  <si>
    <t>3.1.4. SISTEMA  DE  GESTION DE  CALIDAD</t>
  </si>
  <si>
    <t xml:space="preserve">El Oferente deberá contar con un sistema de calidad reglamentario para el área de alimentos basados en los requerimientos de las Buenas Prácticas de Manufactura establecidas en el Decreto 3075 de 1997 (BPM), certificación de manipulación de alimentos para el personal que disponga para el desarrollo del objeto contractual.  El Oferente deberá adquirir los productos procesados en industrias de reconocida idoneidad que tengan licencia sanitaria y de funcionamiento vigente, y organizar y clasificar las respectivas facturas de adquisición para la verificación por parte del supervisor. Implementar un correcto sistema de stock y rotación de los productos, a través de la verificación exhaustiva de sus fechas de expiración o vencimiento y ejercer un control permanente para evitar que se rompa la cadena de frío en aquellos alimentos  perecederos que lo requieran y que puedan generar su deterioro. Ofrecer hortalizas, frutas y verduras de la mejor calidad, que estén frescas y sin alteraciones y que tengan una correcta manipulación y  almacenamiento </t>
  </si>
  <si>
    <t>3.1.5.  PLAN DE  SANEAMIENTO</t>
  </si>
  <si>
    <t xml:space="preserve">a). Presentar un Plan de Saneamiento Integral de acuerdo con los artículos 28 y 29, capítulo VI Saneamiento del decreto 3075 de 1997, que comprenda: • Programa de limpieza y desinfección de instalaciones, equipos y utensilios. • Programa sobre el manejo de desechos sólidos y líquidos • Programa y cronograma de control de plagas y roedores.  b). Suministrar al personal que se destine al servicio del contrato, uniformes e  Implementos de higiene y seguridad obligatorios, de acuerdo con las normas de calidad y salud ocupacional requeridos para el cumplimiento de sus labores (incluyendo elementos de bioseguridad como gorras y guantes), y exigir su utilización permanente. c). Realizar mensualmente los estudios microbiológicos correspondientes.  d). Realizar bajo su responsabilidad el mantenimiento, aseo, higiene y presentación de: la zona de cocina, la barra de línea caliente o autoservicio, la línea de servicio de dieta, los comedores, la escalera de acceso al casino, la zona de lavado de loza y de recolección de desperdicios, los baños, y en general  todas las áreas que conforman el casino de la Empresa, por ser aspectos que serán verificados por parte de la persona encargada del área de Bienes y Servicios de la Empresa, con el fin de evitar problemas de contaminación, infección e intoxicación. e). Entregar copia del Reglamento de Higiene y Seguridad Industrial.  f). Realizar el lavado y esterilización continua de las vajillas y cubiertos cada vez que se utilicen y entregar al usuario en una bolsa plástica, el juego de cubiertos con servilleta entera (no media servilleta). g). Realizar mensualmente bajo su responsabilidad y costo, el mantenimiento y limpieza de las trampa grasas con una firma que cuente con las respectivas licencias o permisos ambientales para el lavado y disposición final de grasas y lodos de conformidad con la normatividad ambiental vigente, garantizando un manejo adecuado de estos residuos e igualmente  seguir el procedimiento e instrucciones que para el efecto entregue el área de Bienes y Servicios, del cual se deberá presentar informe mensual al supervisor del Contrato. h). Aplicar las medidas necesarias para prevenir la presencia de insectos, roedores y otros animales en el casino de la Empresa y presentar informe mensual al supervisor del Contrato. </t>
  </si>
  <si>
    <t>3.1.6. PERSONAL REQUERIDO PARA EL CUMPLIMIENTO DEL SERVICIO</t>
  </si>
  <si>
    <t xml:space="preserve">3.1.7 CONDICIONES  DEL  SERVICIO </t>
  </si>
  <si>
    <t xml:space="preserve">El suministro de los almuerzos y/o comidas se prestará en los días laborales, horas extras y festivos, de acuerdo con los turnos de trabajo establecidos por la Empresa y el listado suministrado por la Subgerencia de Talento Humano, por el sistema de autoservicio en el casino de la Empresa. El suministro de los refrigerios deberá ser distribuido igualmente en el casino o de ser necesario en cada una de las dependencias por intermedio del contratista o en el sitio de la Empresa que se indique para tal efecto, previo el listado que suministre la Empresa. El servicio deberá ser extensivo a horarios nocturnos, sábados, domingos y festivos, para el personal que labore durante estos días, con autorización del Jefe Inmediato y de la Subgerencia de Talento Humano.  El horario de suministro de alimentación se determinará de acuerdo con el horario de trabajo del personal de la Empresa de Licores de Cundinamarca. </t>
  </si>
  <si>
    <t>3.1.8 COMPROMISO  TECNICO DEL OFERENTE</t>
  </si>
  <si>
    <r>
      <t xml:space="preserve">El OFERENTE se compromete, de acuerdo con el </t>
    </r>
    <r>
      <rPr>
        <b/>
        <sz val="9"/>
        <color indexed="8"/>
        <rFont val="Arial"/>
        <family val="2"/>
      </rPr>
      <t>Formulario 1</t>
    </r>
    <r>
      <rPr>
        <sz val="9"/>
        <color indexed="8"/>
        <rFont val="Arial"/>
        <family val="2"/>
      </rPr>
      <t xml:space="preserve"> anexo, a cumplir con las especificaciones técnicas relacionadas en el punto 3.</t>
    </r>
  </si>
  <si>
    <t xml:space="preserve">TOTAL </t>
  </si>
  <si>
    <t xml:space="preserve">             Subgerente   de  Talento  Humano</t>
  </si>
  <si>
    <t>INDUSTRIA ALIMENTICIA LAS MARGARITAS SAS</t>
  </si>
  <si>
    <t>DISTRIBUIDORA COMERCIAL V&amp;A SAS</t>
  </si>
  <si>
    <t>INVERSIONES AGROPECUARIOS LOM SAS</t>
  </si>
  <si>
    <t>INVITACION ABIERTA No. 016 de 2023</t>
  </si>
  <si>
    <t>La experiencia específica se acreditará con la presentación de mínimo 3 certificaciones de contratos que se relacionen directamente con el objeto de la presente invitación con entidades privadas o públicas, cuyo valor SUMADO sea igual o superior al presupuesto oficial.
En el caso de Ofertas presentadas por consorcios o uniones temporales, cada uno de sus integrantes deberá acreditar mínimo una experiencia específica en mínimo un contrato relacionado directamente con el objeto de la presente invitación, sin que la suma de las certificaciones sea inferior a tres (3) certificaciones de experiencia</t>
  </si>
  <si>
    <t>FOLIO 4</t>
  </si>
  <si>
    <t>FOLIO 12-21</t>
  </si>
  <si>
    <t>FOLIO 6</t>
  </si>
  <si>
    <t>SEBASTIAN ESLAVA DANGOND</t>
  </si>
  <si>
    <t>LOM CATERING ED</t>
  </si>
  <si>
    <t xml:space="preserve"> SE VERIFICO POR LA ENTIDAD Y CUMPLE</t>
  </si>
  <si>
    <t>FOLIO 9</t>
  </si>
  <si>
    <t>FOLIO 5-8</t>
  </si>
  <si>
    <t>FOLIO 10-11</t>
  </si>
  <si>
    <t>FOLIO 12-13</t>
  </si>
  <si>
    <t>FOLIO 17</t>
  </si>
  <si>
    <t>FOLIO 4-5</t>
  </si>
  <si>
    <t>FOLIO 8 y 11</t>
  </si>
  <si>
    <t>FOLIO 9 Y VERIFICADO ELC</t>
  </si>
  <si>
    <t>FOLIO 12-15</t>
  </si>
  <si>
    <t>FOLIO 15-24</t>
  </si>
  <si>
    <t>FOLIO 25-26</t>
  </si>
  <si>
    <t>FOLIO 33</t>
  </si>
  <si>
    <t>FOLIO 35-41</t>
  </si>
  <si>
    <t>FOLIO 42</t>
  </si>
  <si>
    <t>ALMUERZO</t>
  </si>
  <si>
    <t>REFRIGERIO</t>
  </si>
  <si>
    <t>TOTAL INCUIDO 8% ipoconsumo</t>
  </si>
  <si>
    <t>Vo. Bo AMPARO FABIOLA MONTEZUMA SOLARTE</t>
  </si>
  <si>
    <t>Subgerente Talento Humano</t>
  </si>
  <si>
    <t>SAINT GOBAIN COLOMBIA SAS</t>
  </si>
  <si>
    <t>MIGUEL AMAYA - SAINT GOBAIN COLOMBIA SAS</t>
  </si>
  <si>
    <t>NESTLE PURINA PETCARE</t>
  </si>
  <si>
    <t>RUTH GOMEZ - gerente excelencia en compras</t>
  </si>
  <si>
    <t>BORETS SERVICE LTD.</t>
  </si>
  <si>
    <t>GILMA EDITH MELENDEZ GIRALDO - analista de compras nacionales</t>
  </si>
  <si>
    <t>ASOCIACION COLOMBIANA DE MEDICO VETERINARIOS Y ZOOTECNISTAS ESPECIALISTAS EN AVICULTURA</t>
  </si>
  <si>
    <t>_</t>
  </si>
  <si>
    <t>CESAR AUGUSTO PRADILLA L - Ejecutivo</t>
  </si>
  <si>
    <t xml:space="preserve">DIEGO NICOLAS PADILLA S - legal director </t>
  </si>
  <si>
    <t>IMPRESISTEM SAS</t>
  </si>
  <si>
    <t>NEXYS DE COLOMBIA SAS</t>
  </si>
  <si>
    <t>LUCY CHAZY -  Gerente de compras</t>
  </si>
  <si>
    <t>EMPRES DE LICORES DE CUNDINAMARCA</t>
  </si>
  <si>
    <t>SUMINISTRO DE ALIMENTACION PARA LA EMPRESA DE LICORES DE CUNDINAMARCA</t>
  </si>
  <si>
    <t>19/04/2021 - 18/02/2022</t>
  </si>
  <si>
    <t>JORGE RICARDO ROMERO FLORIDO - Jefe oficina asesora de juridica y contratacion €</t>
  </si>
  <si>
    <t>ALCALDIA DE LA MESA</t>
  </si>
  <si>
    <t>SU-158-2022</t>
  </si>
  <si>
    <t>SUMINISTROS DE ALIMENTACION, HIDRATACION Y REFRIGERIOS PARA LOS EVENTOS Y ACTIVIDADES DE LA SECRETARIA DE SALUD Y DESARROLLO SOCIAL, SECRETARIA DE DESARROLLO CECONOMICO Y TURISTICO Y LA SECRETARIA DE EDUCACION CULTURAL Y JUVENTUD DEL MUNICIPIO DE LA MESA</t>
  </si>
  <si>
    <t>07/06/2022 - 16/11/2022</t>
  </si>
  <si>
    <t>PILAR VIVIANA CARDOZO CASLLAS -  secrertaria de desarrillo economico y turistico</t>
  </si>
  <si>
    <t>PI PUBLICIDAD INTERACTIVA SAS</t>
  </si>
  <si>
    <t>SUMINISTRO DE ALIMENTACION PARA EL PERSONAL DE LA AGENCIA</t>
  </si>
  <si>
    <t>01/04/2020 - 01/06/2020</t>
  </si>
  <si>
    <t>EXCELENTE</t>
  </si>
  <si>
    <t>JOSE FELIPE CHAVES DIAZ - representante legal</t>
  </si>
  <si>
    <t>RESULTADO A PUBLICAR UNA VEZ SURTIDO EL TERMINO PARA SUBSANAR</t>
  </si>
  <si>
    <t xml:space="preserve"> NO CUMPLE
DEBE SUBSANAR</t>
  </si>
  <si>
    <t>Presenta la información financiera a 31 de dicimebre de 2022, según certificación de la Cámara de Comercio de Bogotá  , con Código de verificación No.B23209439F6BDE del 30 de Mayo de  2023- CUMPLE</t>
  </si>
  <si>
    <t>La capacidad financiera se verificará teniendo en cuenta la información relacionada en el certificado de inscripción del proponente en el Registro Único de Proponentes de la Cámara de Comercio, la cual deberá estar actualizada con corte no anterior al 31 de diciembre de 2022.</t>
  </si>
  <si>
    <t>DOCUMENTO SOLICITADO</t>
  </si>
  <si>
    <t>900423773 - 5</t>
  </si>
  <si>
    <t>NIT</t>
  </si>
  <si>
    <t>4. DISTRIBUIDORA COMERVIAL V&amp;A SAS (DICOVA)</t>
  </si>
  <si>
    <t>NOMBRE</t>
  </si>
  <si>
    <t>EVALUACION DOCUMENTOS</t>
  </si>
  <si>
    <t xml:space="preserve">  7. Declaración de renta del año      2022.        </t>
  </si>
  <si>
    <t>6. Certificado de Antecedentes Disciplinarios vigente del contador y del revisor fiscal, expedido por la junta central de contadores con vigencia no superior a tres meses.</t>
  </si>
  <si>
    <t>5. Dictamen del revisor fiscal sobre los estados financieros.</t>
  </si>
  <si>
    <t>4. Notas a los estados financieros.</t>
  </si>
  <si>
    <t>3. Certificación de los estados financieros, por el contador público y el representante legal en los términos de la Ley 222 de 1995.</t>
  </si>
  <si>
    <t>2. Estados de Resultados.</t>
  </si>
  <si>
    <t>1. Balance General.</t>
  </si>
  <si>
    <t>DOCUMENTOS  SOLICITADOS</t>
  </si>
  <si>
    <t>900405508 - 3</t>
  </si>
  <si>
    <t xml:space="preserve">3. VICTOR ANTONIO RUIZ SAS </t>
  </si>
  <si>
    <t>900801855-2</t>
  </si>
  <si>
    <t xml:space="preserve">2. INDUSTRIA ALIMENTICIA LAS MARGARITAS SAS </t>
  </si>
  <si>
    <t>901399676-1</t>
  </si>
  <si>
    <t>1. INVERSIONES AGROPECUARIAS LOM S.A.S</t>
  </si>
  <si>
    <t>CONTRATAR EL SUMINISTRO DE ALIMENTACIÓN PARA EL PERSONAL QUE PRESTA SUS SERVICIOS A LA EMPRESA DE LICORES DE CUNDINAMARCA.</t>
  </si>
  <si>
    <t>INVITACIÓN ABIERTA No 016 DE 2023</t>
  </si>
  <si>
    <t>Activo Total</t>
  </si>
  <si>
    <t>Utilidad Operacional</t>
  </si>
  <si>
    <t xml:space="preserve">RENTABILIDAD DEL ACTIVO </t>
  </si>
  <si>
    <t>Patrimonio</t>
  </si>
  <si>
    <t xml:space="preserve">RENTABILIDAD DEL PATRIMONIO </t>
  </si>
  <si>
    <t xml:space="preserve">Gastos de Interes </t>
  </si>
  <si>
    <t xml:space="preserve">RAZON DE COBERTURA </t>
  </si>
  <si>
    <t>Pasivo Total</t>
  </si>
  <si>
    <t>NIVEL DE ENDEUDAMIENTO</t>
  </si>
  <si>
    <t>768.378.845  - 57.564.855</t>
  </si>
  <si>
    <t xml:space="preserve">Activo corriente - Pasivo Corriente </t>
  </si>
  <si>
    <t xml:space="preserve">CAPITAL DE TRABAJO </t>
  </si>
  <si>
    <t>Pasivo corriente</t>
  </si>
  <si>
    <t>LIQUIDEZ</t>
  </si>
  <si>
    <t>Activo corriente</t>
  </si>
  <si>
    <t>En Col $</t>
  </si>
  <si>
    <t xml:space="preserve">NO CUMPLE </t>
  </si>
  <si>
    <t>495.223.318  - 175.643.071</t>
  </si>
  <si>
    <t>764.312.202 - 384.035.165</t>
  </si>
  <si>
    <t>5.957.366.919 - 7.196.645.380</t>
  </si>
  <si>
    <t>MAYOR O IGUAL A 0.05</t>
  </si>
  <si>
    <t>Uop / AT</t>
  </si>
  <si>
    <t>RENTABILIDAD DEL ACTIVO (ROA)</t>
  </si>
  <si>
    <t>MAYOR O IGUAL A 0.20</t>
  </si>
  <si>
    <t>U op / P</t>
  </si>
  <si>
    <t>RENTABILIDAD DEL PATRIMONIO (ROE)</t>
  </si>
  <si>
    <t>&gt; = 5</t>
  </si>
  <si>
    <t>Uop/GI</t>
  </si>
  <si>
    <t>&lt;= 75 %</t>
  </si>
  <si>
    <t>(PT/AT) * 100</t>
  </si>
  <si>
    <t>&gt; =   al  50 % DEL P.O</t>
  </si>
  <si>
    <t>AC-PC</t>
  </si>
  <si>
    <t>&gt; = 1.0</t>
  </si>
  <si>
    <t>AC/PC</t>
  </si>
  <si>
    <t>PRESUPUESTO OFICIAL:  
$720.000.000.</t>
  </si>
  <si>
    <t>SOLICITADOS</t>
  </si>
  <si>
    <t>INDICADORES FINANCIEROS</t>
  </si>
  <si>
    <t xml:space="preserve"> </t>
  </si>
  <si>
    <t xml:space="preserve">PRESUPUESTO OFICIAL:  
$720.000.000 </t>
  </si>
  <si>
    <t>Porfesional Subgerencia Talento Humano</t>
  </si>
  <si>
    <t>MARÍA ISABEL PALACIOS R.</t>
  </si>
  <si>
    <t>Vo. Bo. AMPARO FABIOLA MONTEZUMA SOLARTE</t>
  </si>
  <si>
    <t>CUMPLE
Folio 1-2, 394 a 397</t>
  </si>
  <si>
    <t>CUMPLE
Folio 2 y 3</t>
  </si>
  <si>
    <t xml:space="preserve">CUMPLE
Folio 3 y 4, </t>
  </si>
  <si>
    <t>CUMPLE
Folio 4 y 5</t>
  </si>
  <si>
    <t>NO CUMPLE
Carta compromiso folio 501 
Administrador folio 508 a 521 
 No se evidencia obligaciones en los contratos reportados, curso manipulaciòn de alimentos
Chef folio 524 a 534
No se evidencia certificado de manipulaciòn de alimentos vigente 
Cocinero folio 536 a 543
 Verificada certificación laboral de Bogota Plaza no coincide con las fechas laboradas. No se evidencia certificado de manipulaciòn de alimentos vigente
Almacenista folio 545 a 559
Hoja de vida relaciona experiencia diferente a alimentos. No Cumple
Auxiliares folio 566 a 634 No Cumple
1) María Paula Galeano Higgins, no experiencia en alimentos
2) Karen ;uñoz Silva, no experiencia en alimentos
3) Andrea Alejandra Acuña Esquinas, no experiencia en alimentos
4) Adriana Marcela Mesa Zamora,    no experiencia en alimentos</t>
  </si>
  <si>
    <t xml:space="preserve">NO CUMPLE
No especifica cargo ni certificaciones laborales que avalen experiencia 
- Josman Sebastian Castiblanco
- Deyby Gerson Chavez
- Erika Andrea Jimenez
- Carmen Rosa Lavacude 
- Aurelyz Medina
- Yennyfer Castro Escalante
</t>
  </si>
  <si>
    <r>
      <t xml:space="preserve">
a). Para la ejecución del servicio con la idoneidad necesaria para desarrollar las distintas actividades, el Oferente se obliga a proveer el personal mínimo requerido para la ejecución del Contrato, el cual deberá contar con la educación y experiencia indicadas en el siguiente cuadro, situación que será verificada por el supervisor al inicio del contrato y ante cualquier eventual cambio del personal. Es de aclarar que debe reposar en el contrato las hojas de vida del personal contratado para el desempeño de cada una de las funciones que se relacionan e igualmente cualquier cambio en esta planta de personal se debe informar y anexar la correspondiente hoja de vida del nuevo trabajador contratado.  </t>
    </r>
    <r>
      <rPr>
        <b/>
        <sz val="9"/>
        <rFont val="Arial"/>
        <family val="2"/>
      </rPr>
      <t>Administrador</t>
    </r>
    <r>
      <rPr>
        <sz val="9"/>
        <rFont val="Arial"/>
        <family val="2"/>
      </rPr>
      <t xml:space="preserve">  (Profesional en Ingeniería de alimentos o de nutrición, o en administración hotelera, o técnico o tecnólogo en esta área) Para el nivel profesional dos (2) años de experiencia específica en el manejo de administración de servicios de alimentos. Para el nivel técnico o tecnológico, cuatro (4) años de experiencia específica en el manejo de administración de servicios de alimentos</t>
    </r>
    <r>
      <rPr>
        <b/>
        <sz val="9"/>
        <rFont val="Arial"/>
        <family val="2"/>
      </rPr>
      <t xml:space="preserve"> Chef</t>
    </r>
    <r>
      <rPr>
        <sz val="9"/>
        <rFont val="Arial"/>
        <family val="2"/>
      </rPr>
      <t xml:space="preserve"> ( Estudios comprobables que lo acrediten como tal)  Tres (3) años de experiencia específica certificada. </t>
    </r>
    <r>
      <rPr>
        <b/>
        <sz val="9"/>
        <rFont val="Arial"/>
        <family val="2"/>
      </rPr>
      <t>Cocinero</t>
    </r>
    <r>
      <rPr>
        <sz val="9"/>
        <rFont val="Arial"/>
        <family val="2"/>
      </rPr>
      <t xml:space="preserve">  ( Técnico o tecnólogo Empírico)  Técnico o tecnólogo, tres (3) años de experiencia certificada. Empírico, cuatro (4) años de experiencia certificada. </t>
    </r>
    <r>
      <rPr>
        <b/>
        <sz val="9"/>
        <rFont val="Arial"/>
        <family val="2"/>
      </rPr>
      <t>Almacenista</t>
    </r>
    <r>
      <rPr>
        <sz val="9"/>
        <rFont val="Arial"/>
        <family val="2"/>
      </rPr>
      <t xml:space="preserve">  ( Bachiller (educación media) Dos (2) años de experiencia específica en cargos similares y en manipulación de alimentos. </t>
    </r>
    <r>
      <rPr>
        <b/>
        <sz val="9"/>
        <rFont val="Arial"/>
        <family val="2"/>
      </rPr>
      <t xml:space="preserve">Auxiliar </t>
    </r>
    <r>
      <rPr>
        <sz val="9"/>
        <rFont val="Arial"/>
        <family val="2"/>
      </rPr>
      <t xml:space="preserve"> (3)  ( Bachiller o empírico con experiencia)  Dos (2) años de experiencia específica en manipulación de alimentos. b). El personal necesario para el suministro de los servicios será asignado bajo la propia y exclusiva responsabilidad del Oferente y de la misma forma procederá al pago total y oportuno de los salarios, horas extras, recargos de ley, beneficios legales y extralegales a sus trabajadores, por lo tanto, La Empresa no adquiere ninguna relación de tipo laboral ni de otra índole con el mencionado personal, ni obligación o responsabilidad en relación con dichas contraprestaciones.   c). De igual forma el Oferente deberá afiliar al personal que utilizará durante la ejecución del Contrato, a una Empresa promotora de Salud (EPS) y a una Administradora de Riesgos Laborales (ARL), así como un Fondo de Pensiones, Caja de  Compensación Familiar y SENA, documentos que se deben anexar mensualmente a la factura correspondiente. d). La Empresa no suministrará en ningún momento transporte a los empleados del Oferente, a los sitios o instalaciones de La Empresa donde se prestarán los servicios.  e). Será responsabilidad del Oferente, suministrar la dotación establecida por ley de acuerdo con la normatividad laboral vigente.f). Previamente a la iniciación de labores y como requisito para que la Empresa de la orden correspondiente, el Oferente deberá registrar en la Empresa el personal que asignará para la prestación de los servicios objeto del Contrato, en un listado con datos de nombre, dirección, documento de identidad y actividad que desarrollará.g). Para la  contratación de su personal, el Oferente seleccionado deberá tener en cuenta las estipulaciones del régimen laboral colombiano y las leyes que reglamentan las diferentes profesiones y oficios. b). El personal necesario para el suministro de los servicios será asignado bajo la propia y exclusiva responsabilidad del Oferente y de la misma forma procederá al pago total y oportuno de los salarios, horas extras, recargos de ley, beneficios legales y extralegales a sus trabajadores, por lo tanto, La Empresa no adquiere ninguna relación de tipo laboral ni de otra índole con el mencionado personal, ni obligación o responsabilidad en relación con dichas contraprestaciones.c). De igual forma el Oferente deberá afiliar al personal que utilizará durante la ejecución del Contrato, a una Empresa promotora de Salud (EPS) y a una Administradora de Riesgos Laborales (ARL), así como un Fondo de Pensiones, Caja de Compensación Familiar y SENA, documentos que se deben anexar mensualmente a la factura  correspondiente. d). La Empresa no suministrará en ningún momento transporte a los empleados del Oferente, a los sitios o instalaciones de La Empresa donde se prestarán los servicios. e). Será responsabilidad del Oferente, suministrar la dotación establecida por ley de acuerdo con la normatividad laboral vigente. f). Previamente a la iniciación de labores y como requisito para que la Empresa de la orden correspondiente, el Oferente deberá registrar en la Empresa el personal que asignará para la prestación de los servicios objeto del Contrato, en un listado con datos de nombre, dirección, documento de identidad y actividad que desarrollará. g). Para la contratación de su personal, el Oferente seleccionado deberá tener en cuenta las estipulaciones del régimen laboral colombiano y las leyes que reglamentan las diferentes profesiones y oficios
</t>
    </r>
  </si>
  <si>
    <t xml:space="preserve">CUMPLE
Folio 436 a 505
</t>
  </si>
  <si>
    <t>CUMPLE
Folio 62 a 74</t>
  </si>
  <si>
    <t>CUMPLE
Folio 100 a 187</t>
  </si>
  <si>
    <t>CUMPLE
Folio 427 a 435</t>
  </si>
  <si>
    <t>CUMPLE
Folio 426</t>
  </si>
  <si>
    <t>CUMPLE
Folio 425</t>
  </si>
  <si>
    <t>CUMPLE
Folio 61</t>
  </si>
  <si>
    <t>CUMPLE
Folio 238</t>
  </si>
  <si>
    <t xml:space="preserve">CUMPLE
Folio 400 a 418
Subsanar Acta de grado
</t>
  </si>
  <si>
    <t>CUMPLE
Folio 44 a 60</t>
  </si>
  <si>
    <t>CUMPLE
Folio 25 a 40, 90 a 98
Subsanar certificacdo experiencia</t>
  </si>
  <si>
    <t>CUMPLE
Folios 644 a 648</t>
  </si>
  <si>
    <t>CUMPLE
Folio 53 y 54</t>
  </si>
  <si>
    <t>DISTRIBUIDORA COMERCIAL V&amp;A SAS
DICOVA S.A.S.</t>
  </si>
  <si>
    <t>SUMINISTRO   DE  ALIMENTACION  PARA LOS TRABAJADORES  DE  LA 
 EMPRESA  DE  LICORES  DE  CUNDINAMARCA</t>
  </si>
  <si>
    <t>NO CUMPLE
valor de la cobertura no cumple con el 10% valor del presupuesto oficial establecido en invitacion</t>
  </si>
  <si>
    <t>NO CUMPLE
supera los 30 dias solicitados en la invitacion</t>
  </si>
  <si>
    <t>NO APORTO FORMULARIO 6, NI SOPORTE - NO CUMPLE</t>
  </si>
  <si>
    <t>NO CUMPLE
No se evidencia valor del contrato para verificar que la sumatoria de los mismos supere el presupuesto oficial de la invitacion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</si>
</sst>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44" formatCode="_-&quot;$&quot;\ * #,##0.00_-;\-&quot;$&quot;\ * #,##0.00_-;_-&quot;$&quot;\ * &quot;-&quot;??_-;_-@_-"/>
    <numFmt numFmtId="164" formatCode="_(* #,##0.00_);_(* \(#,##0.00\);_(* &quot;-&quot;??_);_(@_)"/>
    <numFmt numFmtId="165" formatCode="_-&quot;$&quot;* #,##0_-;\-&quot;$&quot;* #,##0_-;_-&quot;$&quot;* &quot;-&quot;_-;_-@_-"/>
    <numFmt numFmtId="166" formatCode="_(&quot;$&quot;\ * #,##0.00_);_(&quot;$&quot;\ * \(#,##0.00\);_(&quot;$&quot;\ * &quot;-&quot;??_);_(@_)"/>
    <numFmt numFmtId="167" formatCode="_-&quot;$&quot;\ * #,##0_-;\-&quot;$&quot;\ * #,##0_-;_-&quot;$&quot;\ * &quot;-&quot;??_-;_-@_-"/>
    <numFmt numFmtId="168" formatCode="_(&quot;$&quot;\ * #,##0_);_(&quot;$&quot;\ * \(#,##0\);_(&quot;$&quot;\ * &quot;-&quot;??_);_(@_)"/>
    <numFmt numFmtId="169" formatCode="&quot;$&quot;\ #,##0"/>
    <numFmt numFmtId="170" formatCode="&quot;$&quot;\ #,##0.00"/>
    <numFmt numFmtId="171" formatCode="0.0%"/>
    <numFmt numFmtId="172" formatCode="_(* #,##0_);_(* \(#,##0\);_(* &quot;-&quot;??_);_(@_)"/>
    <numFmt numFmtId="173" formatCode="0.0"/>
    <numFmt numFmtId="174" formatCode="#,##0.00;[Red]#,##0.00"/>
  </numFmts>
  <fonts count="47" x14ac:knownFonts="1">
    <font>
      <sz val="11"/>
      <color theme="1"/>
      <name val="Calibri"/>
      <family val="2"/>
      <scheme val="minor"/>
    </font>
    <font>
      <b/>
      <sz val="8"/>
      <name val="Arial"/>
      <family val="2"/>
    </font>
    <font>
      <sz val="8"/>
      <name val="Arial"/>
      <family val="2"/>
    </font>
    <font>
      <b/>
      <sz val="8"/>
      <color theme="1"/>
      <name val="Arial"/>
      <family val="2"/>
    </font>
    <font>
      <sz val="8"/>
      <color theme="1"/>
      <name val="Calibri"/>
      <family val="2"/>
      <scheme val="minor"/>
    </font>
    <font>
      <sz val="8"/>
      <color theme="1"/>
      <name val="Arial"/>
      <family val="2"/>
    </font>
    <font>
      <b/>
      <sz val="8"/>
      <color theme="1"/>
      <name val="Calibri"/>
      <family val="2"/>
      <scheme val="minor"/>
    </font>
    <font>
      <b/>
      <sz val="18"/>
      <color theme="1"/>
      <name val="Calibri"/>
      <family val="2"/>
      <scheme val="minor"/>
    </font>
    <font>
      <sz val="11"/>
      <color theme="1"/>
      <name val="Calibri"/>
      <family val="2"/>
      <scheme val="minor"/>
    </font>
    <font>
      <sz val="10"/>
      <name val="Arial"/>
      <family val="2"/>
    </font>
    <font>
      <b/>
      <sz val="9"/>
      <color theme="1"/>
      <name val="Arial"/>
      <family val="2"/>
    </font>
    <font>
      <sz val="9"/>
      <name val="Arial"/>
      <family val="2"/>
    </font>
    <font>
      <b/>
      <sz val="9"/>
      <name val="Arial"/>
      <family val="2"/>
    </font>
    <font>
      <sz val="9"/>
      <color theme="1"/>
      <name val="Arial"/>
      <family val="2"/>
    </font>
    <font>
      <b/>
      <sz val="10"/>
      <color theme="1"/>
      <name val="Arial"/>
      <family val="2"/>
    </font>
    <font>
      <sz val="12"/>
      <color theme="1"/>
      <name val="Calibri"/>
      <family val="2"/>
      <scheme val="minor"/>
    </font>
    <font>
      <b/>
      <sz val="8"/>
      <name val="Calibri"/>
      <family val="2"/>
      <scheme val="minor"/>
    </font>
    <font>
      <sz val="8"/>
      <name val="Calibri"/>
      <family val="2"/>
      <scheme val="minor"/>
    </font>
    <font>
      <b/>
      <sz val="10"/>
      <color rgb="FFFF0000"/>
      <name val="Arial"/>
      <family val="2"/>
    </font>
    <font>
      <b/>
      <sz val="11"/>
      <color theme="1"/>
      <name val="Calibri"/>
      <family val="2"/>
      <scheme val="minor"/>
    </font>
    <font>
      <sz val="11"/>
      <name val="Arial"/>
      <family val="2"/>
    </font>
    <font>
      <b/>
      <sz val="11"/>
      <name val="Arial"/>
      <family val="2"/>
    </font>
    <font>
      <b/>
      <sz val="8"/>
      <color rgb="FF000000"/>
      <name val="Arial"/>
      <family val="2"/>
    </font>
    <font>
      <sz val="8"/>
      <color rgb="FFFF0000"/>
      <name val="Arial"/>
      <family val="2"/>
    </font>
    <font>
      <b/>
      <sz val="10"/>
      <name val="Arial"/>
      <family val="2"/>
    </font>
    <font>
      <sz val="8"/>
      <color rgb="FFFF0000"/>
      <name val="Calibri"/>
      <family val="2"/>
      <scheme val="minor"/>
    </font>
    <font>
      <b/>
      <sz val="12"/>
      <color rgb="FFFF0000"/>
      <name val="Calibri"/>
      <family val="2"/>
      <scheme val="minor"/>
    </font>
    <font>
      <b/>
      <sz val="12"/>
      <name val="Calibri"/>
      <family val="2"/>
      <scheme val="minor"/>
    </font>
    <font>
      <b/>
      <sz val="36"/>
      <color theme="1"/>
      <name val="Calibri"/>
      <family val="2"/>
      <scheme val="minor"/>
    </font>
    <font>
      <sz val="11"/>
      <color rgb="FF000000"/>
      <name val="Arial"/>
      <family val="2"/>
    </font>
    <font>
      <b/>
      <sz val="14"/>
      <color theme="1"/>
      <name val="Calibri"/>
      <family val="2"/>
      <scheme val="minor"/>
    </font>
    <font>
      <sz val="10"/>
      <color rgb="FFFF0000"/>
      <name val="Arial"/>
      <family val="2"/>
    </font>
    <font>
      <b/>
      <sz val="9"/>
      <color indexed="8"/>
      <name val="Arial"/>
      <family val="2"/>
    </font>
    <font>
      <sz val="9"/>
      <color indexed="8"/>
      <name val="Arial"/>
      <family val="2"/>
    </font>
    <font>
      <b/>
      <sz val="12"/>
      <color theme="1"/>
      <name val="Calibri"/>
      <family val="2"/>
      <scheme val="minor"/>
    </font>
    <font>
      <b/>
      <sz val="9"/>
      <name val="Calibri"/>
      <family val="2"/>
      <scheme val="minor"/>
    </font>
    <font>
      <b/>
      <sz val="11"/>
      <color rgb="FFFF0000"/>
      <name val="Calibri"/>
      <family val="2"/>
      <scheme val="minor"/>
    </font>
    <font>
      <sz val="10"/>
      <color theme="1"/>
      <name val="Arial"/>
      <family val="2"/>
    </font>
    <font>
      <sz val="11"/>
      <color theme="1"/>
      <name val="Arial"/>
      <family val="2"/>
    </font>
    <font>
      <sz val="9"/>
      <color theme="1"/>
      <name val="Calibri"/>
      <family val="2"/>
      <scheme val="minor"/>
    </font>
    <font>
      <b/>
      <sz val="9"/>
      <color theme="1"/>
      <name val="Calibri"/>
      <family val="2"/>
      <scheme val="minor"/>
    </font>
    <font>
      <b/>
      <sz val="10"/>
      <color theme="1"/>
      <name val="Calibri"/>
      <family val="2"/>
      <scheme val="minor"/>
    </font>
    <font>
      <sz val="12"/>
      <name val="Calibri"/>
      <family val="2"/>
      <scheme val="minor"/>
    </font>
    <font>
      <sz val="10"/>
      <color theme="1"/>
      <name val="Calibri"/>
      <family val="2"/>
      <scheme val="minor"/>
    </font>
    <font>
      <b/>
      <sz val="12"/>
      <color theme="1"/>
      <name val="Arial"/>
      <family val="2"/>
    </font>
    <font>
      <b/>
      <sz val="16"/>
      <name val="Arial"/>
      <family val="2"/>
    </font>
    <font>
      <sz val="9"/>
      <color rgb="FFFF0000"/>
      <name val="Arial"/>
      <family val="2"/>
    </font>
  </fonts>
  <fills count="10">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rgb="FF00B050"/>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FF0000"/>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auto="1"/>
      </left>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medium">
        <color indexed="64"/>
      </bottom>
      <diagonal/>
    </border>
    <border>
      <left/>
      <right style="medium">
        <color auto="1"/>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s>
  <cellStyleXfs count="12">
    <xf numFmtId="0" fontId="0" fillId="0" borderId="0"/>
    <xf numFmtId="164" fontId="8" fillId="0" borderId="0" applyFont="0" applyFill="0" applyBorder="0" applyAlignment="0" applyProtection="0"/>
    <xf numFmtId="0" fontId="9" fillId="0" borderId="0"/>
    <xf numFmtId="0" fontId="9" fillId="0" borderId="0"/>
    <xf numFmtId="0" fontId="8" fillId="0" borderId="0"/>
    <xf numFmtId="165" fontId="8" fillId="0" borderId="0" applyFont="0" applyFill="0" applyBorder="0" applyAlignment="0" applyProtection="0"/>
    <xf numFmtId="41" fontId="8" fillId="0" borderId="0" applyFont="0" applyFill="0" applyBorder="0" applyAlignment="0" applyProtection="0"/>
    <xf numFmtId="166" fontId="8" fillId="0" borderId="0" applyFont="0" applyFill="0" applyBorder="0" applyAlignment="0" applyProtection="0"/>
    <xf numFmtId="44" fontId="8" fillId="0" borderId="0" applyFont="0" applyFill="0" applyBorder="0" applyAlignment="0" applyProtection="0"/>
    <xf numFmtId="0" fontId="15" fillId="0" borderId="0"/>
    <xf numFmtId="41" fontId="8" fillId="0" borderId="0" applyFont="0" applyFill="0" applyBorder="0" applyAlignment="0" applyProtection="0"/>
    <xf numFmtId="9" fontId="8" fillId="0" borderId="0" applyFont="0" applyFill="0" applyBorder="0" applyAlignment="0" applyProtection="0"/>
  </cellStyleXfs>
  <cellXfs count="277">
    <xf numFmtId="0" fontId="0" fillId="0" borderId="0" xfId="0"/>
    <xf numFmtId="0" fontId="4" fillId="0" borderId="0" xfId="0" applyFont="1"/>
    <xf numFmtId="0" fontId="9" fillId="0" borderId="0" xfId="2"/>
    <xf numFmtId="0" fontId="11" fillId="0" borderId="0" xfId="2" applyFont="1"/>
    <xf numFmtId="0" fontId="12" fillId="0" borderId="0" xfId="2" applyFont="1" applyAlignment="1">
      <alignment vertical="top"/>
    </xf>
    <xf numFmtId="0" fontId="12" fillId="0" borderId="0" xfId="2" applyFont="1"/>
    <xf numFmtId="0" fontId="10" fillId="0" borderId="0" xfId="0" applyFont="1"/>
    <xf numFmtId="0" fontId="13" fillId="0" borderId="0" xfId="0" applyFont="1"/>
    <xf numFmtId="0" fontId="4" fillId="0" borderId="0" xfId="0" applyFont="1" applyAlignment="1">
      <alignment horizontal="center" vertical="center"/>
    </xf>
    <xf numFmtId="167" fontId="0" fillId="0" borderId="0" xfId="8" applyNumberFormat="1" applyFont="1"/>
    <xf numFmtId="0" fontId="15" fillId="0" borderId="0" xfId="0" applyFont="1"/>
    <xf numFmtId="0" fontId="11" fillId="0" borderId="0" xfId="2" applyFont="1" applyAlignment="1">
      <alignment horizontal="left" vertical="top" wrapText="1"/>
    </xf>
    <xf numFmtId="0" fontId="12" fillId="0" borderId="0" xfId="2" applyFont="1" applyAlignment="1">
      <alignment horizontal="left" vertical="top" wrapText="1"/>
    </xf>
    <xf numFmtId="0" fontId="18" fillId="2" borderId="3" xfId="0" applyFont="1" applyFill="1" applyBorder="1" applyAlignment="1">
      <alignment horizontal="center" vertical="center" wrapText="1"/>
    </xf>
    <xf numFmtId="0" fontId="4" fillId="0" borderId="1" xfId="0" applyFont="1" applyBorder="1" applyAlignment="1">
      <alignment wrapText="1"/>
    </xf>
    <xf numFmtId="0" fontId="16" fillId="0" borderId="1" xfId="0" applyFont="1" applyBorder="1" applyAlignment="1">
      <alignment horizontal="center" vertical="center"/>
    </xf>
    <xf numFmtId="0" fontId="16" fillId="0" borderId="1" xfId="0" applyFont="1" applyBorder="1" applyAlignment="1">
      <alignment vertical="center"/>
    </xf>
    <xf numFmtId="0" fontId="17" fillId="0" borderId="1" xfId="0" applyFont="1" applyBorder="1" applyAlignment="1">
      <alignment horizontal="justify" vertical="top"/>
    </xf>
    <xf numFmtId="0" fontId="17" fillId="0" borderId="1" xfId="0" applyFont="1" applyBorder="1" applyAlignment="1">
      <alignment horizontal="center" vertical="center"/>
    </xf>
    <xf numFmtId="0" fontId="6" fillId="0" borderId="1" xfId="0" applyFont="1" applyBorder="1" applyAlignment="1">
      <alignment horizontal="justify" vertical="center"/>
    </xf>
    <xf numFmtId="0" fontId="6" fillId="0" borderId="1" xfId="0" applyFont="1" applyBorder="1" applyAlignment="1">
      <alignment horizontal="center" vertical="center"/>
    </xf>
    <xf numFmtId="0" fontId="6" fillId="0" borderId="1" xfId="0" applyFont="1" applyBorder="1" applyAlignment="1">
      <alignment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6" fillId="0" borderId="1" xfId="0" applyFont="1" applyBorder="1"/>
    <xf numFmtId="0" fontId="6" fillId="0" borderId="1" xfId="0" applyFont="1" applyBorder="1" applyAlignment="1">
      <alignment vertical="center" wrapText="1"/>
    </xf>
    <xf numFmtId="0" fontId="4"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27" fillId="0" borderId="1" xfId="0" applyFont="1" applyBorder="1" applyAlignment="1">
      <alignment horizontal="center" vertical="center"/>
    </xf>
    <xf numFmtId="0" fontId="25" fillId="0" borderId="1" xfId="0" applyFont="1" applyBorder="1" applyAlignment="1">
      <alignment horizontal="center" vertical="center" wrapText="1"/>
    </xf>
    <xf numFmtId="0" fontId="21" fillId="0" borderId="0" xfId="2" applyFont="1" applyAlignment="1">
      <alignment vertical="center"/>
    </xf>
    <xf numFmtId="0" fontId="20" fillId="0" borderId="0" xfId="2" applyFont="1" applyAlignment="1">
      <alignment horizontal="justify" vertical="center"/>
    </xf>
    <xf numFmtId="0" fontId="2" fillId="0" borderId="0" xfId="2" applyFont="1" applyAlignment="1">
      <alignment vertical="top" wrapText="1"/>
    </xf>
    <xf numFmtId="0" fontId="20" fillId="0" borderId="0" xfId="2" applyFont="1" applyAlignment="1">
      <alignment vertical="top"/>
    </xf>
    <xf numFmtId="0" fontId="11" fillId="0" borderId="0" xfId="2" applyFont="1" applyAlignment="1">
      <alignment vertical="center"/>
    </xf>
    <xf numFmtId="0" fontId="20" fillId="0" borderId="0" xfId="2" applyFont="1" applyAlignment="1">
      <alignment vertical="center"/>
    </xf>
    <xf numFmtId="0" fontId="22" fillId="0" borderId="0" xfId="2" applyFont="1" applyAlignment="1">
      <alignment vertical="center" wrapText="1"/>
    </xf>
    <xf numFmtId="0" fontId="9" fillId="0" borderId="1" xfId="2" applyBorder="1" applyAlignment="1">
      <alignment wrapText="1"/>
    </xf>
    <xf numFmtId="3" fontId="9" fillId="0" borderId="0" xfId="2" applyNumberFormat="1"/>
    <xf numFmtId="0" fontId="24" fillId="0" borderId="1" xfId="2" applyFont="1" applyBorder="1"/>
    <xf numFmtId="1" fontId="9" fillId="0" borderId="0" xfId="2" applyNumberFormat="1"/>
    <xf numFmtId="0" fontId="5" fillId="0" borderId="0" xfId="0" applyFont="1"/>
    <xf numFmtId="0" fontId="5" fillId="0" borderId="0" xfId="0" applyFont="1" applyAlignment="1">
      <alignment horizontal="justify" vertical="top" wrapText="1"/>
    </xf>
    <xf numFmtId="1" fontId="24" fillId="0" borderId="1" xfId="2" applyNumberFormat="1" applyFont="1" applyBorder="1" applyAlignment="1">
      <alignment horizontal="center" vertical="center"/>
    </xf>
    <xf numFmtId="0" fontId="23" fillId="0" borderId="3" xfId="0" applyFont="1" applyBorder="1" applyAlignment="1">
      <alignment horizontal="center" vertical="center" wrapText="1"/>
    </xf>
    <xf numFmtId="0" fontId="7" fillId="0" borderId="1" xfId="0" applyFont="1" applyBorder="1" applyAlignment="1">
      <alignment horizontal="center" vertical="center"/>
    </xf>
    <xf numFmtId="0" fontId="1" fillId="0" borderId="3" xfId="0" applyFont="1" applyBorder="1" applyAlignment="1">
      <alignment horizontal="center" vertical="center"/>
    </xf>
    <xf numFmtId="0" fontId="29" fillId="0" borderId="0" xfId="0" applyFont="1"/>
    <xf numFmtId="0" fontId="24" fillId="0" borderId="0" xfId="0" applyFont="1" applyAlignment="1">
      <alignment horizontal="center" vertical="center"/>
    </xf>
    <xf numFmtId="0" fontId="2" fillId="0" borderId="0" xfId="0" applyFont="1" applyAlignment="1">
      <alignment horizontal="center"/>
    </xf>
    <xf numFmtId="0" fontId="2" fillId="0" borderId="5" xfId="0" applyFont="1" applyBorder="1" applyAlignment="1">
      <alignment horizontal="center" vertical="center" wrapText="1"/>
    </xf>
    <xf numFmtId="0" fontId="0" fillId="0" borderId="1" xfId="0"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17" fontId="5" fillId="0" borderId="1" xfId="0" applyNumberFormat="1" applyFont="1" applyBorder="1" applyAlignment="1">
      <alignment horizontal="center" vertical="center" wrapText="1"/>
    </xf>
    <xf numFmtId="168" fontId="5" fillId="0" borderId="1" xfId="7"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17" fontId="2" fillId="0" borderId="0" xfId="0" applyNumberFormat="1" applyFont="1" applyAlignment="1">
      <alignment horizontal="center" vertical="center" wrapText="1"/>
    </xf>
    <xf numFmtId="168" fontId="14" fillId="4" borderId="16" xfId="7" applyNumberFormat="1" applyFont="1" applyFill="1" applyBorder="1" applyAlignment="1">
      <alignment horizontal="center" vertical="center" wrapText="1"/>
    </xf>
    <xf numFmtId="166" fontId="5" fillId="0" borderId="0" xfId="7" applyFont="1" applyBorder="1" applyAlignment="1">
      <alignment horizontal="center" vertical="center" wrapText="1"/>
    </xf>
    <xf numFmtId="0" fontId="9" fillId="0" borderId="0" xfId="0" applyFont="1"/>
    <xf numFmtId="0" fontId="23" fillId="0" borderId="0" xfId="0" applyFont="1" applyAlignment="1">
      <alignment horizontal="center" vertical="center" wrapText="1"/>
    </xf>
    <xf numFmtId="166" fontId="23" fillId="0" borderId="0" xfId="0" applyNumberFormat="1" applyFont="1" applyAlignment="1">
      <alignment horizontal="center" vertical="center" wrapText="1"/>
    </xf>
    <xf numFmtId="0" fontId="1" fillId="0" borderId="0" xfId="3" applyFont="1" applyAlignment="1">
      <alignment wrapText="1"/>
    </xf>
    <xf numFmtId="0" fontId="5" fillId="0" borderId="2" xfId="0" applyFont="1" applyBorder="1" applyAlignment="1">
      <alignment horizontal="center" vertical="center" wrapText="1"/>
    </xf>
    <xf numFmtId="0" fontId="19" fillId="0" borderId="15" xfId="0" applyFont="1" applyBorder="1" applyAlignment="1">
      <alignment horizontal="center" vertical="center" wrapText="1"/>
    </xf>
    <xf numFmtId="0" fontId="0" fillId="0" borderId="7" xfId="0" applyBorder="1" applyAlignment="1">
      <alignment horizontal="center" vertical="center" wrapText="1"/>
    </xf>
    <xf numFmtId="168" fontId="5" fillId="0" borderId="8" xfId="7" applyNumberFormat="1" applyFont="1" applyBorder="1" applyAlignment="1">
      <alignment horizontal="center" vertical="center" wrapText="1"/>
    </xf>
    <xf numFmtId="170" fontId="5" fillId="0" borderId="1" xfId="7" applyNumberFormat="1" applyFont="1" applyBorder="1" applyAlignment="1">
      <alignment horizontal="center" vertical="center" wrapText="1"/>
    </xf>
    <xf numFmtId="169" fontId="5" fillId="0" borderId="1" xfId="7" applyNumberFormat="1" applyFont="1" applyBorder="1" applyAlignment="1">
      <alignment horizontal="center" vertical="center" wrapText="1"/>
    </xf>
    <xf numFmtId="170" fontId="5" fillId="0" borderId="8" xfId="7" applyNumberFormat="1" applyFont="1" applyBorder="1" applyAlignment="1">
      <alignment horizontal="center" vertical="center" wrapText="1"/>
    </xf>
    <xf numFmtId="0" fontId="19" fillId="0" borderId="18" xfId="0" applyFont="1" applyBorder="1" applyAlignment="1">
      <alignment horizontal="center" vertical="center"/>
    </xf>
    <xf numFmtId="9" fontId="5" fillId="0" borderId="1" xfId="0" applyNumberFormat="1" applyFont="1" applyBorder="1" applyAlignment="1">
      <alignment horizontal="center" vertical="center" wrapText="1"/>
    </xf>
    <xf numFmtId="0" fontId="22" fillId="5" borderId="1" xfId="2" applyFont="1" applyFill="1" applyBorder="1" applyAlignment="1">
      <alignment vertical="center" wrapText="1"/>
    </xf>
    <xf numFmtId="0" fontId="16" fillId="5" borderId="1" xfId="0" applyFont="1" applyFill="1" applyBorder="1" applyAlignment="1">
      <alignment horizontal="center" vertical="center" wrapText="1"/>
    </xf>
    <xf numFmtId="169" fontId="9" fillId="0" borderId="1" xfId="8" applyNumberFormat="1" applyFont="1" applyBorder="1" applyAlignment="1">
      <alignment horizontal="center" vertical="center" wrapText="1"/>
    </xf>
    <xf numFmtId="0" fontId="9" fillId="0" borderId="0" xfId="2" applyAlignment="1">
      <alignment horizontal="center" vertical="center"/>
    </xf>
    <xf numFmtId="0" fontId="5" fillId="0" borderId="0" xfId="0" applyFont="1" applyAlignment="1">
      <alignment horizontal="center" vertical="center" wrapText="1"/>
    </xf>
    <xf numFmtId="167" fontId="12" fillId="0" borderId="0" xfId="2" applyNumberFormat="1" applyFont="1" applyAlignment="1">
      <alignment vertical="top"/>
    </xf>
    <xf numFmtId="169" fontId="5" fillId="0" borderId="0" xfId="0" applyNumberFormat="1" applyFont="1" applyAlignment="1">
      <alignment horizontal="justify" vertical="top" wrapText="1"/>
    </xf>
    <xf numFmtId="167" fontId="11" fillId="0" borderId="0" xfId="8" applyNumberFormat="1" applyFont="1"/>
    <xf numFmtId="1" fontId="5" fillId="0" borderId="0" xfId="0" applyNumberFormat="1" applyFont="1" applyAlignment="1">
      <alignment horizontal="center" vertical="center" wrapText="1"/>
    </xf>
    <xf numFmtId="1" fontId="5" fillId="0" borderId="0" xfId="8" applyNumberFormat="1" applyFont="1" applyAlignment="1">
      <alignment horizontal="center" vertical="center" wrapText="1"/>
    </xf>
    <xf numFmtId="0" fontId="9" fillId="0" borderId="0" xfId="3"/>
    <xf numFmtId="0" fontId="9" fillId="0" borderId="0" xfId="2" applyAlignment="1">
      <alignment horizontal="center" vertical="center" wrapText="1"/>
    </xf>
    <xf numFmtId="0" fontId="9" fillId="0" borderId="0" xfId="3" applyAlignment="1">
      <alignment horizontal="center" vertical="center" wrapText="1"/>
    </xf>
    <xf numFmtId="0" fontId="12" fillId="0" borderId="3" xfId="2" applyFont="1" applyBorder="1" applyAlignment="1">
      <alignment horizontal="justify" vertical="center" wrapText="1"/>
    </xf>
    <xf numFmtId="0" fontId="9" fillId="0" borderId="3" xfId="2" applyBorder="1" applyAlignment="1">
      <alignment horizontal="center" vertical="center" wrapText="1"/>
    </xf>
    <xf numFmtId="0" fontId="9" fillId="0" borderId="0" xfId="3" applyAlignment="1">
      <alignment vertical="center"/>
    </xf>
    <xf numFmtId="0" fontId="31" fillId="0" borderId="3" xfId="2" applyFont="1" applyBorder="1" applyAlignment="1">
      <alignment horizontal="center" vertical="center" wrapText="1"/>
    </xf>
    <xf numFmtId="0" fontId="11" fillId="0" borderId="0" xfId="2" applyFont="1" applyAlignment="1">
      <alignment horizontal="justify" vertical="top" wrapText="1"/>
    </xf>
    <xf numFmtId="0" fontId="11" fillId="0" borderId="0" xfId="3" applyFont="1" applyAlignment="1">
      <alignment horizontal="justify" vertical="top" wrapText="1"/>
    </xf>
    <xf numFmtId="0" fontId="16" fillId="7" borderId="1" xfId="0" applyFont="1" applyFill="1" applyBorder="1" applyAlignment="1">
      <alignment horizontal="center" vertical="center" wrapText="1"/>
    </xf>
    <xf numFmtId="0" fontId="26" fillId="0" borderId="1" xfId="0" applyFont="1" applyBorder="1" applyAlignment="1">
      <alignment horizontal="center" vertical="center" wrapText="1"/>
    </xf>
    <xf numFmtId="169" fontId="9" fillId="0" borderId="1" xfId="8" applyNumberFormat="1" applyFont="1" applyFill="1" applyBorder="1" applyAlignment="1">
      <alignment horizontal="center" vertical="center" wrapText="1"/>
    </xf>
    <xf numFmtId="0" fontId="34" fillId="0" borderId="1" xfId="0" applyFont="1" applyBorder="1" applyAlignment="1">
      <alignment horizontal="center" vertical="center"/>
    </xf>
    <xf numFmtId="0" fontId="35" fillId="0" borderId="1" xfId="0" applyFont="1" applyBorder="1" applyAlignment="1">
      <alignment horizontal="center" vertical="center"/>
    </xf>
    <xf numFmtId="0" fontId="30" fillId="8" borderId="6" xfId="0" applyFont="1" applyFill="1" applyBorder="1" applyAlignment="1">
      <alignment horizontal="center" vertical="center"/>
    </xf>
    <xf numFmtId="0" fontId="36" fillId="0" borderId="15" xfId="0" applyFont="1" applyBorder="1" applyAlignment="1">
      <alignment horizontal="center" vertical="center" wrapText="1"/>
    </xf>
    <xf numFmtId="1" fontId="5"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wrapText="1"/>
    </xf>
    <xf numFmtId="0" fontId="30" fillId="4" borderId="6" xfId="0" applyFont="1" applyFill="1" applyBorder="1" applyAlignment="1">
      <alignment horizontal="center" vertical="center"/>
    </xf>
    <xf numFmtId="170" fontId="23" fillId="0" borderId="1" xfId="7" applyNumberFormat="1" applyFont="1" applyBorder="1" applyAlignment="1">
      <alignment horizontal="center" vertical="center" wrapText="1"/>
    </xf>
    <xf numFmtId="170" fontId="23" fillId="0" borderId="8" xfId="7" applyNumberFormat="1" applyFont="1" applyBorder="1" applyAlignment="1">
      <alignment horizontal="center" vertical="center" wrapText="1"/>
    </xf>
    <xf numFmtId="0" fontId="5" fillId="0" borderId="3" xfId="0" applyFont="1" applyBorder="1" applyAlignment="1">
      <alignment horizontal="center" vertical="center" wrapText="1"/>
    </xf>
    <xf numFmtId="0" fontId="0" fillId="9" borderId="0" xfId="0" applyFill="1"/>
    <xf numFmtId="0" fontId="37" fillId="9" borderId="1" xfId="0" applyFont="1" applyFill="1" applyBorder="1" applyAlignment="1">
      <alignment vertical="top" wrapText="1"/>
    </xf>
    <xf numFmtId="0" fontId="14" fillId="9" borderId="1" xfId="0" applyFont="1" applyFill="1" applyBorder="1" applyAlignment="1">
      <alignment horizontal="center"/>
    </xf>
    <xf numFmtId="0" fontId="14" fillId="9" borderId="1" xfId="0" applyFont="1" applyFill="1" applyBorder="1"/>
    <xf numFmtId="0" fontId="37" fillId="9" borderId="1" xfId="0" applyFont="1" applyFill="1" applyBorder="1" applyAlignment="1">
      <alignment horizontal="center"/>
    </xf>
    <xf numFmtId="0" fontId="14" fillId="9" borderId="6" xfId="0" applyFont="1" applyFill="1" applyBorder="1" applyAlignment="1">
      <alignment horizontal="center" vertical="center" wrapText="1"/>
    </xf>
    <xf numFmtId="0" fontId="14" fillId="9" borderId="6" xfId="0" applyFont="1" applyFill="1" applyBorder="1" applyAlignment="1">
      <alignment horizontal="center" vertical="center"/>
    </xf>
    <xf numFmtId="0" fontId="14" fillId="9" borderId="0" xfId="0" applyFont="1" applyFill="1" applyAlignment="1">
      <alignment horizontal="center" vertical="center" wrapText="1"/>
    </xf>
    <xf numFmtId="0" fontId="14" fillId="9" borderId="0" xfId="0" applyFont="1" applyFill="1"/>
    <xf numFmtId="0" fontId="37" fillId="9" borderId="1" xfId="0" applyFont="1" applyFill="1" applyBorder="1" applyAlignment="1">
      <alignment horizontal="center" vertical="center"/>
    </xf>
    <xf numFmtId="0" fontId="38" fillId="0" borderId="1" xfId="0" applyFont="1" applyBorder="1" applyAlignment="1">
      <alignment wrapText="1"/>
    </xf>
    <xf numFmtId="0" fontId="20" fillId="0" borderId="1" xfId="0" applyFont="1" applyBorder="1" applyAlignment="1">
      <alignment horizontal="left" vertical="center" wrapText="1" indent="1"/>
    </xf>
    <xf numFmtId="0" fontId="20" fillId="0" borderId="1" xfId="0" applyFont="1" applyBorder="1" applyAlignment="1">
      <alignment horizontal="left" vertical="center" indent="1"/>
    </xf>
    <xf numFmtId="0" fontId="9" fillId="9" borderId="1" xfId="0" applyFont="1" applyFill="1" applyBorder="1" applyAlignment="1">
      <alignment horizontal="center" vertical="center" wrapText="1"/>
    </xf>
    <xf numFmtId="171" fontId="24" fillId="9" borderId="19" xfId="11" applyNumberFormat="1" applyFont="1" applyFill="1" applyBorder="1" applyAlignment="1">
      <alignment horizontal="center" vertical="center"/>
    </xf>
    <xf numFmtId="0" fontId="14" fillId="9" borderId="19" xfId="0" applyFont="1" applyFill="1" applyBorder="1" applyAlignment="1">
      <alignment horizontal="justify" wrapText="1"/>
    </xf>
    <xf numFmtId="0" fontId="37" fillId="9" borderId="20" xfId="0" applyFont="1" applyFill="1" applyBorder="1" applyAlignment="1">
      <alignment horizontal="center" vertical="center"/>
    </xf>
    <xf numFmtId="0" fontId="37" fillId="9" borderId="20" xfId="0" applyFont="1" applyFill="1" applyBorder="1" applyAlignment="1">
      <alignment horizontal="center"/>
    </xf>
    <xf numFmtId="0" fontId="3" fillId="9" borderId="0" xfId="0" applyFont="1" applyFill="1"/>
    <xf numFmtId="0" fontId="38" fillId="9" borderId="0" xfId="0" applyFont="1" applyFill="1"/>
    <xf numFmtId="0" fontId="0" fillId="9" borderId="0" xfId="0" applyFill="1" applyAlignment="1">
      <alignment vertical="top"/>
    </xf>
    <xf numFmtId="164" fontId="39" fillId="9" borderId="7" xfId="1" applyFont="1" applyFill="1" applyBorder="1" applyAlignment="1">
      <alignment horizontal="center"/>
    </xf>
    <xf numFmtId="0" fontId="0" fillId="9" borderId="23" xfId="0" applyFill="1" applyBorder="1"/>
    <xf numFmtId="0" fontId="0" fillId="9" borderId="4" xfId="0" applyFill="1" applyBorder="1"/>
    <xf numFmtId="0" fontId="0" fillId="9" borderId="24" xfId="0" applyFill="1" applyBorder="1"/>
    <xf numFmtId="164" fontId="40" fillId="9" borderId="25" xfId="1" applyFont="1" applyFill="1" applyBorder="1" applyAlignment="1">
      <alignment horizontal="center"/>
    </xf>
    <xf numFmtId="172" fontId="39" fillId="9" borderId="26" xfId="1" applyNumberFormat="1" applyFont="1" applyFill="1" applyBorder="1"/>
    <xf numFmtId="172" fontId="39" fillId="9" borderId="0" xfId="1" applyNumberFormat="1" applyFont="1" applyFill="1" applyBorder="1"/>
    <xf numFmtId="0" fontId="39" fillId="9" borderId="0" xfId="0" applyFont="1" applyFill="1" applyAlignment="1">
      <alignment horizontal="center"/>
    </xf>
    <xf numFmtId="0" fontId="39" fillId="9" borderId="27" xfId="0" applyFont="1" applyFill="1" applyBorder="1"/>
    <xf numFmtId="164" fontId="39" fillId="9" borderId="25" xfId="1" applyFont="1" applyFill="1" applyBorder="1" applyAlignment="1">
      <alignment horizontal="center"/>
    </xf>
    <xf numFmtId="2" fontId="39" fillId="9" borderId="26" xfId="11" applyNumberFormat="1" applyFont="1" applyFill="1" applyBorder="1"/>
    <xf numFmtId="172" fontId="39" fillId="9" borderId="28" xfId="0" applyNumberFormat="1" applyFont="1" applyFill="1" applyBorder="1" applyAlignment="1">
      <alignment horizontal="center" vertical="center" wrapText="1"/>
    </xf>
    <xf numFmtId="0" fontId="39" fillId="9" borderId="28" xfId="0" applyFont="1" applyFill="1" applyBorder="1" applyAlignment="1">
      <alignment horizontal="center" vertical="center" wrapText="1"/>
    </xf>
    <xf numFmtId="0" fontId="39" fillId="9" borderId="25" xfId="0" applyFont="1" applyFill="1" applyBorder="1" applyAlignment="1">
      <alignment horizontal="center" vertical="center" wrapText="1"/>
    </xf>
    <xf numFmtId="2" fontId="39" fillId="9" borderId="26" xfId="1" applyNumberFormat="1" applyFont="1" applyFill="1" applyBorder="1" applyAlignment="1">
      <alignment horizontal="right"/>
    </xf>
    <xf numFmtId="172" fontId="39" fillId="9" borderId="28" xfId="1" applyNumberFormat="1" applyFont="1" applyFill="1" applyBorder="1"/>
    <xf numFmtId="0" fontId="40" fillId="9" borderId="25" xfId="0" applyFont="1" applyFill="1" applyBorder="1" applyAlignment="1">
      <alignment horizontal="center" vertical="justify" wrapText="1"/>
    </xf>
    <xf numFmtId="0" fontId="39" fillId="9" borderId="25" xfId="0" applyFont="1" applyFill="1" applyBorder="1" applyAlignment="1">
      <alignment horizontal="center" vertical="justify" wrapText="1"/>
    </xf>
    <xf numFmtId="164" fontId="39" fillId="9" borderId="26" xfId="1" applyFont="1" applyFill="1" applyBorder="1"/>
    <xf numFmtId="9" fontId="39" fillId="9" borderId="26" xfId="11" applyFont="1" applyFill="1" applyBorder="1"/>
    <xf numFmtId="3" fontId="39" fillId="9" borderId="28" xfId="0" applyNumberFormat="1" applyFont="1" applyFill="1" applyBorder="1"/>
    <xf numFmtId="0" fontId="39" fillId="9" borderId="28" xfId="0" applyFont="1" applyFill="1" applyBorder="1" applyAlignment="1">
      <alignment horizontal="center"/>
    </xf>
    <xf numFmtId="172" fontId="39" fillId="9" borderId="28" xfId="1" applyNumberFormat="1" applyFont="1" applyFill="1" applyBorder="1" applyAlignment="1">
      <alignment horizontal="right"/>
    </xf>
    <xf numFmtId="39" fontId="39" fillId="9" borderId="26" xfId="1" applyNumberFormat="1" applyFont="1" applyFill="1" applyBorder="1"/>
    <xf numFmtId="0" fontId="40" fillId="9" borderId="8" xfId="0" applyFont="1" applyFill="1" applyBorder="1" applyAlignment="1">
      <alignment horizontal="center" vertical="justify" wrapText="1"/>
    </xf>
    <xf numFmtId="0" fontId="39" fillId="9" borderId="9" xfId="0" applyFont="1" applyFill="1" applyBorder="1"/>
    <xf numFmtId="0" fontId="39" fillId="9" borderId="10" xfId="0" applyFont="1" applyFill="1" applyBorder="1"/>
    <xf numFmtId="0" fontId="40" fillId="9" borderId="11" xfId="0" applyFont="1" applyFill="1" applyBorder="1" applyAlignment="1">
      <alignment horizontal="center"/>
    </xf>
    <xf numFmtId="0" fontId="41" fillId="9" borderId="5" xfId="0" applyFont="1" applyFill="1" applyBorder="1" applyAlignment="1">
      <alignment horizontal="center" vertical="center" wrapText="1"/>
    </xf>
    <xf numFmtId="3" fontId="39" fillId="9" borderId="0" xfId="0" applyNumberFormat="1" applyFont="1" applyFill="1"/>
    <xf numFmtId="172" fontId="39" fillId="9" borderId="4" xfId="1" applyNumberFormat="1" applyFont="1" applyFill="1" applyBorder="1"/>
    <xf numFmtId="0" fontId="40" fillId="9" borderId="5" xfId="0" applyFont="1" applyFill="1" applyBorder="1" applyAlignment="1">
      <alignment horizontal="center" vertical="center" wrapText="1"/>
    </xf>
    <xf numFmtId="2" fontId="39" fillId="9" borderId="26" xfId="11" applyNumberFormat="1" applyFont="1" applyFill="1" applyBorder="1" applyAlignment="1">
      <alignment horizontal="right"/>
    </xf>
    <xf numFmtId="9" fontId="0" fillId="9" borderId="0" xfId="0" applyNumberFormat="1" applyFill="1"/>
    <xf numFmtId="9" fontId="0" fillId="9" borderId="0" xfId="10" applyNumberFormat="1" applyFont="1" applyFill="1" applyAlignment="1">
      <alignment vertical="center"/>
    </xf>
    <xf numFmtId="0" fontId="42" fillId="0" borderId="1" xfId="0" applyFont="1" applyBorder="1" applyAlignment="1">
      <alignment horizontal="center" vertical="center" wrapText="1"/>
    </xf>
    <xf numFmtId="0" fontId="27" fillId="0" borderId="1" xfId="0" applyFont="1" applyBorder="1" applyAlignment="1">
      <alignment horizontal="justify" vertical="center" wrapText="1"/>
    </xf>
    <xf numFmtId="41" fontId="0" fillId="9" borderId="0" xfId="10" applyFont="1" applyFill="1" applyAlignment="1">
      <alignment vertical="center"/>
    </xf>
    <xf numFmtId="0" fontId="15" fillId="9" borderId="1" xfId="0" applyFont="1" applyFill="1" applyBorder="1" applyAlignment="1">
      <alignment horizontal="center" vertical="center"/>
    </xf>
    <xf numFmtId="0" fontId="34" fillId="9" borderId="1" xfId="0" applyFont="1" applyFill="1" applyBorder="1"/>
    <xf numFmtId="0" fontId="34" fillId="9" borderId="1" xfId="0" applyFont="1" applyFill="1" applyBorder="1" applyAlignment="1">
      <alignment horizontal="justify" vertical="center" wrapText="1"/>
    </xf>
    <xf numFmtId="0" fontId="15" fillId="9" borderId="1" xfId="0" applyFont="1" applyFill="1" applyBorder="1" applyAlignment="1">
      <alignment horizontal="center" vertical="center" wrapText="1"/>
    </xf>
    <xf numFmtId="0" fontId="34" fillId="9" borderId="1" xfId="0" applyFont="1" applyFill="1" applyBorder="1" applyAlignment="1">
      <alignment vertical="center"/>
    </xf>
    <xf numFmtId="3" fontId="0" fillId="9" borderId="0" xfId="0" applyNumberFormat="1" applyFill="1"/>
    <xf numFmtId="168" fontId="0" fillId="9" borderId="0" xfId="7" applyNumberFormat="1" applyFont="1" applyFill="1"/>
    <xf numFmtId="0" fontId="34" fillId="9" borderId="1" xfId="0" applyFont="1" applyFill="1" applyBorder="1" applyAlignment="1">
      <alignment horizontal="center" vertical="center"/>
    </xf>
    <xf numFmtId="0" fontId="19" fillId="9" borderId="0" xfId="0" applyFont="1" applyFill="1"/>
    <xf numFmtId="0" fontId="0" fillId="9" borderId="0" xfId="0" applyFill="1" applyAlignment="1">
      <alignment horizontal="justify" vertical="justify"/>
    </xf>
    <xf numFmtId="0" fontId="0" fillId="9" borderId="0" xfId="0" applyFill="1" applyAlignment="1">
      <alignment vertical="center"/>
    </xf>
    <xf numFmtId="0" fontId="0" fillId="9" borderId="0" xfId="0" applyFill="1" applyAlignment="1">
      <alignment horizontal="center"/>
    </xf>
    <xf numFmtId="0" fontId="19" fillId="9" borderId="1" xfId="0" applyFont="1" applyFill="1" applyBorder="1" applyAlignment="1">
      <alignment horizontal="center"/>
    </xf>
    <xf numFmtId="2" fontId="39" fillId="9" borderId="1" xfId="11" applyNumberFormat="1" applyFont="1" applyFill="1" applyBorder="1" applyAlignment="1">
      <alignment horizontal="right"/>
    </xf>
    <xf numFmtId="173" fontId="39" fillId="9" borderId="1" xfId="11" applyNumberFormat="1" applyFont="1" applyFill="1" applyBorder="1" applyAlignment="1">
      <alignment horizontal="right"/>
    </xf>
    <xf numFmtId="2" fontId="39" fillId="9" borderId="1" xfId="0" applyNumberFormat="1" applyFont="1" applyFill="1" applyBorder="1" applyAlignment="1">
      <alignment horizontal="right"/>
    </xf>
    <xf numFmtId="0" fontId="0" fillId="9" borderId="1" xfId="0" applyFill="1" applyBorder="1" applyAlignment="1">
      <alignment horizontal="center"/>
    </xf>
    <xf numFmtId="0" fontId="34" fillId="9" borderId="1" xfId="0" applyFont="1" applyFill="1" applyBorder="1" applyAlignment="1">
      <alignment wrapText="1"/>
    </xf>
    <xf numFmtId="9" fontId="39" fillId="9" borderId="1" xfId="11" applyFont="1" applyFill="1" applyBorder="1" applyAlignment="1">
      <alignment horizontal="right" vertical="center"/>
    </xf>
    <xf numFmtId="9" fontId="39" fillId="9" borderId="8" xfId="11" applyFont="1" applyFill="1" applyBorder="1" applyAlignment="1">
      <alignment horizontal="right" vertical="center"/>
    </xf>
    <xf numFmtId="0" fontId="15" fillId="9" borderId="11" xfId="0" applyFont="1" applyFill="1" applyBorder="1" applyAlignment="1">
      <alignment horizontal="center" vertical="center"/>
    </xf>
    <xf numFmtId="0" fontId="34" fillId="9" borderId="8" xfId="0" applyFont="1" applyFill="1" applyBorder="1" applyAlignment="1">
      <alignment horizontal="left" vertical="center" wrapText="1"/>
    </xf>
    <xf numFmtId="168" fontId="39" fillId="9" borderId="1" xfId="7" applyNumberFormat="1" applyFont="1" applyFill="1" applyBorder="1" applyAlignment="1">
      <alignment horizontal="right" vertical="center"/>
    </xf>
    <xf numFmtId="168" fontId="39" fillId="9" borderId="8" xfId="7" applyNumberFormat="1" applyFont="1" applyFill="1" applyBorder="1" applyAlignment="1">
      <alignment horizontal="right" vertical="center"/>
    </xf>
    <xf numFmtId="174" fontId="39" fillId="9" borderId="7" xfId="0" applyNumberFormat="1" applyFont="1" applyFill="1" applyBorder="1" applyAlignment="1">
      <alignment horizontal="right" vertical="center"/>
    </xf>
    <xf numFmtId="0" fontId="15" fillId="9" borderId="23" xfId="0" applyFont="1" applyFill="1" applyBorder="1" applyAlignment="1">
      <alignment horizontal="center" vertical="center"/>
    </xf>
    <xf numFmtId="0" fontId="34" fillId="9" borderId="7" xfId="0" applyFont="1" applyFill="1" applyBorder="1" applyAlignment="1">
      <alignment vertical="center"/>
    </xf>
    <xf numFmtId="0" fontId="40" fillId="9" borderId="1" xfId="0" applyFont="1" applyFill="1" applyBorder="1" applyAlignment="1">
      <alignment vertical="center" wrapText="1"/>
    </xf>
    <xf numFmtId="0" fontId="40" fillId="9" borderId="1" xfId="0" applyFont="1" applyFill="1" applyBorder="1" applyAlignment="1">
      <alignment horizontal="center" vertical="center" wrapText="1"/>
    </xf>
    <xf numFmtId="0" fontId="43" fillId="9" borderId="0" xfId="0" applyFont="1" applyFill="1"/>
    <xf numFmtId="0" fontId="41" fillId="9" borderId="0" xfId="0" applyFont="1" applyFill="1"/>
    <xf numFmtId="0" fontId="44" fillId="9" borderId="0" xfId="0" applyFont="1" applyFill="1" applyAlignment="1">
      <alignment horizontal="left"/>
    </xf>
    <xf numFmtId="0" fontId="24" fillId="0" borderId="0" xfId="3" applyFont="1" applyAlignment="1">
      <alignment vertical="top" wrapText="1"/>
    </xf>
    <xf numFmtId="0" fontId="18" fillId="0" borderId="1" xfId="3" applyFont="1" applyBorder="1" applyAlignment="1">
      <alignment horizontal="center" vertical="center" wrapText="1"/>
    </xf>
    <xf numFmtId="0" fontId="11" fillId="0" borderId="3" xfId="2" applyFont="1" applyBorder="1" applyAlignment="1">
      <alignment horizontal="center" vertical="center" wrapText="1"/>
    </xf>
    <xf numFmtId="0" fontId="46" fillId="0" borderId="3" xfId="2"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4" fillId="0" borderId="4" xfId="0" applyFont="1" applyBorder="1" applyAlignment="1">
      <alignment horizontal="center"/>
    </xf>
    <xf numFmtId="0" fontId="7" fillId="0" borderId="1" xfId="0" applyFont="1" applyBorder="1" applyAlignment="1">
      <alignment horizontal="center" vertical="center"/>
    </xf>
    <xf numFmtId="0" fontId="35" fillId="0" borderId="2" xfId="0" applyFont="1" applyBorder="1" applyAlignment="1">
      <alignment horizontal="center" vertical="center"/>
    </xf>
    <xf numFmtId="0" fontId="35" fillId="0" borderId="3"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24" fillId="0" borderId="0" xfId="3" applyFont="1" applyAlignment="1">
      <alignment horizontal="left" vertical="top" wrapText="1"/>
    </xf>
    <xf numFmtId="0" fontId="12" fillId="0" borderId="2" xfId="2" applyFont="1" applyBorder="1" applyAlignment="1">
      <alignment horizontal="justify" vertical="center" wrapText="1"/>
    </xf>
    <xf numFmtId="0" fontId="12" fillId="0" borderId="3" xfId="2" applyFont="1" applyBorder="1" applyAlignment="1">
      <alignment horizontal="justify" vertical="center" wrapText="1"/>
    </xf>
    <xf numFmtId="0" fontId="11" fillId="0" borderId="1" xfId="2" applyFont="1" applyBorder="1" applyAlignment="1">
      <alignment horizontal="justify" vertical="center" wrapText="1"/>
    </xf>
    <xf numFmtId="0" fontId="11" fillId="0" borderId="0" xfId="2" applyFont="1" applyAlignment="1">
      <alignment horizontal="left" vertical="top" wrapText="1"/>
    </xf>
    <xf numFmtId="0" fontId="45" fillId="0" borderId="0" xfId="2" applyFont="1" applyAlignment="1">
      <alignment horizontal="center" vertical="center" wrapText="1"/>
    </xf>
    <xf numFmtId="0" fontId="9" fillId="0" borderId="4" xfId="2" applyBorder="1" applyAlignment="1">
      <alignment horizontal="center" vertical="center" wrapText="1"/>
    </xf>
    <xf numFmtId="0" fontId="12" fillId="7" borderId="2" xfId="2" applyFont="1" applyFill="1" applyBorder="1" applyAlignment="1">
      <alignment horizontal="center" vertical="center" wrapText="1"/>
    </xf>
    <xf numFmtId="0" fontId="12" fillId="7" borderId="3" xfId="2" applyFont="1" applyFill="1" applyBorder="1" applyAlignment="1">
      <alignment horizontal="center" vertical="center" wrapText="1"/>
    </xf>
    <xf numFmtId="0" fontId="11" fillId="0" borderId="2" xfId="2" applyFont="1" applyBorder="1" applyAlignment="1">
      <alignment horizontal="justify" vertical="center" wrapText="1"/>
    </xf>
    <xf numFmtId="0" fontId="11" fillId="0" borderId="3" xfId="2" applyFont="1" applyBorder="1" applyAlignment="1">
      <alignment horizontal="justify" vertical="center" wrapText="1"/>
    </xf>
    <xf numFmtId="0" fontId="12" fillId="0" borderId="1" xfId="2" applyFont="1" applyBorder="1" applyAlignment="1">
      <alignment horizontal="justify" vertical="center" wrapText="1"/>
    </xf>
    <xf numFmtId="0" fontId="12" fillId="0" borderId="2" xfId="2" applyFont="1" applyBorder="1" applyAlignment="1">
      <alignment horizontal="center" vertical="center" wrapText="1"/>
    </xf>
    <xf numFmtId="0" fontId="12" fillId="0" borderId="3" xfId="2" applyFont="1" applyBorder="1" applyAlignment="1">
      <alignment horizontal="center" vertical="center" wrapText="1"/>
    </xf>
    <xf numFmtId="0" fontId="1" fillId="0" borderId="17" xfId="0" applyFont="1" applyBorder="1" applyAlignment="1">
      <alignment horizontal="center" vertical="center" wrapText="1"/>
    </xf>
    <xf numFmtId="0" fontId="1" fillId="0" borderId="2" xfId="0" applyFont="1" applyBorder="1" applyAlignment="1">
      <alignment horizontal="center" vertical="center" wrapText="1"/>
    </xf>
    <xf numFmtId="0" fontId="19" fillId="0" borderId="12" xfId="0" applyFont="1" applyBorder="1" applyAlignment="1">
      <alignment horizontal="center"/>
    </xf>
    <xf numFmtId="0" fontId="19" fillId="0" borderId="15" xfId="0" applyFont="1" applyBorder="1" applyAlignment="1">
      <alignment horizontal="center"/>
    </xf>
    <xf numFmtId="0" fontId="1" fillId="0" borderId="1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3" xfId="0" applyFont="1" applyBorder="1" applyAlignment="1">
      <alignment vertical="center" wrapText="1"/>
    </xf>
    <xf numFmtId="0" fontId="1" fillId="0" borderId="1" xfId="0" applyFont="1" applyBorder="1" applyAlignment="1">
      <alignment vertical="center" wrapText="1"/>
    </xf>
    <xf numFmtId="0" fontId="14" fillId="3" borderId="11" xfId="0" applyFont="1" applyFill="1" applyBorder="1" applyAlignment="1">
      <alignment horizontal="center" vertical="top" wrapText="1"/>
    </xf>
    <xf numFmtId="0" fontId="14" fillId="3" borderId="10" xfId="0" applyFont="1" applyFill="1" applyBorder="1" applyAlignment="1">
      <alignment horizontal="center" vertical="top" wrapText="1"/>
    </xf>
    <xf numFmtId="0" fontId="14" fillId="3" borderId="9" xfId="0" applyFont="1" applyFill="1" applyBorder="1" applyAlignment="1">
      <alignment horizontal="center" vertical="top" wrapText="1"/>
    </xf>
    <xf numFmtId="0" fontId="28" fillId="0" borderId="0" xfId="0" applyFont="1" applyAlignment="1">
      <alignment horizontal="center"/>
    </xf>
    <xf numFmtId="0" fontId="0" fillId="0" borderId="0" xfId="0" applyAlignment="1">
      <alignment horizontal="center" vertical="center" wrapText="1"/>
    </xf>
    <xf numFmtId="0" fontId="14" fillId="9" borderId="0" xfId="0" applyFont="1" applyFill="1" applyAlignment="1">
      <alignment horizontal="center" vertical="center"/>
    </xf>
    <xf numFmtId="0" fontId="14" fillId="9" borderId="22" xfId="0" applyFont="1" applyFill="1" applyBorder="1" applyAlignment="1">
      <alignment horizontal="left" vertical="center" wrapText="1"/>
    </xf>
    <xf numFmtId="0" fontId="14" fillId="9" borderId="21" xfId="0" applyFont="1" applyFill="1" applyBorder="1" applyAlignment="1">
      <alignment horizontal="left" vertical="center" wrapText="1"/>
    </xf>
    <xf numFmtId="9" fontId="14" fillId="9" borderId="27" xfId="0" applyNumberFormat="1" applyFont="1" applyFill="1" applyBorder="1" applyAlignment="1">
      <alignment horizontal="center" vertical="justify" wrapText="1"/>
    </xf>
    <xf numFmtId="0" fontId="14" fillId="9" borderId="0" xfId="0" applyFont="1" applyFill="1" applyAlignment="1">
      <alignment horizontal="center" vertical="justify" wrapText="1"/>
    </xf>
    <xf numFmtId="0" fontId="14" fillId="9" borderId="26" xfId="0" applyFont="1" applyFill="1" applyBorder="1" applyAlignment="1">
      <alignment horizontal="center" vertical="justify" wrapText="1"/>
    </xf>
    <xf numFmtId="0" fontId="14" fillId="9" borderId="2" xfId="0" applyFont="1" applyFill="1" applyBorder="1" applyAlignment="1">
      <alignment horizontal="center" vertical="center" wrapText="1"/>
    </xf>
    <xf numFmtId="0" fontId="14" fillId="9" borderId="30" xfId="0" applyFont="1" applyFill="1" applyBorder="1" applyAlignment="1">
      <alignment horizontal="center" vertical="center" wrapText="1"/>
    </xf>
    <xf numFmtId="0" fontId="14" fillId="9" borderId="29" xfId="0" applyFont="1" applyFill="1" applyBorder="1" applyAlignment="1">
      <alignment horizontal="center" vertical="center" wrapText="1"/>
    </xf>
    <xf numFmtId="0" fontId="19" fillId="9" borderId="0" xfId="0" applyFont="1" applyFill="1" applyAlignment="1">
      <alignment horizontal="center"/>
    </xf>
    <xf numFmtId="0" fontId="34" fillId="9" borderId="1" xfId="0" applyFont="1" applyFill="1" applyBorder="1" applyAlignment="1">
      <alignment horizontal="center" vertical="center" wrapText="1"/>
    </xf>
    <xf numFmtId="0" fontId="0" fillId="9" borderId="22" xfId="0" applyFill="1" applyBorder="1" applyAlignment="1">
      <alignment horizontal="center" vertical="center" wrapText="1"/>
    </xf>
    <xf numFmtId="0" fontId="0" fillId="9" borderId="31" xfId="0" applyFill="1" applyBorder="1" applyAlignment="1">
      <alignment horizontal="center" vertical="center" wrapText="1"/>
    </xf>
    <xf numFmtId="0" fontId="0" fillId="9" borderId="21" xfId="0" applyFill="1" applyBorder="1" applyAlignment="1">
      <alignment horizontal="center" vertical="center" wrapText="1"/>
    </xf>
    <xf numFmtId="0" fontId="14" fillId="9" borderId="0" xfId="0" applyFont="1" applyFill="1" applyAlignment="1">
      <alignment horizontal="left" vertical="justify"/>
    </xf>
    <xf numFmtId="0" fontId="40" fillId="9" borderId="33" xfId="0" applyFont="1" applyFill="1" applyBorder="1" applyAlignment="1">
      <alignment horizontal="center" vertical="center" wrapText="1"/>
    </xf>
    <xf numFmtId="0" fontId="40" fillId="9" borderId="32" xfId="0" applyFont="1" applyFill="1" applyBorder="1" applyAlignment="1">
      <alignment horizontal="center" vertical="center"/>
    </xf>
    <xf numFmtId="0" fontId="14" fillId="9" borderId="0" xfId="0" applyFont="1" applyFill="1" applyAlignment="1">
      <alignment horizontal="left" vertical="center" wrapText="1"/>
    </xf>
    <xf numFmtId="0" fontId="21" fillId="0" borderId="0" xfId="2" applyFont="1" applyAlignment="1">
      <alignment horizontal="center" vertical="center"/>
    </xf>
    <xf numFmtId="0" fontId="2" fillId="0" borderId="0" xfId="2" applyFont="1" applyAlignment="1">
      <alignment horizontal="justify" vertical="top" wrapText="1"/>
    </xf>
    <xf numFmtId="0" fontId="12" fillId="0" borderId="0" xfId="2" applyFont="1" applyAlignment="1">
      <alignment horizontal="left" vertical="top"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7" fillId="0" borderId="1" xfId="0" applyFont="1" applyBorder="1" applyAlignment="1">
      <alignment horizontal="center"/>
    </xf>
    <xf numFmtId="0" fontId="12" fillId="6" borderId="2" xfId="0" applyFont="1" applyFill="1" applyBorder="1" applyAlignment="1">
      <alignment horizontal="center" vertical="center"/>
    </xf>
    <xf numFmtId="0" fontId="12" fillId="6" borderId="3" xfId="0" applyFont="1" applyFill="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cellXfs>
  <cellStyles count="12">
    <cellStyle name="Millares [0]" xfId="10" builtinId="6"/>
    <cellStyle name="Millares [0] 2" xfId="6" xr:uid="{00000000-0005-0000-0000-000001000000}"/>
    <cellStyle name="Millares 2" xfId="1" xr:uid="{00000000-0005-0000-0000-000002000000}"/>
    <cellStyle name="Moneda" xfId="8" builtinId="4"/>
    <cellStyle name="Moneda [0] 2" xfId="5" xr:uid="{00000000-0005-0000-0000-000003000000}"/>
    <cellStyle name="Moneda 2" xfId="7" xr:uid="{00000000-0005-0000-0000-000004000000}"/>
    <cellStyle name="Normal" xfId="0" builtinId="0"/>
    <cellStyle name="Normal 2" xfId="2" xr:uid="{00000000-0005-0000-0000-000006000000}"/>
    <cellStyle name="Normal 3" xfId="3" xr:uid="{00000000-0005-0000-0000-000007000000}"/>
    <cellStyle name="Normal 4" xfId="4" xr:uid="{00000000-0005-0000-0000-000008000000}"/>
    <cellStyle name="Normal 5" xfId="9" xr:uid="{53F3107B-D2A6-48FD-947B-3D2323E625BB}"/>
    <cellStyle name="Porcentaje" xfId="1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5"/>
  <sheetViews>
    <sheetView zoomScaleNormal="100" workbookViewId="0">
      <pane xSplit="1" topLeftCell="B1" activePane="topRight" state="frozen"/>
      <selection pane="topRight" activeCell="B32" sqref="B32"/>
    </sheetView>
  </sheetViews>
  <sheetFormatPr baseColWidth="10" defaultRowHeight="11.25" x14ac:dyDescent="0.2"/>
  <cols>
    <col min="1" max="1" width="88.85546875" style="1" customWidth="1"/>
    <col min="2" max="2" width="39.140625" style="8" customWidth="1"/>
    <col min="3" max="6" width="40.7109375" style="8" customWidth="1"/>
    <col min="7" max="8" width="11.42578125" style="1"/>
    <col min="9" max="9" width="15" style="1" bestFit="1" customWidth="1"/>
    <col min="10" max="16384" width="11.42578125" style="1"/>
  </cols>
  <sheetData>
    <row r="1" spans="1:6" ht="16.5" customHeight="1" x14ac:dyDescent="0.2">
      <c r="A1" s="210"/>
      <c r="B1" s="210"/>
      <c r="C1" s="210"/>
      <c r="D1" s="210"/>
      <c r="E1" s="210"/>
      <c r="F1" s="210"/>
    </row>
    <row r="2" spans="1:6" ht="23.25" x14ac:dyDescent="0.2">
      <c r="A2" s="211" t="s">
        <v>85</v>
      </c>
      <c r="B2" s="211"/>
      <c r="C2" s="211"/>
      <c r="D2" s="211"/>
      <c r="E2" s="211"/>
      <c r="F2" s="211"/>
    </row>
    <row r="3" spans="1:6" ht="38.25" customHeight="1" x14ac:dyDescent="0.2">
      <c r="A3" s="15" t="s">
        <v>0</v>
      </c>
      <c r="B3" s="15"/>
      <c r="C3" s="15"/>
      <c r="D3" s="15"/>
      <c r="E3" s="15"/>
      <c r="F3" s="15"/>
    </row>
    <row r="4" spans="1:6" ht="39" customHeight="1" x14ac:dyDescent="0.2">
      <c r="A4" s="15" t="s">
        <v>24</v>
      </c>
      <c r="B4" s="15"/>
      <c r="C4" s="15"/>
      <c r="D4" s="15"/>
      <c r="E4" s="15"/>
      <c r="F4" s="15"/>
    </row>
    <row r="5" spans="1:6" ht="39" customHeight="1" x14ac:dyDescent="0.2">
      <c r="A5" s="15"/>
      <c r="B5" s="212" t="s">
        <v>116</v>
      </c>
      <c r="C5" s="213"/>
      <c r="D5" s="98" t="s">
        <v>107</v>
      </c>
      <c r="E5" s="98" t="s">
        <v>88</v>
      </c>
      <c r="F5" s="98" t="s">
        <v>108</v>
      </c>
    </row>
    <row r="6" spans="1:6" ht="15" customHeight="1" x14ac:dyDescent="0.2">
      <c r="A6" s="16" t="s">
        <v>23</v>
      </c>
      <c r="B6" s="15" t="s">
        <v>109</v>
      </c>
      <c r="C6" s="15" t="s">
        <v>115</v>
      </c>
      <c r="D6" s="15" t="s">
        <v>69</v>
      </c>
      <c r="E6" s="15" t="s">
        <v>79</v>
      </c>
      <c r="F6" s="15" t="s">
        <v>62</v>
      </c>
    </row>
    <row r="7" spans="1:6" ht="33.75" x14ac:dyDescent="0.2">
      <c r="A7" s="17" t="s">
        <v>1</v>
      </c>
      <c r="B7" s="214" t="s">
        <v>4</v>
      </c>
      <c r="C7" s="215"/>
      <c r="D7" s="15" t="s">
        <v>4</v>
      </c>
      <c r="E7" s="18" t="s">
        <v>4</v>
      </c>
      <c r="F7" s="18" t="s">
        <v>4</v>
      </c>
    </row>
    <row r="8" spans="1:6" x14ac:dyDescent="0.2">
      <c r="A8" s="19" t="s">
        <v>29</v>
      </c>
      <c r="B8" s="20" t="s">
        <v>113</v>
      </c>
      <c r="C8" s="20"/>
      <c r="D8" s="15" t="s">
        <v>119</v>
      </c>
      <c r="E8" s="20" t="s">
        <v>123</v>
      </c>
      <c r="F8" s="20" t="s">
        <v>63</v>
      </c>
    </row>
    <row r="9" spans="1:6" x14ac:dyDescent="0.2">
      <c r="A9" s="21" t="s">
        <v>22</v>
      </c>
      <c r="B9" s="22" t="s">
        <v>5</v>
      </c>
      <c r="C9" s="22" t="s">
        <v>5</v>
      </c>
      <c r="D9" s="15" t="s">
        <v>5</v>
      </c>
      <c r="E9" s="22" t="s">
        <v>5</v>
      </c>
      <c r="F9" s="22" t="s">
        <v>5</v>
      </c>
    </row>
    <row r="10" spans="1:6" ht="171.75" customHeight="1" x14ac:dyDescent="0.2">
      <c r="A10" s="14" t="s">
        <v>7</v>
      </c>
      <c r="B10" s="23" t="s">
        <v>4</v>
      </c>
      <c r="C10" s="24"/>
      <c r="D10" s="15" t="s">
        <v>4</v>
      </c>
      <c r="E10" s="30" t="s">
        <v>255</v>
      </c>
      <c r="F10" s="23" t="s">
        <v>4</v>
      </c>
    </row>
    <row r="11" spans="1:6" ht="14.25" customHeight="1" x14ac:dyDescent="0.2">
      <c r="A11" s="21" t="s">
        <v>30</v>
      </c>
      <c r="B11" s="22" t="s">
        <v>114</v>
      </c>
      <c r="C11" s="22"/>
      <c r="D11" s="15" t="s">
        <v>118</v>
      </c>
      <c r="E11" s="22" t="s">
        <v>81</v>
      </c>
      <c r="F11" s="22" t="s">
        <v>64</v>
      </c>
    </row>
    <row r="12" spans="1:6" ht="38.25" customHeight="1" x14ac:dyDescent="0.2">
      <c r="A12" s="14" t="s">
        <v>39</v>
      </c>
      <c r="B12" s="23" t="s">
        <v>4</v>
      </c>
      <c r="C12" s="23"/>
      <c r="D12" s="15" t="s">
        <v>4</v>
      </c>
      <c r="E12" s="23" t="s">
        <v>4</v>
      </c>
      <c r="F12" s="23" t="s">
        <v>4</v>
      </c>
    </row>
    <row r="13" spans="1:6" x14ac:dyDescent="0.2">
      <c r="A13" s="19" t="s">
        <v>21</v>
      </c>
      <c r="B13" s="20" t="s">
        <v>5</v>
      </c>
      <c r="C13" s="20" t="s">
        <v>5</v>
      </c>
      <c r="D13" s="15" t="s">
        <v>5</v>
      </c>
      <c r="E13" s="20" t="s">
        <v>5</v>
      </c>
      <c r="F13" s="20" t="s">
        <v>5</v>
      </c>
    </row>
    <row r="14" spans="1:6" ht="22.5" x14ac:dyDescent="0.2">
      <c r="A14" s="14" t="s">
        <v>2</v>
      </c>
      <c r="B14" s="23" t="s">
        <v>5</v>
      </c>
      <c r="C14" s="23" t="s">
        <v>5</v>
      </c>
      <c r="D14" s="15" t="s">
        <v>5</v>
      </c>
      <c r="E14" s="23" t="s">
        <v>5</v>
      </c>
      <c r="F14" s="23" t="s">
        <v>5</v>
      </c>
    </row>
    <row r="15" spans="1:6" ht="15" customHeight="1" x14ac:dyDescent="0.2">
      <c r="A15" s="19" t="s">
        <v>20</v>
      </c>
      <c r="B15" s="20" t="s">
        <v>5</v>
      </c>
      <c r="C15" s="20" t="s">
        <v>5</v>
      </c>
      <c r="D15" s="15" t="s">
        <v>5</v>
      </c>
      <c r="E15" s="20" t="s">
        <v>5</v>
      </c>
      <c r="F15" s="20" t="s">
        <v>5</v>
      </c>
    </row>
    <row r="16" spans="1:6" ht="45.75" customHeight="1" x14ac:dyDescent="0.2">
      <c r="A16" s="14" t="s">
        <v>33</v>
      </c>
      <c r="B16" s="23" t="s">
        <v>5</v>
      </c>
      <c r="C16" s="23" t="s">
        <v>5</v>
      </c>
      <c r="D16" s="15" t="s">
        <v>5</v>
      </c>
      <c r="E16" s="23" t="s">
        <v>5</v>
      </c>
      <c r="F16" s="23" t="s">
        <v>5</v>
      </c>
    </row>
    <row r="17" spans="1:6" ht="15" customHeight="1" x14ac:dyDescent="0.2">
      <c r="A17" s="21" t="s">
        <v>19</v>
      </c>
      <c r="B17" s="204" t="s">
        <v>65</v>
      </c>
      <c r="C17" s="205"/>
      <c r="D17" s="15" t="s">
        <v>120</v>
      </c>
      <c r="E17" s="22" t="s">
        <v>71</v>
      </c>
      <c r="F17" s="22" t="s">
        <v>127</v>
      </c>
    </row>
    <row r="18" spans="1:6" ht="277.5" customHeight="1" x14ac:dyDescent="0.2">
      <c r="A18" s="14" t="s">
        <v>42</v>
      </c>
      <c r="B18" s="202" t="s">
        <v>4</v>
      </c>
      <c r="C18" s="203"/>
      <c r="D18" s="15" t="s">
        <v>4</v>
      </c>
      <c r="E18" s="30" t="s">
        <v>254</v>
      </c>
      <c r="F18" s="15" t="s">
        <v>4</v>
      </c>
    </row>
    <row r="19" spans="1:6" ht="21.75" customHeight="1" x14ac:dyDescent="0.2">
      <c r="A19" s="19" t="s">
        <v>31</v>
      </c>
      <c r="B19" s="208" t="s">
        <v>80</v>
      </c>
      <c r="C19" s="209"/>
      <c r="D19" s="15" t="s">
        <v>121</v>
      </c>
      <c r="E19" s="20" t="s">
        <v>124</v>
      </c>
      <c r="F19" s="20" t="s">
        <v>128</v>
      </c>
    </row>
    <row r="20" spans="1:6" ht="97.5" customHeight="1" x14ac:dyDescent="0.2">
      <c r="A20" s="14" t="s">
        <v>32</v>
      </c>
      <c r="B20" s="202" t="s">
        <v>117</v>
      </c>
      <c r="C20" s="203"/>
      <c r="D20" s="15" t="s">
        <v>4</v>
      </c>
      <c r="E20" s="23" t="s">
        <v>4</v>
      </c>
      <c r="F20" s="23" t="s">
        <v>4</v>
      </c>
    </row>
    <row r="21" spans="1:6" ht="23.25" customHeight="1" x14ac:dyDescent="0.2">
      <c r="A21" s="21" t="s">
        <v>18</v>
      </c>
      <c r="B21" s="208" t="s">
        <v>80</v>
      </c>
      <c r="C21" s="209"/>
      <c r="D21" s="15" t="s">
        <v>78</v>
      </c>
      <c r="E21" s="22" t="s">
        <v>125</v>
      </c>
      <c r="F21" s="22" t="s">
        <v>67</v>
      </c>
    </row>
    <row r="22" spans="1:6" ht="93.75" customHeight="1" x14ac:dyDescent="0.2">
      <c r="A22" s="14" t="s">
        <v>25</v>
      </c>
      <c r="B22" s="202" t="s">
        <v>117</v>
      </c>
      <c r="C22" s="203"/>
      <c r="D22" s="15" t="s">
        <v>4</v>
      </c>
      <c r="E22" s="23" t="s">
        <v>4</v>
      </c>
      <c r="F22" s="23" t="s">
        <v>4</v>
      </c>
    </row>
    <row r="23" spans="1:6" ht="12" customHeight="1" x14ac:dyDescent="0.2">
      <c r="A23" s="25" t="s">
        <v>26</v>
      </c>
      <c r="B23" s="208" t="s">
        <v>80</v>
      </c>
      <c r="C23" s="209"/>
      <c r="D23" s="15" t="s">
        <v>73</v>
      </c>
      <c r="E23" s="20" t="s">
        <v>77</v>
      </c>
      <c r="F23" s="20" t="s">
        <v>68</v>
      </c>
    </row>
    <row r="24" spans="1:6" ht="93.75" customHeight="1" x14ac:dyDescent="0.2">
      <c r="A24" s="14" t="s">
        <v>27</v>
      </c>
      <c r="B24" s="202" t="s">
        <v>117</v>
      </c>
      <c r="C24" s="203"/>
      <c r="D24" s="15" t="s">
        <v>4</v>
      </c>
      <c r="E24" s="23" t="s">
        <v>4</v>
      </c>
      <c r="F24" s="23" t="s">
        <v>4</v>
      </c>
    </row>
    <row r="25" spans="1:6" ht="15" customHeight="1" x14ac:dyDescent="0.2">
      <c r="A25" s="25" t="s">
        <v>17</v>
      </c>
      <c r="B25" s="208" t="s">
        <v>118</v>
      </c>
      <c r="C25" s="209"/>
      <c r="D25" s="15" t="s">
        <v>122</v>
      </c>
      <c r="E25" s="20" t="s">
        <v>126</v>
      </c>
      <c r="F25" s="20" t="s">
        <v>75</v>
      </c>
    </row>
    <row r="26" spans="1:6" ht="29.25" customHeight="1" x14ac:dyDescent="0.2">
      <c r="A26" s="14" t="s">
        <v>3</v>
      </c>
      <c r="B26" s="202" t="s">
        <v>4</v>
      </c>
      <c r="C26" s="203"/>
      <c r="D26" s="15" t="s">
        <v>4</v>
      </c>
      <c r="E26" s="23" t="s">
        <v>4</v>
      </c>
      <c r="F26" s="23" t="s">
        <v>4</v>
      </c>
    </row>
    <row r="27" spans="1:6" ht="14.25" customHeight="1" x14ac:dyDescent="0.2">
      <c r="A27" s="21" t="s">
        <v>13</v>
      </c>
      <c r="B27" s="204" t="s">
        <v>112</v>
      </c>
      <c r="C27" s="205"/>
      <c r="D27" s="15" t="s">
        <v>69</v>
      </c>
      <c r="E27" s="22" t="s">
        <v>79</v>
      </c>
      <c r="F27" s="22" t="s">
        <v>72</v>
      </c>
    </row>
    <row r="28" spans="1:6" ht="96.75" customHeight="1" x14ac:dyDescent="0.2">
      <c r="A28" s="14" t="s">
        <v>14</v>
      </c>
      <c r="B28" s="202" t="s">
        <v>4</v>
      </c>
      <c r="C28" s="203"/>
      <c r="D28" s="15" t="s">
        <v>4</v>
      </c>
      <c r="E28" s="23" t="s">
        <v>4</v>
      </c>
      <c r="F28" s="23" t="s">
        <v>4</v>
      </c>
    </row>
    <row r="29" spans="1:6" ht="15" customHeight="1" x14ac:dyDescent="0.2">
      <c r="A29" s="26" t="s">
        <v>16</v>
      </c>
      <c r="B29" s="204" t="s">
        <v>70</v>
      </c>
      <c r="C29" s="205"/>
      <c r="D29" s="15" t="s">
        <v>76</v>
      </c>
      <c r="E29" s="22" t="s">
        <v>66</v>
      </c>
      <c r="F29" s="22" t="s">
        <v>129</v>
      </c>
    </row>
    <row r="30" spans="1:6" ht="68.25" customHeight="1" x14ac:dyDescent="0.2">
      <c r="A30" s="27" t="s">
        <v>8</v>
      </c>
      <c r="B30" s="202" t="s">
        <v>4</v>
      </c>
      <c r="C30" s="203"/>
      <c r="D30" s="15" t="s">
        <v>4</v>
      </c>
      <c r="E30" s="23" t="s">
        <v>4</v>
      </c>
      <c r="F30" s="23" t="s">
        <v>4</v>
      </c>
    </row>
    <row r="31" spans="1:6" ht="16.5" customHeight="1" x14ac:dyDescent="0.2">
      <c r="A31" s="21" t="s">
        <v>15</v>
      </c>
      <c r="B31" s="22" t="s">
        <v>80</v>
      </c>
      <c r="C31" s="22" t="s">
        <v>80</v>
      </c>
      <c r="D31" s="15" t="s">
        <v>82</v>
      </c>
      <c r="E31" s="22" t="s">
        <v>122</v>
      </c>
      <c r="F31" s="22" t="s">
        <v>130</v>
      </c>
    </row>
    <row r="32" spans="1:6" ht="132" customHeight="1" x14ac:dyDescent="0.2">
      <c r="A32" s="27" t="s">
        <v>9</v>
      </c>
      <c r="B32" s="30" t="s">
        <v>74</v>
      </c>
      <c r="C32" s="30" t="s">
        <v>74</v>
      </c>
      <c r="D32" s="15" t="s">
        <v>4</v>
      </c>
      <c r="E32" s="23" t="s">
        <v>4</v>
      </c>
      <c r="F32" s="23" t="s">
        <v>4</v>
      </c>
    </row>
    <row r="33" spans="1:6" ht="23.25" customHeight="1" x14ac:dyDescent="0.2">
      <c r="A33" s="28" t="s">
        <v>40</v>
      </c>
      <c r="B33" s="22" t="s">
        <v>80</v>
      </c>
      <c r="C33" s="22" t="s">
        <v>80</v>
      </c>
      <c r="D33" s="15" t="s">
        <v>83</v>
      </c>
      <c r="E33" s="22" t="s">
        <v>66</v>
      </c>
      <c r="F33" s="22" t="s">
        <v>131</v>
      </c>
    </row>
    <row r="34" spans="1:6" ht="36" customHeight="1" x14ac:dyDescent="0.2">
      <c r="A34" s="27" t="s">
        <v>41</v>
      </c>
      <c r="B34" s="30" t="s">
        <v>74</v>
      </c>
      <c r="C34" s="30" t="s">
        <v>74</v>
      </c>
      <c r="D34" s="15" t="s">
        <v>4</v>
      </c>
      <c r="E34" s="30" t="s">
        <v>74</v>
      </c>
      <c r="F34" s="23" t="s">
        <v>4</v>
      </c>
    </row>
    <row r="35" spans="1:6" s="10" customFormat="1" ht="51" customHeight="1" x14ac:dyDescent="0.25">
      <c r="A35" s="46" t="s">
        <v>6</v>
      </c>
      <c r="B35" s="206" t="s">
        <v>52</v>
      </c>
      <c r="C35" s="207"/>
      <c r="D35" s="29" t="s">
        <v>4</v>
      </c>
      <c r="E35" s="95" t="s">
        <v>52</v>
      </c>
      <c r="F35" s="97" t="s">
        <v>4</v>
      </c>
    </row>
  </sheetData>
  <mergeCells count="19">
    <mergeCell ref="A1:F1"/>
    <mergeCell ref="A2:F2"/>
    <mergeCell ref="B5:C5"/>
    <mergeCell ref="B7:C7"/>
    <mergeCell ref="B17:C17"/>
    <mergeCell ref="B18:C18"/>
    <mergeCell ref="B19:C19"/>
    <mergeCell ref="B20:C20"/>
    <mergeCell ref="B21:C21"/>
    <mergeCell ref="B22:C22"/>
    <mergeCell ref="B28:C28"/>
    <mergeCell ref="B29:C29"/>
    <mergeCell ref="B30:C30"/>
    <mergeCell ref="B35:C35"/>
    <mergeCell ref="B23:C23"/>
    <mergeCell ref="B24:C24"/>
    <mergeCell ref="B25:C25"/>
    <mergeCell ref="B26:C26"/>
    <mergeCell ref="B27:C27"/>
  </mergeCells>
  <pageMargins left="0.7" right="0.7" top="0.75" bottom="0.75" header="0.3" footer="0.3"/>
  <pageSetup paperSize="132" scale="3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0B148-8F3E-45A7-8F9A-92DFF2DB91D5}">
  <sheetPr>
    <tabColor rgb="FFFF0000"/>
    <pageSetUpPr fitToPage="1"/>
  </sheetPr>
  <dimension ref="A1:I26"/>
  <sheetViews>
    <sheetView topLeftCell="A16" zoomScale="115" zoomScaleNormal="115" zoomScalePageLayoutView="64" workbookViewId="0">
      <selection activeCell="F17" sqref="F17"/>
    </sheetView>
  </sheetViews>
  <sheetFormatPr baseColWidth="10" defaultRowHeight="12.75" x14ac:dyDescent="0.2"/>
  <cols>
    <col min="1" max="1" width="37.7109375" style="93" customWidth="1"/>
    <col min="2" max="2" width="49.7109375" style="93" customWidth="1"/>
    <col min="3" max="3" width="20.7109375" style="93" customWidth="1"/>
    <col min="4" max="4" width="25.140625" style="93" customWidth="1"/>
    <col min="5" max="5" width="20.7109375" style="85" customWidth="1"/>
    <col min="6" max="6" width="25.140625" style="85" customWidth="1"/>
    <col min="7" max="7" width="0.28515625" style="85" customWidth="1"/>
    <col min="8" max="9" width="11.42578125" style="85" customWidth="1"/>
    <col min="10" max="16384" width="11.42578125" style="85"/>
  </cols>
  <sheetData>
    <row r="1" spans="1:7" ht="42" customHeight="1" x14ac:dyDescent="0.2">
      <c r="A1" s="221" t="s">
        <v>253</v>
      </c>
      <c r="B1" s="221"/>
      <c r="C1" s="221"/>
      <c r="D1" s="221"/>
      <c r="E1" s="221"/>
      <c r="F1" s="221"/>
      <c r="G1" s="221"/>
    </row>
    <row r="2" spans="1:7" ht="15" customHeight="1" x14ac:dyDescent="0.2">
      <c r="A2" s="222" t="s">
        <v>86</v>
      </c>
      <c r="B2" s="222"/>
      <c r="C2" s="222"/>
      <c r="D2" s="222"/>
      <c r="E2" s="222"/>
      <c r="F2" s="86"/>
      <c r="G2" s="87"/>
    </row>
    <row r="3" spans="1:7" ht="74.45" customHeight="1" x14ac:dyDescent="0.2">
      <c r="A3" s="223" t="s">
        <v>87</v>
      </c>
      <c r="B3" s="224"/>
      <c r="C3" s="94" t="s">
        <v>109</v>
      </c>
      <c r="D3" s="94" t="s">
        <v>107</v>
      </c>
      <c r="E3" s="94" t="s">
        <v>88</v>
      </c>
      <c r="F3" s="94" t="s">
        <v>252</v>
      </c>
      <c r="G3" s="87"/>
    </row>
    <row r="4" spans="1:7" s="90" customFormat="1" ht="52.5" customHeight="1" x14ac:dyDescent="0.25">
      <c r="A4" s="217" t="s">
        <v>89</v>
      </c>
      <c r="B4" s="218"/>
      <c r="C4" s="201" t="s">
        <v>74</v>
      </c>
      <c r="D4" s="201" t="s">
        <v>74</v>
      </c>
      <c r="E4" s="89" t="s">
        <v>251</v>
      </c>
      <c r="F4" s="89" t="s">
        <v>250</v>
      </c>
      <c r="G4" s="87"/>
    </row>
    <row r="5" spans="1:7" s="90" customFormat="1" ht="52.5" customHeight="1" x14ac:dyDescent="0.25">
      <c r="A5" s="217" t="s">
        <v>90</v>
      </c>
      <c r="B5" s="218"/>
      <c r="C5" s="88"/>
      <c r="D5" s="88"/>
      <c r="E5" s="89"/>
      <c r="F5" s="89"/>
      <c r="G5" s="87"/>
    </row>
    <row r="6" spans="1:7" s="90" customFormat="1" ht="41.25" customHeight="1" x14ac:dyDescent="0.25">
      <c r="A6" s="217" t="s">
        <v>91</v>
      </c>
      <c r="B6" s="218"/>
      <c r="C6" s="88"/>
      <c r="D6" s="88"/>
      <c r="E6" s="89"/>
      <c r="F6" s="89"/>
      <c r="G6" s="87"/>
    </row>
    <row r="7" spans="1:7" s="90" customFormat="1" ht="73.5" customHeight="1" x14ac:dyDescent="0.25">
      <c r="A7" s="225" t="s">
        <v>92</v>
      </c>
      <c r="B7" s="226"/>
      <c r="C7" s="200" t="s">
        <v>249</v>
      </c>
      <c r="D7" s="200" t="s">
        <v>248</v>
      </c>
      <c r="E7" s="91" t="s">
        <v>74</v>
      </c>
      <c r="F7" s="89" t="s">
        <v>247</v>
      </c>
      <c r="G7" s="87"/>
    </row>
    <row r="8" spans="1:7" s="90" customFormat="1" ht="122.25" customHeight="1" x14ac:dyDescent="0.25">
      <c r="A8" s="225" t="s">
        <v>94</v>
      </c>
      <c r="B8" s="226"/>
      <c r="C8" s="200" t="s">
        <v>246</v>
      </c>
      <c r="D8" s="200" t="s">
        <v>245</v>
      </c>
      <c r="E8" s="91" t="s">
        <v>74</v>
      </c>
      <c r="F8" s="89" t="s">
        <v>244</v>
      </c>
      <c r="G8" s="87"/>
    </row>
    <row r="9" spans="1:7" s="90" customFormat="1" ht="47.25" customHeight="1" x14ac:dyDescent="0.25">
      <c r="A9" s="225" t="s">
        <v>95</v>
      </c>
      <c r="B9" s="226"/>
      <c r="C9" s="91" t="s">
        <v>74</v>
      </c>
      <c r="D9" s="91" t="s">
        <v>74</v>
      </c>
      <c r="E9" s="91" t="s">
        <v>74</v>
      </c>
      <c r="F9" s="89" t="s">
        <v>243</v>
      </c>
      <c r="G9" s="87"/>
    </row>
    <row r="10" spans="1:7" s="90" customFormat="1" ht="36.75" customHeight="1" x14ac:dyDescent="0.25">
      <c r="A10" s="227" t="s">
        <v>96</v>
      </c>
      <c r="B10" s="227"/>
      <c r="C10" s="88"/>
      <c r="D10" s="88"/>
      <c r="E10" s="89"/>
      <c r="F10" s="89"/>
      <c r="G10" s="87"/>
    </row>
    <row r="11" spans="1:7" s="90" customFormat="1" ht="127.5" customHeight="1" x14ac:dyDescent="0.25">
      <c r="A11" s="219" t="s">
        <v>97</v>
      </c>
      <c r="B11" s="219"/>
      <c r="C11" s="201" t="s">
        <v>74</v>
      </c>
      <c r="D11" s="201" t="s">
        <v>74</v>
      </c>
      <c r="E11" s="91" t="s">
        <v>74</v>
      </c>
      <c r="F11" s="89" t="s">
        <v>242</v>
      </c>
      <c r="G11" s="87"/>
    </row>
    <row r="12" spans="1:7" s="90" customFormat="1" ht="34.5" customHeight="1" x14ac:dyDescent="0.25">
      <c r="A12" s="217" t="s">
        <v>98</v>
      </c>
      <c r="B12" s="218"/>
      <c r="C12" s="88"/>
      <c r="D12" s="88"/>
      <c r="E12" s="89"/>
      <c r="F12" s="89"/>
      <c r="G12" s="87"/>
    </row>
    <row r="13" spans="1:7" s="90" customFormat="1" ht="205.5" customHeight="1" x14ac:dyDescent="0.25">
      <c r="A13" s="219" t="s">
        <v>99</v>
      </c>
      <c r="B13" s="219"/>
      <c r="C13" s="200" t="s">
        <v>241</v>
      </c>
      <c r="D13" s="200" t="s">
        <v>240</v>
      </c>
      <c r="E13" s="91" t="s">
        <v>74</v>
      </c>
      <c r="F13" s="89" t="s">
        <v>239</v>
      </c>
      <c r="G13" s="87"/>
    </row>
    <row r="14" spans="1:7" s="90" customFormat="1" ht="30.75" customHeight="1" x14ac:dyDescent="0.25">
      <c r="A14" s="217" t="s">
        <v>100</v>
      </c>
      <c r="B14" s="218"/>
      <c r="C14" s="88"/>
      <c r="D14" s="88"/>
      <c r="E14" s="89"/>
      <c r="F14" s="89"/>
      <c r="G14" s="87"/>
    </row>
    <row r="15" spans="1:7" s="90" customFormat="1" ht="375" customHeight="1" x14ac:dyDescent="0.25">
      <c r="A15" s="219" t="s">
        <v>238</v>
      </c>
      <c r="B15" s="219"/>
      <c r="C15" s="201" t="s">
        <v>74</v>
      </c>
      <c r="D15" s="201" t="s">
        <v>237</v>
      </c>
      <c r="E15" s="91" t="s">
        <v>74</v>
      </c>
      <c r="F15" s="91" t="s">
        <v>236</v>
      </c>
      <c r="G15" s="87"/>
    </row>
    <row r="16" spans="1:7" s="90" customFormat="1" ht="19.5" customHeight="1" x14ac:dyDescent="0.25">
      <c r="A16" s="217" t="s">
        <v>101</v>
      </c>
      <c r="B16" s="218"/>
      <c r="C16" s="88"/>
      <c r="D16" s="88"/>
      <c r="E16" s="89"/>
      <c r="F16" s="89"/>
      <c r="G16" s="87"/>
    </row>
    <row r="17" spans="1:9" s="90" customFormat="1" ht="111.75" customHeight="1" x14ac:dyDescent="0.25">
      <c r="A17" s="219" t="s">
        <v>102</v>
      </c>
      <c r="B17" s="219"/>
      <c r="C17" s="91" t="s">
        <v>74</v>
      </c>
      <c r="D17" s="91" t="s">
        <v>74</v>
      </c>
      <c r="E17" s="91" t="s">
        <v>74</v>
      </c>
      <c r="F17" s="91" t="s">
        <v>74</v>
      </c>
      <c r="G17" s="87"/>
    </row>
    <row r="18" spans="1:9" s="90" customFormat="1" ht="23.25" customHeight="1" x14ac:dyDescent="0.25">
      <c r="A18" s="217" t="s">
        <v>103</v>
      </c>
      <c r="B18" s="218"/>
      <c r="C18" s="88"/>
      <c r="D18" s="88"/>
      <c r="E18" s="89"/>
      <c r="F18" s="89"/>
      <c r="G18" s="87"/>
    </row>
    <row r="19" spans="1:9" s="90" customFormat="1" ht="27" customHeight="1" x14ac:dyDescent="0.25">
      <c r="A19" s="225" t="s">
        <v>104</v>
      </c>
      <c r="B19" s="226"/>
      <c r="C19" s="89" t="s">
        <v>235</v>
      </c>
      <c r="D19" s="89" t="s">
        <v>234</v>
      </c>
      <c r="E19" s="89" t="s">
        <v>233</v>
      </c>
      <c r="F19" s="89" t="s">
        <v>232</v>
      </c>
      <c r="G19" s="87"/>
    </row>
    <row r="20" spans="1:9" s="90" customFormat="1" ht="39" customHeight="1" x14ac:dyDescent="0.25">
      <c r="A20" s="228" t="s">
        <v>105</v>
      </c>
      <c r="B20" s="229"/>
      <c r="C20" s="199" t="s">
        <v>93</v>
      </c>
      <c r="D20" s="199" t="s">
        <v>93</v>
      </c>
      <c r="E20" s="199" t="s">
        <v>93</v>
      </c>
      <c r="F20" s="199" t="s">
        <v>93</v>
      </c>
      <c r="G20" s="87"/>
    </row>
    <row r="25" spans="1:9" ht="12.75" customHeight="1" x14ac:dyDescent="0.2">
      <c r="A25" s="198" t="s">
        <v>231</v>
      </c>
      <c r="B25" s="198"/>
      <c r="C25" s="216" t="s">
        <v>230</v>
      </c>
      <c r="D25" s="216"/>
      <c r="E25" s="198"/>
      <c r="F25" s="198"/>
      <c r="G25" s="198"/>
      <c r="H25" s="198"/>
      <c r="I25" s="198"/>
    </row>
    <row r="26" spans="1:9" x14ac:dyDescent="0.2">
      <c r="A26" s="92" t="s">
        <v>106</v>
      </c>
      <c r="B26" s="92"/>
      <c r="C26" s="220" t="s">
        <v>229</v>
      </c>
      <c r="D26" s="220"/>
      <c r="E26" s="2"/>
      <c r="F26" s="2"/>
      <c r="G26" s="2"/>
      <c r="H26" s="2"/>
      <c r="I26" s="2"/>
    </row>
  </sheetData>
  <mergeCells count="22">
    <mergeCell ref="C26:D26"/>
    <mergeCell ref="A12:B12"/>
    <mergeCell ref="A1:G1"/>
    <mergeCell ref="A2:E2"/>
    <mergeCell ref="A3:B3"/>
    <mergeCell ref="A4:B4"/>
    <mergeCell ref="A5:B5"/>
    <mergeCell ref="A6:B6"/>
    <mergeCell ref="A7:B7"/>
    <mergeCell ref="A8:B8"/>
    <mergeCell ref="A9:B9"/>
    <mergeCell ref="A10:B10"/>
    <mergeCell ref="A11:B11"/>
    <mergeCell ref="A19:B19"/>
    <mergeCell ref="A20:B20"/>
    <mergeCell ref="A13:B13"/>
    <mergeCell ref="C25:D25"/>
    <mergeCell ref="A14:B14"/>
    <mergeCell ref="A15:B15"/>
    <mergeCell ref="A16:B16"/>
    <mergeCell ref="A17:B17"/>
    <mergeCell ref="A18:B18"/>
  </mergeCells>
  <printOptions horizontalCentered="1" verticalCentered="1"/>
  <pageMargins left="1.1811023622047245" right="0.70866141732283472" top="0.74803149606299213" bottom="0.74803149606299213" header="0.31496062992125984" footer="0.31496062992125984"/>
  <pageSetup paperSize="5" scale="86" fitToHeight="4" orientation="landscape" r:id="rId1"/>
  <headerFooter>
    <oddHeader>&amp;C&amp;"Arial,Negrita"&amp;14EVALUACIÓN TÉCNICA   DE LA INVITACIÓN ABIERTA No. 016 DE  2023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1D7E5-5D47-4D8C-A105-B72DB268CBB3}">
  <sheetPr>
    <pageSetUpPr fitToPage="1"/>
  </sheetPr>
  <dimension ref="A2:K55"/>
  <sheetViews>
    <sheetView tabSelected="1" topLeftCell="A23" zoomScale="85" zoomScaleNormal="85" workbookViewId="0">
      <selection activeCell="K44" sqref="K44"/>
    </sheetView>
  </sheetViews>
  <sheetFormatPr baseColWidth="10" defaultRowHeight="15" x14ac:dyDescent="0.25"/>
  <cols>
    <col min="1" max="1" width="8.5703125" customWidth="1"/>
    <col min="2" max="2" width="5" customWidth="1"/>
    <col min="3" max="3" width="26.28515625" customWidth="1"/>
    <col min="4" max="4" width="17.28515625" customWidth="1"/>
    <col min="5" max="5" width="21.28515625" customWidth="1"/>
    <col min="6" max="6" width="41.42578125" customWidth="1"/>
    <col min="7" max="7" width="21.7109375" customWidth="1"/>
    <col min="8" max="8" width="18.42578125" customWidth="1"/>
    <col min="9" max="9" width="19.28515625" customWidth="1"/>
    <col min="10" max="10" width="23.7109375" customWidth="1"/>
    <col min="11" max="11" width="51.7109375" bestFit="1" customWidth="1"/>
    <col min="256" max="256" width="5.42578125" customWidth="1"/>
    <col min="257" max="257" width="5" customWidth="1"/>
    <col min="258" max="259" width="17.28515625" customWidth="1"/>
    <col min="260" max="260" width="15.7109375" customWidth="1"/>
    <col min="261" max="261" width="41.42578125" customWidth="1"/>
    <col min="262" max="262" width="21.7109375" customWidth="1"/>
    <col min="263" max="263" width="18.42578125" customWidth="1"/>
    <col min="264" max="264" width="19.28515625" customWidth="1"/>
    <col min="265" max="265" width="20.42578125" customWidth="1"/>
    <col min="512" max="512" width="5.42578125" customWidth="1"/>
    <col min="513" max="513" width="5" customWidth="1"/>
    <col min="514" max="515" width="17.28515625" customWidth="1"/>
    <col min="516" max="516" width="15.7109375" customWidth="1"/>
    <col min="517" max="517" width="41.42578125" customWidth="1"/>
    <col min="518" max="518" width="21.7109375" customWidth="1"/>
    <col min="519" max="519" width="18.42578125" customWidth="1"/>
    <col min="520" max="520" width="19.28515625" customWidth="1"/>
    <col min="521" max="521" width="20.42578125" customWidth="1"/>
    <col min="768" max="768" width="5.42578125" customWidth="1"/>
    <col min="769" max="769" width="5" customWidth="1"/>
    <col min="770" max="771" width="17.28515625" customWidth="1"/>
    <col min="772" max="772" width="15.7109375" customWidth="1"/>
    <col min="773" max="773" width="41.42578125" customWidth="1"/>
    <col min="774" max="774" width="21.7109375" customWidth="1"/>
    <col min="775" max="775" width="18.42578125" customWidth="1"/>
    <col min="776" max="776" width="19.28515625" customWidth="1"/>
    <col min="777" max="777" width="20.42578125" customWidth="1"/>
    <col min="1024" max="1024" width="5.42578125" customWidth="1"/>
    <col min="1025" max="1025" width="5" customWidth="1"/>
    <col min="1026" max="1027" width="17.28515625" customWidth="1"/>
    <col min="1028" max="1028" width="15.7109375" customWidth="1"/>
    <col min="1029" max="1029" width="41.42578125" customWidth="1"/>
    <col min="1030" max="1030" width="21.7109375" customWidth="1"/>
    <col min="1031" max="1031" width="18.42578125" customWidth="1"/>
    <col min="1032" max="1032" width="19.28515625" customWidth="1"/>
    <col min="1033" max="1033" width="20.42578125" customWidth="1"/>
    <col min="1280" max="1280" width="5.42578125" customWidth="1"/>
    <col min="1281" max="1281" width="5" customWidth="1"/>
    <col min="1282" max="1283" width="17.28515625" customWidth="1"/>
    <col min="1284" max="1284" width="15.7109375" customWidth="1"/>
    <col min="1285" max="1285" width="41.42578125" customWidth="1"/>
    <col min="1286" max="1286" width="21.7109375" customWidth="1"/>
    <col min="1287" max="1287" width="18.42578125" customWidth="1"/>
    <col min="1288" max="1288" width="19.28515625" customWidth="1"/>
    <col min="1289" max="1289" width="20.42578125" customWidth="1"/>
    <col min="1536" max="1536" width="5.42578125" customWidth="1"/>
    <col min="1537" max="1537" width="5" customWidth="1"/>
    <col min="1538" max="1539" width="17.28515625" customWidth="1"/>
    <col min="1540" max="1540" width="15.7109375" customWidth="1"/>
    <col min="1541" max="1541" width="41.42578125" customWidth="1"/>
    <col min="1542" max="1542" width="21.7109375" customWidth="1"/>
    <col min="1543" max="1543" width="18.42578125" customWidth="1"/>
    <col min="1544" max="1544" width="19.28515625" customWidth="1"/>
    <col min="1545" max="1545" width="20.42578125" customWidth="1"/>
    <col min="1792" max="1792" width="5.42578125" customWidth="1"/>
    <col min="1793" max="1793" width="5" customWidth="1"/>
    <col min="1794" max="1795" width="17.28515625" customWidth="1"/>
    <col min="1796" max="1796" width="15.7109375" customWidth="1"/>
    <col min="1797" max="1797" width="41.42578125" customWidth="1"/>
    <col min="1798" max="1798" width="21.7109375" customWidth="1"/>
    <col min="1799" max="1799" width="18.42578125" customWidth="1"/>
    <col min="1800" max="1800" width="19.28515625" customWidth="1"/>
    <col min="1801" max="1801" width="20.42578125" customWidth="1"/>
    <col min="2048" max="2048" width="5.42578125" customWidth="1"/>
    <col min="2049" max="2049" width="5" customWidth="1"/>
    <col min="2050" max="2051" width="17.28515625" customWidth="1"/>
    <col min="2052" max="2052" width="15.7109375" customWidth="1"/>
    <col min="2053" max="2053" width="41.42578125" customWidth="1"/>
    <col min="2054" max="2054" width="21.7109375" customWidth="1"/>
    <col min="2055" max="2055" width="18.42578125" customWidth="1"/>
    <col min="2056" max="2056" width="19.28515625" customWidth="1"/>
    <col min="2057" max="2057" width="20.42578125" customWidth="1"/>
    <col min="2304" max="2304" width="5.42578125" customWidth="1"/>
    <col min="2305" max="2305" width="5" customWidth="1"/>
    <col min="2306" max="2307" width="17.28515625" customWidth="1"/>
    <col min="2308" max="2308" width="15.7109375" customWidth="1"/>
    <col min="2309" max="2309" width="41.42578125" customWidth="1"/>
    <col min="2310" max="2310" width="21.7109375" customWidth="1"/>
    <col min="2311" max="2311" width="18.42578125" customWidth="1"/>
    <col min="2312" max="2312" width="19.28515625" customWidth="1"/>
    <col min="2313" max="2313" width="20.42578125" customWidth="1"/>
    <col min="2560" max="2560" width="5.42578125" customWidth="1"/>
    <col min="2561" max="2561" width="5" customWidth="1"/>
    <col min="2562" max="2563" width="17.28515625" customWidth="1"/>
    <col min="2564" max="2564" width="15.7109375" customWidth="1"/>
    <col min="2565" max="2565" width="41.42578125" customWidth="1"/>
    <col min="2566" max="2566" width="21.7109375" customWidth="1"/>
    <col min="2567" max="2567" width="18.42578125" customWidth="1"/>
    <col min="2568" max="2568" width="19.28515625" customWidth="1"/>
    <col min="2569" max="2569" width="20.42578125" customWidth="1"/>
    <col min="2816" max="2816" width="5.42578125" customWidth="1"/>
    <col min="2817" max="2817" width="5" customWidth="1"/>
    <col min="2818" max="2819" width="17.28515625" customWidth="1"/>
    <col min="2820" max="2820" width="15.7109375" customWidth="1"/>
    <col min="2821" max="2821" width="41.42578125" customWidth="1"/>
    <col min="2822" max="2822" width="21.7109375" customWidth="1"/>
    <col min="2823" max="2823" width="18.42578125" customWidth="1"/>
    <col min="2824" max="2824" width="19.28515625" customWidth="1"/>
    <col min="2825" max="2825" width="20.42578125" customWidth="1"/>
    <col min="3072" max="3072" width="5.42578125" customWidth="1"/>
    <col min="3073" max="3073" width="5" customWidth="1"/>
    <col min="3074" max="3075" width="17.28515625" customWidth="1"/>
    <col min="3076" max="3076" width="15.7109375" customWidth="1"/>
    <col min="3077" max="3077" width="41.42578125" customWidth="1"/>
    <col min="3078" max="3078" width="21.7109375" customWidth="1"/>
    <col min="3079" max="3079" width="18.42578125" customWidth="1"/>
    <col min="3080" max="3080" width="19.28515625" customWidth="1"/>
    <col min="3081" max="3081" width="20.42578125" customWidth="1"/>
    <col min="3328" max="3328" width="5.42578125" customWidth="1"/>
    <col min="3329" max="3329" width="5" customWidth="1"/>
    <col min="3330" max="3331" width="17.28515625" customWidth="1"/>
    <col min="3332" max="3332" width="15.7109375" customWidth="1"/>
    <col min="3333" max="3333" width="41.42578125" customWidth="1"/>
    <col min="3334" max="3334" width="21.7109375" customWidth="1"/>
    <col min="3335" max="3335" width="18.42578125" customWidth="1"/>
    <col min="3336" max="3336" width="19.28515625" customWidth="1"/>
    <col min="3337" max="3337" width="20.42578125" customWidth="1"/>
    <col min="3584" max="3584" width="5.42578125" customWidth="1"/>
    <col min="3585" max="3585" width="5" customWidth="1"/>
    <col min="3586" max="3587" width="17.28515625" customWidth="1"/>
    <col min="3588" max="3588" width="15.7109375" customWidth="1"/>
    <col min="3589" max="3589" width="41.42578125" customWidth="1"/>
    <col min="3590" max="3590" width="21.7109375" customWidth="1"/>
    <col min="3591" max="3591" width="18.42578125" customWidth="1"/>
    <col min="3592" max="3592" width="19.28515625" customWidth="1"/>
    <col min="3593" max="3593" width="20.42578125" customWidth="1"/>
    <col min="3840" max="3840" width="5.42578125" customWidth="1"/>
    <col min="3841" max="3841" width="5" customWidth="1"/>
    <col min="3842" max="3843" width="17.28515625" customWidth="1"/>
    <col min="3844" max="3844" width="15.7109375" customWidth="1"/>
    <col min="3845" max="3845" width="41.42578125" customWidth="1"/>
    <col min="3846" max="3846" width="21.7109375" customWidth="1"/>
    <col min="3847" max="3847" width="18.42578125" customWidth="1"/>
    <col min="3848" max="3848" width="19.28515625" customWidth="1"/>
    <col min="3849" max="3849" width="20.42578125" customWidth="1"/>
    <col min="4096" max="4096" width="5.42578125" customWidth="1"/>
    <col min="4097" max="4097" width="5" customWidth="1"/>
    <col min="4098" max="4099" width="17.28515625" customWidth="1"/>
    <col min="4100" max="4100" width="15.7109375" customWidth="1"/>
    <col min="4101" max="4101" width="41.42578125" customWidth="1"/>
    <col min="4102" max="4102" width="21.7109375" customWidth="1"/>
    <col min="4103" max="4103" width="18.42578125" customWidth="1"/>
    <col min="4104" max="4104" width="19.28515625" customWidth="1"/>
    <col min="4105" max="4105" width="20.42578125" customWidth="1"/>
    <col min="4352" max="4352" width="5.42578125" customWidth="1"/>
    <col min="4353" max="4353" width="5" customWidth="1"/>
    <col min="4354" max="4355" width="17.28515625" customWidth="1"/>
    <col min="4356" max="4356" width="15.7109375" customWidth="1"/>
    <col min="4357" max="4357" width="41.42578125" customWidth="1"/>
    <col min="4358" max="4358" width="21.7109375" customWidth="1"/>
    <col min="4359" max="4359" width="18.42578125" customWidth="1"/>
    <col min="4360" max="4360" width="19.28515625" customWidth="1"/>
    <col min="4361" max="4361" width="20.42578125" customWidth="1"/>
    <col min="4608" max="4608" width="5.42578125" customWidth="1"/>
    <col min="4609" max="4609" width="5" customWidth="1"/>
    <col min="4610" max="4611" width="17.28515625" customWidth="1"/>
    <col min="4612" max="4612" width="15.7109375" customWidth="1"/>
    <col min="4613" max="4613" width="41.42578125" customWidth="1"/>
    <col min="4614" max="4614" width="21.7109375" customWidth="1"/>
    <col min="4615" max="4615" width="18.42578125" customWidth="1"/>
    <col min="4616" max="4616" width="19.28515625" customWidth="1"/>
    <col min="4617" max="4617" width="20.42578125" customWidth="1"/>
    <col min="4864" max="4864" width="5.42578125" customWidth="1"/>
    <col min="4865" max="4865" width="5" customWidth="1"/>
    <col min="4866" max="4867" width="17.28515625" customWidth="1"/>
    <col min="4868" max="4868" width="15.7109375" customWidth="1"/>
    <col min="4869" max="4869" width="41.42578125" customWidth="1"/>
    <col min="4870" max="4870" width="21.7109375" customWidth="1"/>
    <col min="4871" max="4871" width="18.42578125" customWidth="1"/>
    <col min="4872" max="4872" width="19.28515625" customWidth="1"/>
    <col min="4873" max="4873" width="20.42578125" customWidth="1"/>
    <col min="5120" max="5120" width="5.42578125" customWidth="1"/>
    <col min="5121" max="5121" width="5" customWidth="1"/>
    <col min="5122" max="5123" width="17.28515625" customWidth="1"/>
    <col min="5124" max="5124" width="15.7109375" customWidth="1"/>
    <col min="5125" max="5125" width="41.42578125" customWidth="1"/>
    <col min="5126" max="5126" width="21.7109375" customWidth="1"/>
    <col min="5127" max="5127" width="18.42578125" customWidth="1"/>
    <col min="5128" max="5128" width="19.28515625" customWidth="1"/>
    <col min="5129" max="5129" width="20.42578125" customWidth="1"/>
    <col min="5376" max="5376" width="5.42578125" customWidth="1"/>
    <col min="5377" max="5377" width="5" customWidth="1"/>
    <col min="5378" max="5379" width="17.28515625" customWidth="1"/>
    <col min="5380" max="5380" width="15.7109375" customWidth="1"/>
    <col min="5381" max="5381" width="41.42578125" customWidth="1"/>
    <col min="5382" max="5382" width="21.7109375" customWidth="1"/>
    <col min="5383" max="5383" width="18.42578125" customWidth="1"/>
    <col min="5384" max="5384" width="19.28515625" customWidth="1"/>
    <col min="5385" max="5385" width="20.42578125" customWidth="1"/>
    <col min="5632" max="5632" width="5.42578125" customWidth="1"/>
    <col min="5633" max="5633" width="5" customWidth="1"/>
    <col min="5634" max="5635" width="17.28515625" customWidth="1"/>
    <col min="5636" max="5636" width="15.7109375" customWidth="1"/>
    <col min="5637" max="5637" width="41.42578125" customWidth="1"/>
    <col min="5638" max="5638" width="21.7109375" customWidth="1"/>
    <col min="5639" max="5639" width="18.42578125" customWidth="1"/>
    <col min="5640" max="5640" width="19.28515625" customWidth="1"/>
    <col min="5641" max="5641" width="20.42578125" customWidth="1"/>
    <col min="5888" max="5888" width="5.42578125" customWidth="1"/>
    <col min="5889" max="5889" width="5" customWidth="1"/>
    <col min="5890" max="5891" width="17.28515625" customWidth="1"/>
    <col min="5892" max="5892" width="15.7109375" customWidth="1"/>
    <col min="5893" max="5893" width="41.42578125" customWidth="1"/>
    <col min="5894" max="5894" width="21.7109375" customWidth="1"/>
    <col min="5895" max="5895" width="18.42578125" customWidth="1"/>
    <col min="5896" max="5896" width="19.28515625" customWidth="1"/>
    <col min="5897" max="5897" width="20.42578125" customWidth="1"/>
    <col min="6144" max="6144" width="5.42578125" customWidth="1"/>
    <col min="6145" max="6145" width="5" customWidth="1"/>
    <col min="6146" max="6147" width="17.28515625" customWidth="1"/>
    <col min="6148" max="6148" width="15.7109375" customWidth="1"/>
    <col min="6149" max="6149" width="41.42578125" customWidth="1"/>
    <col min="6150" max="6150" width="21.7109375" customWidth="1"/>
    <col min="6151" max="6151" width="18.42578125" customWidth="1"/>
    <col min="6152" max="6152" width="19.28515625" customWidth="1"/>
    <col min="6153" max="6153" width="20.42578125" customWidth="1"/>
    <col min="6400" max="6400" width="5.42578125" customWidth="1"/>
    <col min="6401" max="6401" width="5" customWidth="1"/>
    <col min="6402" max="6403" width="17.28515625" customWidth="1"/>
    <col min="6404" max="6404" width="15.7109375" customWidth="1"/>
    <col min="6405" max="6405" width="41.42578125" customWidth="1"/>
    <col min="6406" max="6406" width="21.7109375" customWidth="1"/>
    <col min="6407" max="6407" width="18.42578125" customWidth="1"/>
    <col min="6408" max="6408" width="19.28515625" customWidth="1"/>
    <col min="6409" max="6409" width="20.42578125" customWidth="1"/>
    <col min="6656" max="6656" width="5.42578125" customWidth="1"/>
    <col min="6657" max="6657" width="5" customWidth="1"/>
    <col min="6658" max="6659" width="17.28515625" customWidth="1"/>
    <col min="6660" max="6660" width="15.7109375" customWidth="1"/>
    <col min="6661" max="6661" width="41.42578125" customWidth="1"/>
    <col min="6662" max="6662" width="21.7109375" customWidth="1"/>
    <col min="6663" max="6663" width="18.42578125" customWidth="1"/>
    <col min="6664" max="6664" width="19.28515625" customWidth="1"/>
    <col min="6665" max="6665" width="20.42578125" customWidth="1"/>
    <col min="6912" max="6912" width="5.42578125" customWidth="1"/>
    <col min="6913" max="6913" width="5" customWidth="1"/>
    <col min="6914" max="6915" width="17.28515625" customWidth="1"/>
    <col min="6916" max="6916" width="15.7109375" customWidth="1"/>
    <col min="6917" max="6917" width="41.42578125" customWidth="1"/>
    <col min="6918" max="6918" width="21.7109375" customWidth="1"/>
    <col min="6919" max="6919" width="18.42578125" customWidth="1"/>
    <col min="6920" max="6920" width="19.28515625" customWidth="1"/>
    <col min="6921" max="6921" width="20.42578125" customWidth="1"/>
    <col min="7168" max="7168" width="5.42578125" customWidth="1"/>
    <col min="7169" max="7169" width="5" customWidth="1"/>
    <col min="7170" max="7171" width="17.28515625" customWidth="1"/>
    <col min="7172" max="7172" width="15.7109375" customWidth="1"/>
    <col min="7173" max="7173" width="41.42578125" customWidth="1"/>
    <col min="7174" max="7174" width="21.7109375" customWidth="1"/>
    <col min="7175" max="7175" width="18.42578125" customWidth="1"/>
    <col min="7176" max="7176" width="19.28515625" customWidth="1"/>
    <col min="7177" max="7177" width="20.42578125" customWidth="1"/>
    <col min="7424" max="7424" width="5.42578125" customWidth="1"/>
    <col min="7425" max="7425" width="5" customWidth="1"/>
    <col min="7426" max="7427" width="17.28515625" customWidth="1"/>
    <col min="7428" max="7428" width="15.7109375" customWidth="1"/>
    <col min="7429" max="7429" width="41.42578125" customWidth="1"/>
    <col min="7430" max="7430" width="21.7109375" customWidth="1"/>
    <col min="7431" max="7431" width="18.42578125" customWidth="1"/>
    <col min="7432" max="7432" width="19.28515625" customWidth="1"/>
    <col min="7433" max="7433" width="20.42578125" customWidth="1"/>
    <col min="7680" max="7680" width="5.42578125" customWidth="1"/>
    <col min="7681" max="7681" width="5" customWidth="1"/>
    <col min="7682" max="7683" width="17.28515625" customWidth="1"/>
    <col min="7684" max="7684" width="15.7109375" customWidth="1"/>
    <col min="7685" max="7685" width="41.42578125" customWidth="1"/>
    <col min="7686" max="7686" width="21.7109375" customWidth="1"/>
    <col min="7687" max="7687" width="18.42578125" customWidth="1"/>
    <col min="7688" max="7688" width="19.28515625" customWidth="1"/>
    <col min="7689" max="7689" width="20.42578125" customWidth="1"/>
    <col min="7936" max="7936" width="5.42578125" customWidth="1"/>
    <col min="7937" max="7937" width="5" customWidth="1"/>
    <col min="7938" max="7939" width="17.28515625" customWidth="1"/>
    <col min="7940" max="7940" width="15.7109375" customWidth="1"/>
    <col min="7941" max="7941" width="41.42578125" customWidth="1"/>
    <col min="7942" max="7942" width="21.7109375" customWidth="1"/>
    <col min="7943" max="7943" width="18.42578125" customWidth="1"/>
    <col min="7944" max="7944" width="19.28515625" customWidth="1"/>
    <col min="7945" max="7945" width="20.42578125" customWidth="1"/>
    <col min="8192" max="8192" width="5.42578125" customWidth="1"/>
    <col min="8193" max="8193" width="5" customWidth="1"/>
    <col min="8194" max="8195" width="17.28515625" customWidth="1"/>
    <col min="8196" max="8196" width="15.7109375" customWidth="1"/>
    <col min="8197" max="8197" width="41.42578125" customWidth="1"/>
    <col min="8198" max="8198" width="21.7109375" customWidth="1"/>
    <col min="8199" max="8199" width="18.42578125" customWidth="1"/>
    <col min="8200" max="8200" width="19.28515625" customWidth="1"/>
    <col min="8201" max="8201" width="20.42578125" customWidth="1"/>
    <col min="8448" max="8448" width="5.42578125" customWidth="1"/>
    <col min="8449" max="8449" width="5" customWidth="1"/>
    <col min="8450" max="8451" width="17.28515625" customWidth="1"/>
    <col min="8452" max="8452" width="15.7109375" customWidth="1"/>
    <col min="8453" max="8453" width="41.42578125" customWidth="1"/>
    <col min="8454" max="8454" width="21.7109375" customWidth="1"/>
    <col min="8455" max="8455" width="18.42578125" customWidth="1"/>
    <col min="8456" max="8456" width="19.28515625" customWidth="1"/>
    <col min="8457" max="8457" width="20.42578125" customWidth="1"/>
    <col min="8704" max="8704" width="5.42578125" customWidth="1"/>
    <col min="8705" max="8705" width="5" customWidth="1"/>
    <col min="8706" max="8707" width="17.28515625" customWidth="1"/>
    <col min="8708" max="8708" width="15.7109375" customWidth="1"/>
    <col min="8709" max="8709" width="41.42578125" customWidth="1"/>
    <col min="8710" max="8710" width="21.7109375" customWidth="1"/>
    <col min="8711" max="8711" width="18.42578125" customWidth="1"/>
    <col min="8712" max="8712" width="19.28515625" customWidth="1"/>
    <col min="8713" max="8713" width="20.42578125" customWidth="1"/>
    <col min="8960" max="8960" width="5.42578125" customWidth="1"/>
    <col min="8961" max="8961" width="5" customWidth="1"/>
    <col min="8962" max="8963" width="17.28515625" customWidth="1"/>
    <col min="8964" max="8964" width="15.7109375" customWidth="1"/>
    <col min="8965" max="8965" width="41.42578125" customWidth="1"/>
    <col min="8966" max="8966" width="21.7109375" customWidth="1"/>
    <col min="8967" max="8967" width="18.42578125" customWidth="1"/>
    <col min="8968" max="8968" width="19.28515625" customWidth="1"/>
    <col min="8969" max="8969" width="20.42578125" customWidth="1"/>
    <col min="9216" max="9216" width="5.42578125" customWidth="1"/>
    <col min="9217" max="9217" width="5" customWidth="1"/>
    <col min="9218" max="9219" width="17.28515625" customWidth="1"/>
    <col min="9220" max="9220" width="15.7109375" customWidth="1"/>
    <col min="9221" max="9221" width="41.42578125" customWidth="1"/>
    <col min="9222" max="9222" width="21.7109375" customWidth="1"/>
    <col min="9223" max="9223" width="18.42578125" customWidth="1"/>
    <col min="9224" max="9224" width="19.28515625" customWidth="1"/>
    <col min="9225" max="9225" width="20.42578125" customWidth="1"/>
    <col min="9472" max="9472" width="5.42578125" customWidth="1"/>
    <col min="9473" max="9473" width="5" customWidth="1"/>
    <col min="9474" max="9475" width="17.28515625" customWidth="1"/>
    <col min="9476" max="9476" width="15.7109375" customWidth="1"/>
    <col min="9477" max="9477" width="41.42578125" customWidth="1"/>
    <col min="9478" max="9478" width="21.7109375" customWidth="1"/>
    <col min="9479" max="9479" width="18.42578125" customWidth="1"/>
    <col min="9480" max="9480" width="19.28515625" customWidth="1"/>
    <col min="9481" max="9481" width="20.42578125" customWidth="1"/>
    <col min="9728" max="9728" width="5.42578125" customWidth="1"/>
    <col min="9729" max="9729" width="5" customWidth="1"/>
    <col min="9730" max="9731" width="17.28515625" customWidth="1"/>
    <col min="9732" max="9732" width="15.7109375" customWidth="1"/>
    <col min="9733" max="9733" width="41.42578125" customWidth="1"/>
    <col min="9734" max="9734" width="21.7109375" customWidth="1"/>
    <col min="9735" max="9735" width="18.42578125" customWidth="1"/>
    <col min="9736" max="9736" width="19.28515625" customWidth="1"/>
    <col min="9737" max="9737" width="20.42578125" customWidth="1"/>
    <col min="9984" max="9984" width="5.42578125" customWidth="1"/>
    <col min="9985" max="9985" width="5" customWidth="1"/>
    <col min="9986" max="9987" width="17.28515625" customWidth="1"/>
    <col min="9988" max="9988" width="15.7109375" customWidth="1"/>
    <col min="9989" max="9989" width="41.42578125" customWidth="1"/>
    <col min="9990" max="9990" width="21.7109375" customWidth="1"/>
    <col min="9991" max="9991" width="18.42578125" customWidth="1"/>
    <col min="9992" max="9992" width="19.28515625" customWidth="1"/>
    <col min="9993" max="9993" width="20.42578125" customWidth="1"/>
    <col min="10240" max="10240" width="5.42578125" customWidth="1"/>
    <col min="10241" max="10241" width="5" customWidth="1"/>
    <col min="10242" max="10243" width="17.28515625" customWidth="1"/>
    <col min="10244" max="10244" width="15.7109375" customWidth="1"/>
    <col min="10245" max="10245" width="41.42578125" customWidth="1"/>
    <col min="10246" max="10246" width="21.7109375" customWidth="1"/>
    <col min="10247" max="10247" width="18.42578125" customWidth="1"/>
    <col min="10248" max="10248" width="19.28515625" customWidth="1"/>
    <col min="10249" max="10249" width="20.42578125" customWidth="1"/>
    <col min="10496" max="10496" width="5.42578125" customWidth="1"/>
    <col min="10497" max="10497" width="5" customWidth="1"/>
    <col min="10498" max="10499" width="17.28515625" customWidth="1"/>
    <col min="10500" max="10500" width="15.7109375" customWidth="1"/>
    <col min="10501" max="10501" width="41.42578125" customWidth="1"/>
    <col min="10502" max="10502" width="21.7109375" customWidth="1"/>
    <col min="10503" max="10503" width="18.42578125" customWidth="1"/>
    <col min="10504" max="10504" width="19.28515625" customWidth="1"/>
    <col min="10505" max="10505" width="20.42578125" customWidth="1"/>
    <col min="10752" max="10752" width="5.42578125" customWidth="1"/>
    <col min="10753" max="10753" width="5" customWidth="1"/>
    <col min="10754" max="10755" width="17.28515625" customWidth="1"/>
    <col min="10756" max="10756" width="15.7109375" customWidth="1"/>
    <col min="10757" max="10757" width="41.42578125" customWidth="1"/>
    <col min="10758" max="10758" width="21.7109375" customWidth="1"/>
    <col min="10759" max="10759" width="18.42578125" customWidth="1"/>
    <col min="10760" max="10760" width="19.28515625" customWidth="1"/>
    <col min="10761" max="10761" width="20.42578125" customWidth="1"/>
    <col min="11008" max="11008" width="5.42578125" customWidth="1"/>
    <col min="11009" max="11009" width="5" customWidth="1"/>
    <col min="11010" max="11011" width="17.28515625" customWidth="1"/>
    <col min="11012" max="11012" width="15.7109375" customWidth="1"/>
    <col min="11013" max="11013" width="41.42578125" customWidth="1"/>
    <col min="11014" max="11014" width="21.7109375" customWidth="1"/>
    <col min="11015" max="11015" width="18.42578125" customWidth="1"/>
    <col min="11016" max="11016" width="19.28515625" customWidth="1"/>
    <col min="11017" max="11017" width="20.42578125" customWidth="1"/>
    <col min="11264" max="11264" width="5.42578125" customWidth="1"/>
    <col min="11265" max="11265" width="5" customWidth="1"/>
    <col min="11266" max="11267" width="17.28515625" customWidth="1"/>
    <col min="11268" max="11268" width="15.7109375" customWidth="1"/>
    <col min="11269" max="11269" width="41.42578125" customWidth="1"/>
    <col min="11270" max="11270" width="21.7109375" customWidth="1"/>
    <col min="11271" max="11271" width="18.42578125" customWidth="1"/>
    <col min="11272" max="11272" width="19.28515625" customWidth="1"/>
    <col min="11273" max="11273" width="20.42578125" customWidth="1"/>
    <col min="11520" max="11520" width="5.42578125" customWidth="1"/>
    <col min="11521" max="11521" width="5" customWidth="1"/>
    <col min="11522" max="11523" width="17.28515625" customWidth="1"/>
    <col min="11524" max="11524" width="15.7109375" customWidth="1"/>
    <col min="11525" max="11525" width="41.42578125" customWidth="1"/>
    <col min="11526" max="11526" width="21.7109375" customWidth="1"/>
    <col min="11527" max="11527" width="18.42578125" customWidth="1"/>
    <col min="11528" max="11528" width="19.28515625" customWidth="1"/>
    <col min="11529" max="11529" width="20.42578125" customWidth="1"/>
    <col min="11776" max="11776" width="5.42578125" customWidth="1"/>
    <col min="11777" max="11777" width="5" customWidth="1"/>
    <col min="11778" max="11779" width="17.28515625" customWidth="1"/>
    <col min="11780" max="11780" width="15.7109375" customWidth="1"/>
    <col min="11781" max="11781" width="41.42578125" customWidth="1"/>
    <col min="11782" max="11782" width="21.7109375" customWidth="1"/>
    <col min="11783" max="11783" width="18.42578125" customWidth="1"/>
    <col min="11784" max="11784" width="19.28515625" customWidth="1"/>
    <col min="11785" max="11785" width="20.42578125" customWidth="1"/>
    <col min="12032" max="12032" width="5.42578125" customWidth="1"/>
    <col min="12033" max="12033" width="5" customWidth="1"/>
    <col min="12034" max="12035" width="17.28515625" customWidth="1"/>
    <col min="12036" max="12036" width="15.7109375" customWidth="1"/>
    <col min="12037" max="12037" width="41.42578125" customWidth="1"/>
    <col min="12038" max="12038" width="21.7109375" customWidth="1"/>
    <col min="12039" max="12039" width="18.42578125" customWidth="1"/>
    <col min="12040" max="12040" width="19.28515625" customWidth="1"/>
    <col min="12041" max="12041" width="20.42578125" customWidth="1"/>
    <col min="12288" max="12288" width="5.42578125" customWidth="1"/>
    <col min="12289" max="12289" width="5" customWidth="1"/>
    <col min="12290" max="12291" width="17.28515625" customWidth="1"/>
    <col min="12292" max="12292" width="15.7109375" customWidth="1"/>
    <col min="12293" max="12293" width="41.42578125" customWidth="1"/>
    <col min="12294" max="12294" width="21.7109375" customWidth="1"/>
    <col min="12295" max="12295" width="18.42578125" customWidth="1"/>
    <col min="12296" max="12296" width="19.28515625" customWidth="1"/>
    <col min="12297" max="12297" width="20.42578125" customWidth="1"/>
    <col min="12544" max="12544" width="5.42578125" customWidth="1"/>
    <col min="12545" max="12545" width="5" customWidth="1"/>
    <col min="12546" max="12547" width="17.28515625" customWidth="1"/>
    <col min="12548" max="12548" width="15.7109375" customWidth="1"/>
    <col min="12549" max="12549" width="41.42578125" customWidth="1"/>
    <col min="12550" max="12550" width="21.7109375" customWidth="1"/>
    <col min="12551" max="12551" width="18.42578125" customWidth="1"/>
    <col min="12552" max="12552" width="19.28515625" customWidth="1"/>
    <col min="12553" max="12553" width="20.42578125" customWidth="1"/>
    <col min="12800" max="12800" width="5.42578125" customWidth="1"/>
    <col min="12801" max="12801" width="5" customWidth="1"/>
    <col min="12802" max="12803" width="17.28515625" customWidth="1"/>
    <col min="12804" max="12804" width="15.7109375" customWidth="1"/>
    <col min="12805" max="12805" width="41.42578125" customWidth="1"/>
    <col min="12806" max="12806" width="21.7109375" customWidth="1"/>
    <col min="12807" max="12807" width="18.42578125" customWidth="1"/>
    <col min="12808" max="12808" width="19.28515625" customWidth="1"/>
    <col min="12809" max="12809" width="20.42578125" customWidth="1"/>
    <col min="13056" max="13056" width="5.42578125" customWidth="1"/>
    <col min="13057" max="13057" width="5" customWidth="1"/>
    <col min="13058" max="13059" width="17.28515625" customWidth="1"/>
    <col min="13060" max="13060" width="15.7109375" customWidth="1"/>
    <col min="13061" max="13061" width="41.42578125" customWidth="1"/>
    <col min="13062" max="13062" width="21.7109375" customWidth="1"/>
    <col min="13063" max="13063" width="18.42578125" customWidth="1"/>
    <col min="13064" max="13064" width="19.28515625" customWidth="1"/>
    <col min="13065" max="13065" width="20.42578125" customWidth="1"/>
    <col min="13312" max="13312" width="5.42578125" customWidth="1"/>
    <col min="13313" max="13313" width="5" customWidth="1"/>
    <col min="13314" max="13315" width="17.28515625" customWidth="1"/>
    <col min="13316" max="13316" width="15.7109375" customWidth="1"/>
    <col min="13317" max="13317" width="41.42578125" customWidth="1"/>
    <col min="13318" max="13318" width="21.7109375" customWidth="1"/>
    <col min="13319" max="13319" width="18.42578125" customWidth="1"/>
    <col min="13320" max="13320" width="19.28515625" customWidth="1"/>
    <col min="13321" max="13321" width="20.42578125" customWidth="1"/>
    <col min="13568" max="13568" width="5.42578125" customWidth="1"/>
    <col min="13569" max="13569" width="5" customWidth="1"/>
    <col min="13570" max="13571" width="17.28515625" customWidth="1"/>
    <col min="13572" max="13572" width="15.7109375" customWidth="1"/>
    <col min="13573" max="13573" width="41.42578125" customWidth="1"/>
    <col min="13574" max="13574" width="21.7109375" customWidth="1"/>
    <col min="13575" max="13575" width="18.42578125" customWidth="1"/>
    <col min="13576" max="13576" width="19.28515625" customWidth="1"/>
    <col min="13577" max="13577" width="20.42578125" customWidth="1"/>
    <col min="13824" max="13824" width="5.42578125" customWidth="1"/>
    <col min="13825" max="13825" width="5" customWidth="1"/>
    <col min="13826" max="13827" width="17.28515625" customWidth="1"/>
    <col min="13828" max="13828" width="15.7109375" customWidth="1"/>
    <col min="13829" max="13829" width="41.42578125" customWidth="1"/>
    <col min="13830" max="13830" width="21.7109375" customWidth="1"/>
    <col min="13831" max="13831" width="18.42578125" customWidth="1"/>
    <col min="13832" max="13832" width="19.28515625" customWidth="1"/>
    <col min="13833" max="13833" width="20.42578125" customWidth="1"/>
    <col min="14080" max="14080" width="5.42578125" customWidth="1"/>
    <col min="14081" max="14081" width="5" customWidth="1"/>
    <col min="14082" max="14083" width="17.28515625" customWidth="1"/>
    <col min="14084" max="14084" width="15.7109375" customWidth="1"/>
    <col min="14085" max="14085" width="41.42578125" customWidth="1"/>
    <col min="14086" max="14086" width="21.7109375" customWidth="1"/>
    <col min="14087" max="14087" width="18.42578125" customWidth="1"/>
    <col min="14088" max="14088" width="19.28515625" customWidth="1"/>
    <col min="14089" max="14089" width="20.42578125" customWidth="1"/>
    <col min="14336" max="14336" width="5.42578125" customWidth="1"/>
    <col min="14337" max="14337" width="5" customWidth="1"/>
    <col min="14338" max="14339" width="17.28515625" customWidth="1"/>
    <col min="14340" max="14340" width="15.7109375" customWidth="1"/>
    <col min="14341" max="14341" width="41.42578125" customWidth="1"/>
    <col min="14342" max="14342" width="21.7109375" customWidth="1"/>
    <col min="14343" max="14343" width="18.42578125" customWidth="1"/>
    <col min="14344" max="14344" width="19.28515625" customWidth="1"/>
    <col min="14345" max="14345" width="20.42578125" customWidth="1"/>
    <col min="14592" max="14592" width="5.42578125" customWidth="1"/>
    <col min="14593" max="14593" width="5" customWidth="1"/>
    <col min="14594" max="14595" width="17.28515625" customWidth="1"/>
    <col min="14596" max="14596" width="15.7109375" customWidth="1"/>
    <col min="14597" max="14597" width="41.42578125" customWidth="1"/>
    <col min="14598" max="14598" width="21.7109375" customWidth="1"/>
    <col min="14599" max="14599" width="18.42578125" customWidth="1"/>
    <col min="14600" max="14600" width="19.28515625" customWidth="1"/>
    <col min="14601" max="14601" width="20.42578125" customWidth="1"/>
    <col min="14848" max="14848" width="5.42578125" customWidth="1"/>
    <col min="14849" max="14849" width="5" customWidth="1"/>
    <col min="14850" max="14851" width="17.28515625" customWidth="1"/>
    <col min="14852" max="14852" width="15.7109375" customWidth="1"/>
    <col min="14853" max="14853" width="41.42578125" customWidth="1"/>
    <col min="14854" max="14854" width="21.7109375" customWidth="1"/>
    <col min="14855" max="14855" width="18.42578125" customWidth="1"/>
    <col min="14856" max="14856" width="19.28515625" customWidth="1"/>
    <col min="14857" max="14857" width="20.42578125" customWidth="1"/>
    <col min="15104" max="15104" width="5.42578125" customWidth="1"/>
    <col min="15105" max="15105" width="5" customWidth="1"/>
    <col min="15106" max="15107" width="17.28515625" customWidth="1"/>
    <col min="15108" max="15108" width="15.7109375" customWidth="1"/>
    <col min="15109" max="15109" width="41.42578125" customWidth="1"/>
    <col min="15110" max="15110" width="21.7109375" customWidth="1"/>
    <col min="15111" max="15111" width="18.42578125" customWidth="1"/>
    <col min="15112" max="15112" width="19.28515625" customWidth="1"/>
    <col min="15113" max="15113" width="20.42578125" customWidth="1"/>
    <col min="15360" max="15360" width="5.42578125" customWidth="1"/>
    <col min="15361" max="15361" width="5" customWidth="1"/>
    <col min="15362" max="15363" width="17.28515625" customWidth="1"/>
    <col min="15364" max="15364" width="15.7109375" customWidth="1"/>
    <col min="15365" max="15365" width="41.42578125" customWidth="1"/>
    <col min="15366" max="15366" width="21.7109375" customWidth="1"/>
    <col min="15367" max="15367" width="18.42578125" customWidth="1"/>
    <col min="15368" max="15368" width="19.28515625" customWidth="1"/>
    <col min="15369" max="15369" width="20.42578125" customWidth="1"/>
    <col min="15616" max="15616" width="5.42578125" customWidth="1"/>
    <col min="15617" max="15617" width="5" customWidth="1"/>
    <col min="15618" max="15619" width="17.28515625" customWidth="1"/>
    <col min="15620" max="15620" width="15.7109375" customWidth="1"/>
    <col min="15621" max="15621" width="41.42578125" customWidth="1"/>
    <col min="15622" max="15622" width="21.7109375" customWidth="1"/>
    <col min="15623" max="15623" width="18.42578125" customWidth="1"/>
    <col min="15624" max="15624" width="19.28515625" customWidth="1"/>
    <col min="15625" max="15625" width="20.42578125" customWidth="1"/>
    <col min="15872" max="15872" width="5.42578125" customWidth="1"/>
    <col min="15873" max="15873" width="5" customWidth="1"/>
    <col min="15874" max="15875" width="17.28515625" customWidth="1"/>
    <col min="15876" max="15876" width="15.7109375" customWidth="1"/>
    <col min="15877" max="15877" width="41.42578125" customWidth="1"/>
    <col min="15878" max="15878" width="21.7109375" customWidth="1"/>
    <col min="15879" max="15879" width="18.42578125" customWidth="1"/>
    <col min="15880" max="15880" width="19.28515625" customWidth="1"/>
    <col min="15881" max="15881" width="20.42578125" customWidth="1"/>
    <col min="16128" max="16128" width="5.42578125" customWidth="1"/>
    <col min="16129" max="16129" width="5" customWidth="1"/>
    <col min="16130" max="16131" width="17.28515625" customWidth="1"/>
    <col min="16132" max="16132" width="15.7109375" customWidth="1"/>
    <col min="16133" max="16133" width="41.42578125" customWidth="1"/>
    <col min="16134" max="16134" width="21.7109375" customWidth="1"/>
    <col min="16135" max="16135" width="18.42578125" customWidth="1"/>
    <col min="16136" max="16136" width="19.28515625" customWidth="1"/>
    <col min="16137" max="16137" width="20.42578125" customWidth="1"/>
  </cols>
  <sheetData>
    <row r="2" spans="1:11" x14ac:dyDescent="0.25">
      <c r="A2" s="243" t="s">
        <v>110</v>
      </c>
      <c r="B2" s="243"/>
      <c r="C2" s="243"/>
      <c r="D2" s="243"/>
      <c r="E2" s="243"/>
      <c r="F2" s="243"/>
      <c r="G2" s="243"/>
      <c r="H2" s="243"/>
      <c r="I2" s="243"/>
      <c r="J2" s="243"/>
      <c r="K2" s="243"/>
    </row>
    <row r="3" spans="1:11" x14ac:dyDescent="0.25">
      <c r="A3" s="243"/>
      <c r="B3" s="243"/>
      <c r="C3" s="243"/>
      <c r="D3" s="243"/>
      <c r="E3" s="243"/>
      <c r="F3" s="243"/>
      <c r="G3" s="243"/>
      <c r="H3" s="243"/>
      <c r="I3" s="243"/>
      <c r="J3" s="243"/>
      <c r="K3" s="243"/>
    </row>
    <row r="4" spans="1:11" x14ac:dyDescent="0.25">
      <c r="A4" s="243"/>
      <c r="B4" s="243"/>
      <c r="C4" s="243"/>
      <c r="D4" s="243"/>
      <c r="E4" s="243"/>
      <c r="F4" s="243"/>
      <c r="G4" s="243"/>
      <c r="H4" s="243"/>
      <c r="I4" s="243"/>
      <c r="J4" s="243"/>
      <c r="K4" s="243"/>
    </row>
    <row r="5" spans="1:11" ht="15" customHeight="1" x14ac:dyDescent="0.25">
      <c r="C5" s="244" t="s">
        <v>111</v>
      </c>
      <c r="D5" s="244"/>
      <c r="E5" s="244"/>
      <c r="F5" s="244"/>
    </row>
    <row r="6" spans="1:11" x14ac:dyDescent="0.25">
      <c r="C6" s="244"/>
      <c r="D6" s="244"/>
      <c r="E6" s="244"/>
      <c r="F6" s="244"/>
    </row>
    <row r="7" spans="1:11" x14ac:dyDescent="0.25">
      <c r="C7" s="244"/>
      <c r="D7" s="244"/>
      <c r="E7" s="244"/>
      <c r="F7" s="244"/>
    </row>
    <row r="8" spans="1:11" x14ac:dyDescent="0.25">
      <c r="C8" s="244"/>
      <c r="D8" s="244"/>
      <c r="E8" s="244"/>
      <c r="F8" s="244"/>
    </row>
    <row r="9" spans="1:11" ht="146.25" customHeight="1" x14ac:dyDescent="0.25">
      <c r="C9" s="244"/>
      <c r="D9" s="244"/>
      <c r="E9" s="244"/>
      <c r="F9" s="244"/>
    </row>
    <row r="12" spans="1:11" x14ac:dyDescent="0.25">
      <c r="A12" s="48"/>
      <c r="C12" s="49"/>
      <c r="D12" s="49"/>
      <c r="E12" s="49"/>
      <c r="F12" s="49"/>
      <c r="G12" s="49"/>
    </row>
    <row r="13" spans="1:11" x14ac:dyDescent="0.25">
      <c r="B13" s="57"/>
      <c r="C13" s="58"/>
      <c r="D13" s="58"/>
      <c r="E13" s="57"/>
      <c r="F13" s="57"/>
      <c r="G13" s="59"/>
      <c r="H13" s="57"/>
    </row>
    <row r="14" spans="1:11" x14ac:dyDescent="0.25">
      <c r="B14" s="57"/>
      <c r="C14" s="58"/>
      <c r="D14" s="58"/>
      <c r="E14" s="57"/>
      <c r="F14" s="57"/>
      <c r="G14" s="59"/>
      <c r="H14" s="57"/>
      <c r="I14" s="61"/>
      <c r="J14" s="57"/>
    </row>
    <row r="15" spans="1:11" ht="6" customHeight="1" x14ac:dyDescent="0.25">
      <c r="B15" s="57"/>
      <c r="C15" s="58"/>
      <c r="D15" s="58"/>
      <c r="E15" s="57"/>
      <c r="F15" s="57"/>
      <c r="G15" s="59"/>
      <c r="H15" s="57"/>
      <c r="I15" s="61"/>
      <c r="J15" s="57"/>
    </row>
    <row r="16" spans="1:11" s="62" customFormat="1" ht="0.75" customHeight="1" x14ac:dyDescent="0.25">
      <c r="B16" s="57"/>
      <c r="C16" s="57"/>
      <c r="D16" s="57"/>
      <c r="E16" s="63"/>
      <c r="F16" s="57"/>
      <c r="G16" s="57"/>
      <c r="H16" s="57"/>
      <c r="I16" s="64"/>
      <c r="J16" s="57"/>
      <c r="K16"/>
    </row>
    <row r="17" spans="1:11" ht="24" customHeight="1" thickBot="1" x14ac:dyDescent="0.3">
      <c r="A17" s="65"/>
      <c r="B17" s="240" t="s">
        <v>109</v>
      </c>
      <c r="C17" s="241"/>
      <c r="D17" s="241"/>
      <c r="E17" s="242"/>
      <c r="F17" s="50"/>
      <c r="G17" s="50"/>
      <c r="H17" s="50"/>
      <c r="I17" s="50"/>
      <c r="J17" s="50"/>
    </row>
    <row r="18" spans="1:11" x14ac:dyDescent="0.25">
      <c r="B18" s="236" t="s">
        <v>53</v>
      </c>
      <c r="C18" s="234" t="s">
        <v>54</v>
      </c>
      <c r="D18" s="234" t="s">
        <v>55</v>
      </c>
      <c r="E18" s="238" t="s">
        <v>56</v>
      </c>
      <c r="F18" s="234" t="s">
        <v>57</v>
      </c>
      <c r="G18" s="234" t="s">
        <v>58</v>
      </c>
      <c r="H18" s="234" t="s">
        <v>59</v>
      </c>
      <c r="I18" s="234" t="s">
        <v>60</v>
      </c>
      <c r="J18" s="230" t="s">
        <v>61</v>
      </c>
      <c r="K18" s="232" t="s">
        <v>6</v>
      </c>
    </row>
    <row r="19" spans="1:11" x14ac:dyDescent="0.25">
      <c r="B19" s="237"/>
      <c r="C19" s="235"/>
      <c r="D19" s="235"/>
      <c r="E19" s="239"/>
      <c r="F19" s="235"/>
      <c r="G19" s="235"/>
      <c r="H19" s="235"/>
      <c r="I19" s="235"/>
      <c r="J19" s="231"/>
      <c r="K19" s="233"/>
    </row>
    <row r="20" spans="1:11" x14ac:dyDescent="0.25">
      <c r="B20" s="237"/>
      <c r="C20" s="235"/>
      <c r="D20" s="235"/>
      <c r="E20" s="239"/>
      <c r="F20" s="235"/>
      <c r="G20" s="235"/>
      <c r="H20" s="235"/>
      <c r="I20" s="235"/>
      <c r="J20" s="231"/>
      <c r="K20" s="233"/>
    </row>
    <row r="21" spans="1:11" ht="67.5" customHeight="1" x14ac:dyDescent="0.25">
      <c r="B21" s="51">
        <v>1</v>
      </c>
      <c r="C21" s="52"/>
      <c r="D21" s="54"/>
      <c r="E21" s="54"/>
      <c r="F21" s="53"/>
      <c r="G21" s="55"/>
      <c r="H21" s="54"/>
      <c r="I21" s="71"/>
      <c r="J21" s="66"/>
      <c r="K21" s="100" t="s">
        <v>256</v>
      </c>
    </row>
    <row r="22" spans="1:11" ht="58.5" customHeight="1" x14ac:dyDescent="0.25">
      <c r="B22" s="51">
        <v>2</v>
      </c>
      <c r="C22" s="68"/>
      <c r="D22" s="54"/>
      <c r="E22" s="54"/>
      <c r="F22" s="54"/>
      <c r="G22" s="55"/>
      <c r="H22" s="54"/>
      <c r="I22" s="70"/>
      <c r="J22" s="66"/>
      <c r="K22" s="100" t="s">
        <v>256</v>
      </c>
    </row>
    <row r="23" spans="1:11" ht="58.5" customHeight="1" thickBot="1" x14ac:dyDescent="0.3">
      <c r="B23" s="51">
        <v>3</v>
      </c>
      <c r="C23" s="52"/>
      <c r="D23" s="54"/>
      <c r="E23" s="54"/>
      <c r="F23" s="54"/>
      <c r="G23" s="55"/>
      <c r="H23" s="54"/>
      <c r="I23" s="72"/>
      <c r="J23" s="66"/>
      <c r="K23" s="100" t="s">
        <v>256</v>
      </c>
    </row>
    <row r="24" spans="1:11" ht="19.5" thickBot="1" x14ac:dyDescent="0.3">
      <c r="B24" s="57"/>
      <c r="C24" s="58"/>
      <c r="D24" s="58"/>
      <c r="E24" s="57"/>
      <c r="F24" s="57"/>
      <c r="G24" s="59"/>
      <c r="H24" s="57"/>
      <c r="I24" s="60">
        <f>SUM(I21:I23)</f>
        <v>0</v>
      </c>
      <c r="J24" s="57"/>
      <c r="K24" s="99" t="s">
        <v>74</v>
      </c>
    </row>
    <row r="26" spans="1:11" ht="9" customHeight="1" x14ac:dyDescent="0.25"/>
    <row r="27" spans="1:11" ht="3.75" hidden="1" customHeight="1" thickBot="1" x14ac:dyDescent="0.3"/>
    <row r="28" spans="1:11" ht="34.5" customHeight="1" thickBot="1" x14ac:dyDescent="0.3">
      <c r="B28" s="240" t="s">
        <v>107</v>
      </c>
      <c r="C28" s="241"/>
      <c r="D28" s="241"/>
      <c r="E28" s="242"/>
      <c r="F28" s="50"/>
      <c r="G28" s="50"/>
      <c r="H28" s="50"/>
      <c r="I28" s="50"/>
      <c r="J28" s="50"/>
    </row>
    <row r="29" spans="1:11" x14ac:dyDescent="0.25">
      <c r="B29" s="236" t="s">
        <v>53</v>
      </c>
      <c r="C29" s="234" t="s">
        <v>54</v>
      </c>
      <c r="D29" s="234" t="s">
        <v>55</v>
      </c>
      <c r="E29" s="238" t="s">
        <v>56</v>
      </c>
      <c r="F29" s="234" t="s">
        <v>57</v>
      </c>
      <c r="G29" s="234" t="s">
        <v>58</v>
      </c>
      <c r="H29" s="234" t="s">
        <v>59</v>
      </c>
      <c r="I29" s="234" t="s">
        <v>60</v>
      </c>
      <c r="J29" s="230" t="s">
        <v>61</v>
      </c>
      <c r="K29" s="232" t="s">
        <v>6</v>
      </c>
    </row>
    <row r="30" spans="1:11" x14ac:dyDescent="0.25">
      <c r="B30" s="237"/>
      <c r="C30" s="235"/>
      <c r="D30" s="235"/>
      <c r="E30" s="239"/>
      <c r="F30" s="235"/>
      <c r="G30" s="235"/>
      <c r="H30" s="235"/>
      <c r="I30" s="235"/>
      <c r="J30" s="231"/>
      <c r="K30" s="233"/>
    </row>
    <row r="31" spans="1:11" x14ac:dyDescent="0.25">
      <c r="B31" s="237"/>
      <c r="C31" s="235"/>
      <c r="D31" s="235"/>
      <c r="E31" s="239"/>
      <c r="F31" s="235"/>
      <c r="G31" s="235"/>
      <c r="H31" s="235"/>
      <c r="I31" s="235"/>
      <c r="J31" s="231"/>
      <c r="K31" s="233"/>
    </row>
    <row r="32" spans="1:11" ht="33.75" x14ac:dyDescent="0.25">
      <c r="B32" s="51">
        <v>1</v>
      </c>
      <c r="C32" s="52" t="s">
        <v>137</v>
      </c>
      <c r="D32" s="54" t="s">
        <v>107</v>
      </c>
      <c r="E32" s="54"/>
      <c r="F32" s="53"/>
      <c r="G32" s="101">
        <v>2022</v>
      </c>
      <c r="H32" s="54"/>
      <c r="I32" s="70">
        <v>25000000</v>
      </c>
      <c r="J32" s="66" t="s">
        <v>138</v>
      </c>
      <c r="K32" s="67" t="s">
        <v>4</v>
      </c>
    </row>
    <row r="33" spans="2:11" ht="33.75" x14ac:dyDescent="0.25">
      <c r="B33" s="51">
        <v>2</v>
      </c>
      <c r="C33" s="68" t="s">
        <v>139</v>
      </c>
      <c r="D33" s="54" t="s">
        <v>107</v>
      </c>
      <c r="E33" s="54"/>
      <c r="F33" s="54"/>
      <c r="G33" s="101">
        <v>2020</v>
      </c>
      <c r="H33" s="74"/>
      <c r="I33" s="70">
        <f>648932135+810618557+162955591+126304470</f>
        <v>1748810753</v>
      </c>
      <c r="J33" s="66" t="s">
        <v>140</v>
      </c>
      <c r="K33" s="67" t="s">
        <v>4</v>
      </c>
    </row>
    <row r="34" spans="2:11" ht="34.5" thickBot="1" x14ac:dyDescent="0.3">
      <c r="B34" s="51">
        <v>3</v>
      </c>
      <c r="C34" s="52" t="s">
        <v>141</v>
      </c>
      <c r="D34" s="54" t="s">
        <v>107</v>
      </c>
      <c r="E34" s="54"/>
      <c r="F34" s="54"/>
      <c r="G34" s="102">
        <v>44621</v>
      </c>
      <c r="H34" s="74"/>
      <c r="I34" s="72">
        <f>20225217+98538911</f>
        <v>118764128</v>
      </c>
      <c r="J34" s="54" t="s">
        <v>142</v>
      </c>
      <c r="K34" s="73" t="s">
        <v>4</v>
      </c>
    </row>
    <row r="35" spans="2:11" ht="19.5" thickBot="1" x14ac:dyDescent="0.3">
      <c r="B35" s="57"/>
      <c r="C35" s="58"/>
      <c r="D35" s="58"/>
      <c r="E35" s="57"/>
      <c r="F35" s="57"/>
      <c r="G35" s="59"/>
      <c r="H35" s="57"/>
      <c r="I35" s="60">
        <f>SUM(I32:I34)</f>
        <v>1892574881</v>
      </c>
      <c r="J35" s="57"/>
      <c r="K35" s="103" t="s">
        <v>4</v>
      </c>
    </row>
    <row r="38" spans="2:11" ht="15.75" thickBot="1" x14ac:dyDescent="0.3">
      <c r="B38" s="240" t="s">
        <v>88</v>
      </c>
      <c r="C38" s="241"/>
      <c r="D38" s="241"/>
      <c r="E38" s="242"/>
      <c r="F38" s="50"/>
      <c r="G38" s="50"/>
      <c r="H38" s="50"/>
      <c r="I38" s="50"/>
      <c r="J38" s="50"/>
    </row>
    <row r="39" spans="2:11" x14ac:dyDescent="0.25">
      <c r="B39" s="236" t="s">
        <v>53</v>
      </c>
      <c r="C39" s="234" t="s">
        <v>54</v>
      </c>
      <c r="D39" s="234" t="s">
        <v>55</v>
      </c>
      <c r="E39" s="238" t="s">
        <v>56</v>
      </c>
      <c r="F39" s="234" t="s">
        <v>57</v>
      </c>
      <c r="G39" s="234" t="s">
        <v>58</v>
      </c>
      <c r="H39" s="234" t="s">
        <v>59</v>
      </c>
      <c r="I39" s="234" t="s">
        <v>60</v>
      </c>
      <c r="J39" s="230" t="s">
        <v>61</v>
      </c>
      <c r="K39" s="232" t="s">
        <v>6</v>
      </c>
    </row>
    <row r="40" spans="2:11" x14ac:dyDescent="0.25">
      <c r="B40" s="237"/>
      <c r="C40" s="235"/>
      <c r="D40" s="235"/>
      <c r="E40" s="239"/>
      <c r="F40" s="235"/>
      <c r="G40" s="235"/>
      <c r="H40" s="235"/>
      <c r="I40" s="235"/>
      <c r="J40" s="231"/>
      <c r="K40" s="233"/>
    </row>
    <row r="41" spans="2:11" x14ac:dyDescent="0.25">
      <c r="B41" s="237"/>
      <c r="C41" s="235"/>
      <c r="D41" s="235"/>
      <c r="E41" s="239"/>
      <c r="F41" s="235"/>
      <c r="G41" s="235"/>
      <c r="H41" s="235"/>
      <c r="I41" s="235"/>
      <c r="J41" s="231"/>
      <c r="K41" s="233"/>
    </row>
    <row r="42" spans="2:11" ht="75" x14ac:dyDescent="0.25">
      <c r="B42" s="51">
        <v>1</v>
      </c>
      <c r="C42" s="52" t="s">
        <v>143</v>
      </c>
      <c r="D42" s="54" t="s">
        <v>88</v>
      </c>
      <c r="E42" s="54"/>
      <c r="F42" s="53"/>
      <c r="G42" s="55" t="s">
        <v>144</v>
      </c>
      <c r="H42" s="54" t="s">
        <v>144</v>
      </c>
      <c r="I42" s="70" t="s">
        <v>144</v>
      </c>
      <c r="J42" s="66" t="s">
        <v>145</v>
      </c>
      <c r="K42" s="100" t="s">
        <v>257</v>
      </c>
    </row>
    <row r="43" spans="2:11" ht="58.5" customHeight="1" x14ac:dyDescent="0.25">
      <c r="B43" s="51">
        <v>2</v>
      </c>
      <c r="C43" s="68" t="s">
        <v>147</v>
      </c>
      <c r="D43" s="54" t="s">
        <v>88</v>
      </c>
      <c r="E43" s="54"/>
      <c r="F43" s="54"/>
      <c r="G43" s="55" t="s">
        <v>144</v>
      </c>
      <c r="H43" s="54" t="s">
        <v>144</v>
      </c>
      <c r="I43" s="104">
        <f>30780000*45</f>
        <v>1385100000</v>
      </c>
      <c r="J43" s="66" t="s">
        <v>146</v>
      </c>
      <c r="K43" s="100" t="s">
        <v>257</v>
      </c>
    </row>
    <row r="44" spans="2:11" ht="72.75" customHeight="1" thickBot="1" x14ac:dyDescent="0.3">
      <c r="B44" s="51">
        <v>3</v>
      </c>
      <c r="C44" s="52" t="s">
        <v>148</v>
      </c>
      <c r="D44" s="54" t="s">
        <v>88</v>
      </c>
      <c r="E44" s="54"/>
      <c r="F44" s="54"/>
      <c r="G44" s="55" t="s">
        <v>144</v>
      </c>
      <c r="H44" s="54" t="s">
        <v>144</v>
      </c>
      <c r="I44" s="105">
        <f>5420000*45</f>
        <v>243900000</v>
      </c>
      <c r="J44" s="54" t="s">
        <v>149</v>
      </c>
      <c r="K44" s="100" t="s">
        <v>257</v>
      </c>
    </row>
    <row r="45" spans="2:11" ht="19.5" thickBot="1" x14ac:dyDescent="0.3">
      <c r="B45" s="57"/>
      <c r="C45" s="58"/>
      <c r="D45" s="58"/>
      <c r="E45" s="57"/>
      <c r="F45" s="57"/>
      <c r="G45" s="59"/>
      <c r="H45" s="57"/>
      <c r="I45" s="60">
        <f>SUM(I42:I44)</f>
        <v>1629000000</v>
      </c>
      <c r="J45" s="57"/>
      <c r="K45" s="99" t="s">
        <v>74</v>
      </c>
    </row>
    <row r="48" spans="2:11" ht="15.75" thickBot="1" x14ac:dyDescent="0.3">
      <c r="B48" s="240" t="s">
        <v>108</v>
      </c>
      <c r="C48" s="241"/>
      <c r="D48" s="241"/>
      <c r="E48" s="242"/>
      <c r="F48" s="50"/>
      <c r="G48" s="50"/>
      <c r="H48" s="50"/>
      <c r="I48" s="50"/>
      <c r="J48" s="50"/>
    </row>
    <row r="49" spans="2:11" x14ac:dyDescent="0.25">
      <c r="B49" s="236" t="s">
        <v>53</v>
      </c>
      <c r="C49" s="234" t="s">
        <v>54</v>
      </c>
      <c r="D49" s="234" t="s">
        <v>55</v>
      </c>
      <c r="E49" s="238" t="s">
        <v>56</v>
      </c>
      <c r="F49" s="234" t="s">
        <v>57</v>
      </c>
      <c r="G49" s="234" t="s">
        <v>58</v>
      </c>
      <c r="H49" s="234" t="s">
        <v>59</v>
      </c>
      <c r="I49" s="234" t="s">
        <v>60</v>
      </c>
      <c r="J49" s="230" t="s">
        <v>61</v>
      </c>
      <c r="K49" s="232" t="s">
        <v>6</v>
      </c>
    </row>
    <row r="50" spans="2:11" x14ac:dyDescent="0.25">
      <c r="B50" s="237"/>
      <c r="C50" s="235"/>
      <c r="D50" s="235"/>
      <c r="E50" s="239"/>
      <c r="F50" s="235"/>
      <c r="G50" s="235"/>
      <c r="H50" s="235"/>
      <c r="I50" s="235"/>
      <c r="J50" s="231"/>
      <c r="K50" s="233"/>
    </row>
    <row r="51" spans="2:11" x14ac:dyDescent="0.25">
      <c r="B51" s="237"/>
      <c r="C51" s="235"/>
      <c r="D51" s="235"/>
      <c r="E51" s="239"/>
      <c r="F51" s="235"/>
      <c r="G51" s="235"/>
      <c r="H51" s="235"/>
      <c r="I51" s="235"/>
      <c r="J51" s="231"/>
      <c r="K51" s="233"/>
    </row>
    <row r="52" spans="2:11" ht="54.75" customHeight="1" x14ac:dyDescent="0.25">
      <c r="B52" s="51">
        <v>1</v>
      </c>
      <c r="C52" s="52" t="s">
        <v>150</v>
      </c>
      <c r="D52" s="54" t="s">
        <v>108</v>
      </c>
      <c r="E52" s="54">
        <v>5320210168</v>
      </c>
      <c r="F52" s="53" t="s">
        <v>151</v>
      </c>
      <c r="G52" s="55" t="s">
        <v>152</v>
      </c>
      <c r="H52" s="54"/>
      <c r="I52" s="56">
        <v>441995109</v>
      </c>
      <c r="J52" s="66" t="s">
        <v>153</v>
      </c>
      <c r="K52" s="67" t="s">
        <v>4</v>
      </c>
    </row>
    <row r="53" spans="2:11" ht="67.5" x14ac:dyDescent="0.25">
      <c r="B53" s="51">
        <v>2</v>
      </c>
      <c r="C53" s="68" t="s">
        <v>154</v>
      </c>
      <c r="D53" s="54" t="s">
        <v>108</v>
      </c>
      <c r="E53" s="54" t="s">
        <v>155</v>
      </c>
      <c r="F53" s="54" t="s">
        <v>156</v>
      </c>
      <c r="G53" s="55" t="s">
        <v>157</v>
      </c>
      <c r="H53" s="54"/>
      <c r="I53" s="56">
        <v>134734500</v>
      </c>
      <c r="J53" s="66" t="s">
        <v>158</v>
      </c>
      <c r="K53" s="67" t="s">
        <v>4</v>
      </c>
    </row>
    <row r="54" spans="2:11" ht="48.75" customHeight="1" thickBot="1" x14ac:dyDescent="0.3">
      <c r="B54" s="51">
        <v>3</v>
      </c>
      <c r="C54" s="52" t="s">
        <v>159</v>
      </c>
      <c r="D54" s="54" t="s">
        <v>108</v>
      </c>
      <c r="E54" s="54"/>
      <c r="F54" s="54" t="s">
        <v>160</v>
      </c>
      <c r="G54" s="55" t="s">
        <v>161</v>
      </c>
      <c r="H54" s="54" t="s">
        <v>162</v>
      </c>
      <c r="I54" s="69">
        <v>200000000</v>
      </c>
      <c r="J54" s="54" t="s">
        <v>163</v>
      </c>
      <c r="K54" s="73" t="s">
        <v>4</v>
      </c>
    </row>
    <row r="55" spans="2:11" ht="19.5" thickBot="1" x14ac:dyDescent="0.3">
      <c r="B55" s="57"/>
      <c r="C55" s="58"/>
      <c r="D55" s="58"/>
      <c r="E55" s="57"/>
      <c r="F55" s="57"/>
      <c r="G55" s="59"/>
      <c r="H55" s="57"/>
      <c r="I55" s="60">
        <f>SUM(I52:I54)</f>
        <v>776729609</v>
      </c>
      <c r="J55" s="57"/>
      <c r="K55" s="103" t="s">
        <v>4</v>
      </c>
    </row>
  </sheetData>
  <mergeCells count="46">
    <mergeCell ref="A2:K4"/>
    <mergeCell ref="C5:F9"/>
    <mergeCell ref="B17:E17"/>
    <mergeCell ref="B18:B20"/>
    <mergeCell ref="C18:C20"/>
    <mergeCell ref="D18:D20"/>
    <mergeCell ref="E18:E20"/>
    <mergeCell ref="B38:E38"/>
    <mergeCell ref="H18:H20"/>
    <mergeCell ref="I18:I20"/>
    <mergeCell ref="J18:J20"/>
    <mergeCell ref="K18:K20"/>
    <mergeCell ref="B28:E28"/>
    <mergeCell ref="B29:B31"/>
    <mergeCell ref="C29:C31"/>
    <mergeCell ref="D29:D31"/>
    <mergeCell ref="E29:E31"/>
    <mergeCell ref="F29:F31"/>
    <mergeCell ref="F18:F20"/>
    <mergeCell ref="G18:G20"/>
    <mergeCell ref="G29:G31"/>
    <mergeCell ref="H29:H31"/>
    <mergeCell ref="I29:I31"/>
    <mergeCell ref="J29:J31"/>
    <mergeCell ref="K29:K31"/>
    <mergeCell ref="B49:B51"/>
    <mergeCell ref="C49:C51"/>
    <mergeCell ref="D49:D51"/>
    <mergeCell ref="E49:E51"/>
    <mergeCell ref="F49:F51"/>
    <mergeCell ref="H39:H41"/>
    <mergeCell ref="I39:I41"/>
    <mergeCell ref="J39:J41"/>
    <mergeCell ref="K39:K41"/>
    <mergeCell ref="B48:E48"/>
    <mergeCell ref="B39:B41"/>
    <mergeCell ref="C39:C41"/>
    <mergeCell ref="D39:D41"/>
    <mergeCell ref="E39:E41"/>
    <mergeCell ref="J49:J51"/>
    <mergeCell ref="K49:K51"/>
    <mergeCell ref="F39:F41"/>
    <mergeCell ref="G39:G41"/>
    <mergeCell ref="G49:G51"/>
    <mergeCell ref="H49:H51"/>
    <mergeCell ref="I49:I51"/>
  </mergeCells>
  <pageMargins left="0.7" right="0.7" top="0.75" bottom="0.75" header="0.3" footer="0.3"/>
  <pageSetup paperSize="9" scale="3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24058-18DF-419D-853A-9DCBC3206731}">
  <sheetPr>
    <pageSetUpPr fitToPage="1"/>
  </sheetPr>
  <dimension ref="B2:D52"/>
  <sheetViews>
    <sheetView topLeftCell="A43" zoomScaleNormal="100" workbookViewId="0">
      <selection activeCell="E52" sqref="E52"/>
    </sheetView>
  </sheetViews>
  <sheetFormatPr baseColWidth="10" defaultRowHeight="15" x14ac:dyDescent="0.25"/>
  <cols>
    <col min="1" max="1" width="11.42578125" style="107"/>
    <col min="2" max="2" width="33.140625" style="107" customWidth="1"/>
    <col min="3" max="3" width="39.85546875" style="107" customWidth="1"/>
    <col min="4" max="4" width="11.42578125" style="107"/>
    <col min="5" max="5" width="16.85546875" style="107" bestFit="1" customWidth="1"/>
    <col min="6" max="16384" width="11.42578125" style="107"/>
  </cols>
  <sheetData>
    <row r="2" spans="2:4" ht="15.75" thickBot="1" x14ac:dyDescent="0.3">
      <c r="B2" s="245" t="s">
        <v>189</v>
      </c>
      <c r="C2" s="245"/>
    </row>
    <row r="3" spans="2:4" ht="111" customHeight="1" thickBot="1" x14ac:dyDescent="0.3">
      <c r="B3" s="246" t="s">
        <v>188</v>
      </c>
      <c r="C3" s="247"/>
      <c r="D3" s="127"/>
    </row>
    <row r="4" spans="2:4" ht="19.5" customHeight="1" x14ac:dyDescent="0.25">
      <c r="B4" s="114"/>
      <c r="C4" s="114"/>
      <c r="D4" s="127"/>
    </row>
    <row r="7" spans="2:4" ht="15.75" thickBot="1" x14ac:dyDescent="0.3">
      <c r="B7" s="125" t="s">
        <v>173</v>
      </c>
      <c r="C7" s="114"/>
    </row>
    <row r="8" spans="2:4" ht="26.25" thickBot="1" x14ac:dyDescent="0.3">
      <c r="B8" s="113" t="s">
        <v>172</v>
      </c>
      <c r="C8" s="112" t="s">
        <v>187</v>
      </c>
    </row>
    <row r="9" spans="2:4" x14ac:dyDescent="0.25">
      <c r="B9" s="124" t="s">
        <v>170</v>
      </c>
      <c r="C9" s="123" t="s">
        <v>186</v>
      </c>
    </row>
    <row r="10" spans="2:4" x14ac:dyDescent="0.25">
      <c r="B10" s="122" t="s">
        <v>181</v>
      </c>
      <c r="C10" s="121" t="s">
        <v>4</v>
      </c>
    </row>
    <row r="11" spans="2:4" ht="23.25" customHeight="1" x14ac:dyDescent="0.25">
      <c r="B11" s="119" t="s">
        <v>180</v>
      </c>
      <c r="C11" s="120" t="s">
        <v>4</v>
      </c>
    </row>
    <row r="12" spans="2:4" x14ac:dyDescent="0.25">
      <c r="B12" s="119" t="s">
        <v>179</v>
      </c>
      <c r="C12" s="116" t="s">
        <v>4</v>
      </c>
    </row>
    <row r="13" spans="2:4" ht="69" customHeight="1" x14ac:dyDescent="0.25">
      <c r="B13" s="118" t="s">
        <v>178</v>
      </c>
      <c r="C13" s="116" t="s">
        <v>4</v>
      </c>
    </row>
    <row r="14" spans="2:4" x14ac:dyDescent="0.25">
      <c r="B14" s="119" t="s">
        <v>177</v>
      </c>
      <c r="C14" s="116" t="s">
        <v>4</v>
      </c>
    </row>
    <row r="15" spans="2:4" ht="28.5" x14ac:dyDescent="0.25">
      <c r="B15" s="118" t="s">
        <v>176</v>
      </c>
      <c r="C15" s="116" t="s">
        <v>4</v>
      </c>
    </row>
    <row r="16" spans="2:4" ht="85.5" x14ac:dyDescent="0.25">
      <c r="B16" s="118" t="s">
        <v>175</v>
      </c>
      <c r="C16" s="116" t="s">
        <v>4</v>
      </c>
    </row>
    <row r="17" spans="2:3" ht="29.25" x14ac:dyDescent="0.25">
      <c r="B17" s="117" t="s">
        <v>174</v>
      </c>
      <c r="C17" s="116" t="s">
        <v>4</v>
      </c>
    </row>
    <row r="18" spans="2:3" x14ac:dyDescent="0.25">
      <c r="C18" s="126"/>
    </row>
    <row r="21" spans="2:3" ht="15.75" thickBot="1" x14ac:dyDescent="0.3">
      <c r="B21" s="125" t="s">
        <v>173</v>
      </c>
      <c r="C21" s="114"/>
    </row>
    <row r="22" spans="2:3" ht="26.25" thickBot="1" x14ac:dyDescent="0.3">
      <c r="B22" s="113" t="s">
        <v>172</v>
      </c>
      <c r="C22" s="112" t="s">
        <v>185</v>
      </c>
    </row>
    <row r="23" spans="2:3" x14ac:dyDescent="0.25">
      <c r="B23" s="124" t="s">
        <v>170</v>
      </c>
      <c r="C23" s="123" t="s">
        <v>184</v>
      </c>
    </row>
    <row r="24" spans="2:3" x14ac:dyDescent="0.25">
      <c r="B24" s="122" t="s">
        <v>168</v>
      </c>
      <c r="C24" s="121" t="s">
        <v>4</v>
      </c>
    </row>
    <row r="25" spans="2:3" x14ac:dyDescent="0.25">
      <c r="B25" s="119" t="s">
        <v>180</v>
      </c>
      <c r="C25" s="120" t="s">
        <v>4</v>
      </c>
    </row>
    <row r="26" spans="2:3" x14ac:dyDescent="0.25">
      <c r="B26" s="119" t="s">
        <v>179</v>
      </c>
      <c r="C26" s="116" t="s">
        <v>4</v>
      </c>
    </row>
    <row r="27" spans="2:3" ht="71.25" x14ac:dyDescent="0.25">
      <c r="B27" s="118" t="s">
        <v>178</v>
      </c>
      <c r="C27" s="116" t="s">
        <v>4</v>
      </c>
    </row>
    <row r="28" spans="2:3" x14ac:dyDescent="0.25">
      <c r="B28" s="119" t="s">
        <v>177</v>
      </c>
      <c r="C28" s="116" t="s">
        <v>4</v>
      </c>
    </row>
    <row r="29" spans="2:3" ht="28.5" x14ac:dyDescent="0.25">
      <c r="B29" s="118" t="s">
        <v>176</v>
      </c>
      <c r="C29" s="116" t="s">
        <v>4</v>
      </c>
    </row>
    <row r="30" spans="2:3" ht="85.5" x14ac:dyDescent="0.25">
      <c r="B30" s="118" t="s">
        <v>175</v>
      </c>
      <c r="C30" s="116" t="s">
        <v>4</v>
      </c>
    </row>
    <row r="31" spans="2:3" ht="29.25" x14ac:dyDescent="0.25">
      <c r="B31" s="117" t="s">
        <v>174</v>
      </c>
      <c r="C31" s="116" t="s">
        <v>4</v>
      </c>
    </row>
    <row r="35" spans="2:3" ht="15.75" thickBot="1" x14ac:dyDescent="0.3">
      <c r="B35" s="125" t="s">
        <v>173</v>
      </c>
      <c r="C35" s="114"/>
    </row>
    <row r="36" spans="2:3" ht="15.75" thickBot="1" x14ac:dyDescent="0.3">
      <c r="B36" s="113" t="s">
        <v>172</v>
      </c>
      <c r="C36" s="112" t="s">
        <v>183</v>
      </c>
    </row>
    <row r="37" spans="2:3" x14ac:dyDescent="0.25">
      <c r="B37" s="124" t="s">
        <v>170</v>
      </c>
      <c r="C37" s="123" t="s">
        <v>182</v>
      </c>
    </row>
    <row r="38" spans="2:3" x14ac:dyDescent="0.25">
      <c r="B38" s="122" t="s">
        <v>181</v>
      </c>
      <c r="C38" s="121" t="s">
        <v>4</v>
      </c>
    </row>
    <row r="39" spans="2:3" x14ac:dyDescent="0.25">
      <c r="B39" s="119" t="s">
        <v>180</v>
      </c>
      <c r="C39" s="120" t="s">
        <v>4</v>
      </c>
    </row>
    <row r="40" spans="2:3" x14ac:dyDescent="0.25">
      <c r="B40" s="119" t="s">
        <v>179</v>
      </c>
      <c r="C40" s="116" t="s">
        <v>4</v>
      </c>
    </row>
    <row r="41" spans="2:3" ht="71.25" x14ac:dyDescent="0.25">
      <c r="B41" s="118" t="s">
        <v>178</v>
      </c>
      <c r="C41" s="116" t="s">
        <v>4</v>
      </c>
    </row>
    <row r="42" spans="2:3" x14ac:dyDescent="0.25">
      <c r="B42" s="119" t="s">
        <v>177</v>
      </c>
      <c r="C42" s="116" t="s">
        <v>4</v>
      </c>
    </row>
    <row r="43" spans="2:3" ht="28.5" x14ac:dyDescent="0.25">
      <c r="B43" s="118" t="s">
        <v>176</v>
      </c>
      <c r="C43" s="116" t="s">
        <v>4</v>
      </c>
    </row>
    <row r="44" spans="2:3" ht="85.5" x14ac:dyDescent="0.25">
      <c r="B44" s="118" t="s">
        <v>175</v>
      </c>
      <c r="C44" s="116" t="s">
        <v>4</v>
      </c>
    </row>
    <row r="45" spans="2:3" ht="29.25" x14ac:dyDescent="0.25">
      <c r="B45" s="117" t="s">
        <v>174</v>
      </c>
      <c r="C45" s="116" t="s">
        <v>4</v>
      </c>
    </row>
    <row r="48" spans="2:3" ht="15.75" thickBot="1" x14ac:dyDescent="0.3">
      <c r="B48" s="115" t="s">
        <v>173</v>
      </c>
      <c r="C48" s="114"/>
    </row>
    <row r="49" spans="2:3" ht="30" customHeight="1" thickBot="1" x14ac:dyDescent="0.3">
      <c r="B49" s="113" t="s">
        <v>172</v>
      </c>
      <c r="C49" s="112" t="s">
        <v>171</v>
      </c>
    </row>
    <row r="50" spans="2:3" ht="17.25" customHeight="1" x14ac:dyDescent="0.25">
      <c r="B50" s="110" t="s">
        <v>170</v>
      </c>
      <c r="C50" s="111" t="s">
        <v>169</v>
      </c>
    </row>
    <row r="51" spans="2:3" x14ac:dyDescent="0.25">
      <c r="B51" s="110" t="s">
        <v>168</v>
      </c>
      <c r="C51" s="109" t="s">
        <v>84</v>
      </c>
    </row>
    <row r="52" spans="2:3" ht="120" customHeight="1" x14ac:dyDescent="0.25">
      <c r="B52" s="108" t="s">
        <v>167</v>
      </c>
      <c r="C52" s="108" t="s">
        <v>166</v>
      </c>
    </row>
  </sheetData>
  <mergeCells count="2">
    <mergeCell ref="B2:C2"/>
    <mergeCell ref="B3:C3"/>
  </mergeCells>
  <printOptions horizontalCentered="1"/>
  <pageMargins left="0.70866141732283472" right="0.70866141732283472" top="0.74803149606299213" bottom="0.74803149606299213" header="0.31496062992125984" footer="0.31496062992125984"/>
  <pageSetup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1E171-6FD8-4F35-8E90-1F1F3CCBA3C6}">
  <sheetPr>
    <pageSetUpPr fitToPage="1"/>
  </sheetPr>
  <dimension ref="B1:F102"/>
  <sheetViews>
    <sheetView topLeftCell="A76" zoomScale="90" zoomScaleNormal="90" workbookViewId="0">
      <selection activeCell="H98" sqref="H98"/>
    </sheetView>
  </sheetViews>
  <sheetFormatPr baseColWidth="10" defaultRowHeight="15" x14ac:dyDescent="0.25"/>
  <cols>
    <col min="1" max="1" width="11.42578125" style="107"/>
    <col min="2" max="2" width="30.7109375" style="107" customWidth="1"/>
    <col min="3" max="3" width="29.5703125" style="107" customWidth="1"/>
    <col min="4" max="4" width="31.42578125" style="107" customWidth="1"/>
    <col min="5" max="5" width="19.28515625" style="107" customWidth="1"/>
    <col min="6" max="6" width="21.85546875" style="107" customWidth="1"/>
    <col min="7" max="7" width="16" style="107" bestFit="1" customWidth="1"/>
    <col min="8" max="8" width="11.42578125" style="107"/>
    <col min="9" max="9" width="25.5703125" style="107" bestFit="1" customWidth="1"/>
    <col min="10" max="10" width="19.7109375" style="107" customWidth="1"/>
    <col min="11" max="11" width="18.28515625" style="107" customWidth="1"/>
    <col min="12" max="12" width="24.42578125" style="107" customWidth="1"/>
    <col min="13" max="16384" width="11.42578125" style="107"/>
  </cols>
  <sheetData>
    <row r="1" spans="2:6" x14ac:dyDescent="0.25">
      <c r="D1" s="177"/>
    </row>
    <row r="2" spans="2:6" ht="15.75" thickBot="1" x14ac:dyDescent="0.3">
      <c r="B2" s="254" t="str">
        <f>+DOCUMENTOS!B2</f>
        <v>INVITACIÓN ABIERTA No 016 DE 2023</v>
      </c>
      <c r="C2" s="254"/>
      <c r="D2" s="254"/>
    </row>
    <row r="3" spans="2:6" ht="51.75" customHeight="1" thickBot="1" x14ac:dyDescent="0.3">
      <c r="B3" s="256" t="str">
        <f>+DOCUMENTOS!B3</f>
        <v>CONTRATAR EL SUMINISTRO DE ALIMENTACIÓN PARA EL PERSONAL QUE PRESTA SUS SERVICIOS A LA EMPRESA DE LICORES DE CUNDINAMARCA.</v>
      </c>
      <c r="C3" s="257"/>
      <c r="D3" s="258"/>
      <c r="E3" s="176"/>
      <c r="F3" s="176"/>
    </row>
    <row r="4" spans="2:6" x14ac:dyDescent="0.25">
      <c r="B4" s="175" t="s">
        <v>227</v>
      </c>
      <c r="C4" s="175"/>
      <c r="D4" s="175"/>
      <c r="E4" s="175"/>
      <c r="F4" s="175"/>
    </row>
    <row r="5" spans="2:6" x14ac:dyDescent="0.25">
      <c r="B5" s="174" t="s">
        <v>226</v>
      </c>
    </row>
    <row r="6" spans="2:6" ht="41.25" customHeight="1" x14ac:dyDescent="0.25">
      <c r="B6" s="173" t="s">
        <v>225</v>
      </c>
      <c r="C6" s="255" t="s">
        <v>224</v>
      </c>
      <c r="D6" s="255"/>
      <c r="E6" s="172">
        <f>720000000/2</f>
        <v>360000000</v>
      </c>
      <c r="F6" s="171"/>
    </row>
    <row r="7" spans="2:6" ht="15.75" x14ac:dyDescent="0.25">
      <c r="B7" s="170" t="s">
        <v>203</v>
      </c>
      <c r="C7" s="166" t="s">
        <v>223</v>
      </c>
      <c r="D7" s="166" t="s">
        <v>222</v>
      </c>
      <c r="F7" s="165"/>
    </row>
    <row r="8" spans="2:6" ht="15.75" x14ac:dyDescent="0.25">
      <c r="B8" s="168" t="s">
        <v>201</v>
      </c>
      <c r="C8" s="166" t="s">
        <v>221</v>
      </c>
      <c r="D8" s="169" t="s">
        <v>220</v>
      </c>
      <c r="F8" s="165"/>
    </row>
    <row r="9" spans="2:6" ht="15.75" x14ac:dyDescent="0.25">
      <c r="B9" s="168" t="s">
        <v>198</v>
      </c>
      <c r="C9" s="166" t="s">
        <v>219</v>
      </c>
      <c r="D9" s="166" t="s">
        <v>218</v>
      </c>
      <c r="F9" s="165"/>
    </row>
    <row r="10" spans="2:6" ht="15.75" x14ac:dyDescent="0.25">
      <c r="B10" s="167" t="s">
        <v>196</v>
      </c>
      <c r="C10" s="166" t="s">
        <v>217</v>
      </c>
      <c r="D10" s="166" t="s">
        <v>216</v>
      </c>
      <c r="F10" s="165"/>
    </row>
    <row r="11" spans="2:6" ht="31.5" x14ac:dyDescent="0.25">
      <c r="B11" s="164" t="s">
        <v>215</v>
      </c>
      <c r="C11" s="163" t="s">
        <v>214</v>
      </c>
      <c r="D11" s="163" t="s">
        <v>213</v>
      </c>
      <c r="F11" s="165"/>
    </row>
    <row r="12" spans="2:6" ht="31.5" x14ac:dyDescent="0.25">
      <c r="B12" s="164" t="s">
        <v>212</v>
      </c>
      <c r="C12" s="163" t="s">
        <v>211</v>
      </c>
      <c r="D12" s="163" t="s">
        <v>210</v>
      </c>
      <c r="F12" s="162"/>
    </row>
    <row r="13" spans="2:6" x14ac:dyDescent="0.25">
      <c r="C13" s="135"/>
    </row>
    <row r="14" spans="2:6" x14ac:dyDescent="0.25">
      <c r="F14" s="161"/>
    </row>
    <row r="15" spans="2:6" x14ac:dyDescent="0.25">
      <c r="B15" s="251" t="str">
        <f>+DOCUMENTOS!C8</f>
        <v>1. INVERSIONES AGROPECUARIAS LOM S.A.S</v>
      </c>
      <c r="C15" s="252"/>
      <c r="D15" s="252"/>
      <c r="E15" s="253"/>
      <c r="F15" s="156" t="s">
        <v>74</v>
      </c>
    </row>
    <row r="16" spans="2:6" x14ac:dyDescent="0.25">
      <c r="B16" s="155" t="s">
        <v>205</v>
      </c>
      <c r="C16" s="154"/>
      <c r="D16" s="154"/>
      <c r="E16" s="153"/>
      <c r="F16" s="152"/>
    </row>
    <row r="17" spans="2:6" ht="15.75" thickBot="1" x14ac:dyDescent="0.3">
      <c r="B17" s="136"/>
      <c r="C17" s="149" t="s">
        <v>204</v>
      </c>
      <c r="D17" s="143">
        <v>5957366919</v>
      </c>
      <c r="E17" s="151">
        <f>D17/D18</f>
        <v>0.82779775915539133</v>
      </c>
      <c r="F17" s="137" t="s">
        <v>74</v>
      </c>
    </row>
    <row r="18" spans="2:6" x14ac:dyDescent="0.25">
      <c r="B18" s="136" t="s">
        <v>203</v>
      </c>
      <c r="C18" s="135" t="s">
        <v>202</v>
      </c>
      <c r="D18" s="134">
        <v>7196645380</v>
      </c>
      <c r="E18" s="146"/>
      <c r="F18" s="137"/>
    </row>
    <row r="19" spans="2:6" x14ac:dyDescent="0.25">
      <c r="B19" s="136"/>
      <c r="C19" s="135"/>
      <c r="D19" s="134"/>
      <c r="E19" s="146"/>
      <c r="F19" s="137"/>
    </row>
    <row r="20" spans="2:6" ht="15.75" thickBot="1" x14ac:dyDescent="0.3">
      <c r="B20" s="136" t="s">
        <v>201</v>
      </c>
      <c r="C20" s="149" t="s">
        <v>200</v>
      </c>
      <c r="D20" s="150" t="s">
        <v>209</v>
      </c>
      <c r="E20" s="133">
        <f>D17-D18</f>
        <v>-1239278461</v>
      </c>
      <c r="F20" s="137" t="s">
        <v>74</v>
      </c>
    </row>
    <row r="21" spans="2:6" x14ac:dyDescent="0.25">
      <c r="B21" s="136"/>
      <c r="C21" s="135"/>
      <c r="D21" s="134"/>
      <c r="E21" s="146"/>
      <c r="F21" s="137"/>
    </row>
    <row r="22" spans="2:6" ht="15.75" thickBot="1" x14ac:dyDescent="0.3">
      <c r="B22" s="136" t="s">
        <v>198</v>
      </c>
      <c r="C22" s="149" t="s">
        <v>197</v>
      </c>
      <c r="D22" s="148">
        <v>11123543427</v>
      </c>
      <c r="E22" s="147">
        <f>D22/D23</f>
        <v>0.45897496381080921</v>
      </c>
      <c r="F22" s="137" t="s">
        <v>4</v>
      </c>
    </row>
    <row r="23" spans="2:6" x14ac:dyDescent="0.25">
      <c r="B23" s="136"/>
      <c r="C23" s="135" t="s">
        <v>190</v>
      </c>
      <c r="D23" s="134">
        <v>24235621339</v>
      </c>
      <c r="E23" s="133"/>
      <c r="F23" s="145"/>
    </row>
    <row r="24" spans="2:6" x14ac:dyDescent="0.25">
      <c r="B24" s="248"/>
      <c r="C24" s="249"/>
      <c r="D24" s="249"/>
      <c r="E24" s="250"/>
      <c r="F24" s="144"/>
    </row>
    <row r="25" spans="2:6" ht="15.75" thickBot="1" x14ac:dyDescent="0.3">
      <c r="B25" s="136" t="s">
        <v>196</v>
      </c>
      <c r="C25" s="140" t="s">
        <v>191</v>
      </c>
      <c r="D25" s="143">
        <v>-133789566</v>
      </c>
      <c r="E25" s="160">
        <f>D25/D26</f>
        <v>-0.15076410706658622</v>
      </c>
      <c r="F25" s="141" t="s">
        <v>74</v>
      </c>
    </row>
    <row r="26" spans="2:6" x14ac:dyDescent="0.25">
      <c r="B26" s="136"/>
      <c r="C26" s="135" t="s">
        <v>195</v>
      </c>
      <c r="D26" s="134">
        <v>887409932</v>
      </c>
      <c r="E26" s="133"/>
      <c r="F26" s="132"/>
    </row>
    <row r="27" spans="2:6" x14ac:dyDescent="0.25">
      <c r="B27" s="136"/>
      <c r="C27" s="135"/>
      <c r="D27" s="134"/>
      <c r="E27" s="133"/>
      <c r="F27" s="132"/>
    </row>
    <row r="28" spans="2:6" ht="15.75" thickBot="1" x14ac:dyDescent="0.3">
      <c r="B28" s="136" t="s">
        <v>194</v>
      </c>
      <c r="C28" s="140" t="s">
        <v>191</v>
      </c>
      <c r="D28" s="139">
        <f>+D25</f>
        <v>-133789566</v>
      </c>
      <c r="E28" s="138">
        <f>D28/D29</f>
        <v>-1.0203536533104152E-2</v>
      </c>
      <c r="F28" s="137" t="s">
        <v>206</v>
      </c>
    </row>
    <row r="29" spans="2:6" x14ac:dyDescent="0.25">
      <c r="B29" s="136"/>
      <c r="C29" s="135" t="s">
        <v>193</v>
      </c>
      <c r="D29" s="134">
        <v>13112077912</v>
      </c>
      <c r="E29" s="133"/>
      <c r="F29" s="132"/>
    </row>
    <row r="30" spans="2:6" x14ac:dyDescent="0.25">
      <c r="B30" s="136"/>
      <c r="C30" s="135"/>
      <c r="D30" s="134"/>
      <c r="E30" s="133"/>
      <c r="F30" s="132"/>
    </row>
    <row r="31" spans="2:6" ht="15.75" thickBot="1" x14ac:dyDescent="0.3">
      <c r="B31" s="136" t="s">
        <v>192</v>
      </c>
      <c r="C31" s="140" t="s">
        <v>191</v>
      </c>
      <c r="D31" s="139">
        <f>+D25</f>
        <v>-133789566</v>
      </c>
      <c r="E31" s="138">
        <f>D31/D32</f>
        <v>-5.5203687220804036E-3</v>
      </c>
      <c r="F31" s="137" t="s">
        <v>206</v>
      </c>
    </row>
    <row r="32" spans="2:6" x14ac:dyDescent="0.25">
      <c r="B32" s="136"/>
      <c r="C32" s="135" t="s">
        <v>190</v>
      </c>
      <c r="D32" s="134">
        <f>+D23</f>
        <v>24235621339</v>
      </c>
      <c r="E32" s="133"/>
      <c r="F32" s="132"/>
    </row>
    <row r="33" spans="2:6" x14ac:dyDescent="0.25">
      <c r="B33" s="136"/>
      <c r="C33" s="135"/>
      <c r="D33" s="134"/>
      <c r="E33" s="133"/>
      <c r="F33" s="132"/>
    </row>
    <row r="34" spans="2:6" x14ac:dyDescent="0.25">
      <c r="B34" s="131"/>
      <c r="C34" s="130"/>
      <c r="D34" s="130"/>
      <c r="E34" s="129"/>
      <c r="F34" s="128"/>
    </row>
    <row r="38" spans="2:6" x14ac:dyDescent="0.25">
      <c r="B38" s="251" t="str">
        <f>+DOCUMENTOS!C22</f>
        <v xml:space="preserve">2. INDUSTRIA ALIMENTICIA LAS MARGARITAS SAS </v>
      </c>
      <c r="C38" s="252"/>
      <c r="D38" s="252"/>
      <c r="E38" s="253"/>
      <c r="F38" s="159" t="s">
        <v>4</v>
      </c>
    </row>
    <row r="39" spans="2:6" x14ac:dyDescent="0.25">
      <c r="B39" s="155" t="s">
        <v>205</v>
      </c>
      <c r="C39" s="154"/>
      <c r="D39" s="154"/>
      <c r="E39" s="153"/>
      <c r="F39" s="152"/>
    </row>
    <row r="40" spans="2:6" ht="15.75" thickBot="1" x14ac:dyDescent="0.3">
      <c r="B40" s="136"/>
      <c r="C40" s="149" t="s">
        <v>204</v>
      </c>
      <c r="D40" s="143">
        <v>764312202</v>
      </c>
      <c r="E40" s="151">
        <f>D40/D41</f>
        <v>1.9902141044818122</v>
      </c>
      <c r="F40" s="137" t="s">
        <v>4</v>
      </c>
    </row>
    <row r="41" spans="2:6" x14ac:dyDescent="0.25">
      <c r="B41" s="136" t="s">
        <v>203</v>
      </c>
      <c r="C41" s="135" t="s">
        <v>202</v>
      </c>
      <c r="D41" s="134">
        <v>384035165</v>
      </c>
      <c r="E41" s="146"/>
      <c r="F41" s="137"/>
    </row>
    <row r="42" spans="2:6" x14ac:dyDescent="0.25">
      <c r="B42" s="136"/>
      <c r="C42" s="135"/>
      <c r="D42" s="134"/>
      <c r="E42" s="146"/>
      <c r="F42" s="137"/>
    </row>
    <row r="43" spans="2:6" ht="15.75" thickBot="1" x14ac:dyDescent="0.3">
      <c r="B43" s="136" t="s">
        <v>201</v>
      </c>
      <c r="C43" s="149" t="s">
        <v>200</v>
      </c>
      <c r="D43" s="150" t="s">
        <v>208</v>
      </c>
      <c r="E43" s="133">
        <f>D40-D41</f>
        <v>380277037</v>
      </c>
      <c r="F43" s="137" t="s">
        <v>4</v>
      </c>
    </row>
    <row r="44" spans="2:6" x14ac:dyDescent="0.25">
      <c r="B44" s="136"/>
      <c r="C44" s="135"/>
      <c r="D44" s="134"/>
      <c r="E44" s="146"/>
      <c r="F44" s="137"/>
    </row>
    <row r="45" spans="2:6" ht="15.75" thickBot="1" x14ac:dyDescent="0.3">
      <c r="B45" s="136" t="s">
        <v>198</v>
      </c>
      <c r="C45" s="149" t="s">
        <v>197</v>
      </c>
      <c r="D45" s="148">
        <v>1174633960</v>
      </c>
      <c r="E45" s="147">
        <f>D45/D46</f>
        <v>0.5872890041946407</v>
      </c>
      <c r="F45" s="137" t="s">
        <v>4</v>
      </c>
    </row>
    <row r="46" spans="2:6" x14ac:dyDescent="0.25">
      <c r="B46" s="136"/>
      <c r="C46" s="135" t="s">
        <v>190</v>
      </c>
      <c r="D46" s="134">
        <v>2000095271</v>
      </c>
      <c r="E46" s="146"/>
      <c r="F46" s="145"/>
    </row>
    <row r="47" spans="2:6" x14ac:dyDescent="0.25">
      <c r="B47" s="248"/>
      <c r="C47" s="249"/>
      <c r="D47" s="249"/>
      <c r="E47" s="250"/>
      <c r="F47" s="144"/>
    </row>
    <row r="48" spans="2:6" ht="15.75" thickBot="1" x14ac:dyDescent="0.3">
      <c r="B48" s="136" t="s">
        <v>196</v>
      </c>
      <c r="C48" s="140" t="s">
        <v>191</v>
      </c>
      <c r="D48" s="158">
        <v>269508255</v>
      </c>
      <c r="E48" s="142">
        <f>D48/D49</f>
        <v>11.398988409888977</v>
      </c>
      <c r="F48" s="137" t="s">
        <v>4</v>
      </c>
    </row>
    <row r="49" spans="2:6" x14ac:dyDescent="0.25">
      <c r="B49" s="136"/>
      <c r="C49" s="135" t="s">
        <v>195</v>
      </c>
      <c r="D49" s="157">
        <v>23643173</v>
      </c>
      <c r="E49" s="133"/>
      <c r="F49" s="132"/>
    </row>
    <row r="50" spans="2:6" x14ac:dyDescent="0.25">
      <c r="B50" s="136"/>
      <c r="C50" s="135"/>
      <c r="D50" s="157"/>
      <c r="E50" s="133"/>
      <c r="F50" s="132"/>
    </row>
    <row r="51" spans="2:6" ht="15.75" thickBot="1" x14ac:dyDescent="0.3">
      <c r="B51" s="136" t="s">
        <v>194</v>
      </c>
      <c r="C51" s="140" t="s">
        <v>191</v>
      </c>
      <c r="D51" s="139">
        <f>+D48</f>
        <v>269508255</v>
      </c>
      <c r="E51" s="138">
        <f>D51/D52</f>
        <v>0.32649410869845114</v>
      </c>
      <c r="F51" s="137" t="s">
        <v>4</v>
      </c>
    </row>
    <row r="52" spans="2:6" x14ac:dyDescent="0.25">
      <c r="B52" s="136"/>
      <c r="C52" s="135" t="s">
        <v>193</v>
      </c>
      <c r="D52" s="134">
        <v>825461311</v>
      </c>
      <c r="E52" s="133"/>
      <c r="F52" s="132"/>
    </row>
    <row r="53" spans="2:6" x14ac:dyDescent="0.25">
      <c r="B53" s="136"/>
      <c r="C53" s="135"/>
      <c r="D53" s="134"/>
      <c r="E53" s="133"/>
      <c r="F53" s="132"/>
    </row>
    <row r="54" spans="2:6" ht="15.75" thickBot="1" x14ac:dyDescent="0.3">
      <c r="B54" s="136" t="s">
        <v>192</v>
      </c>
      <c r="C54" s="140" t="s">
        <v>191</v>
      </c>
      <c r="D54" s="139">
        <f>+D51</f>
        <v>269508255</v>
      </c>
      <c r="E54" s="138">
        <f>D54/D55</f>
        <v>0.134747708725521</v>
      </c>
      <c r="F54" s="137" t="s">
        <v>4</v>
      </c>
    </row>
    <row r="55" spans="2:6" x14ac:dyDescent="0.25">
      <c r="B55" s="136"/>
      <c r="C55" s="135" t="s">
        <v>190</v>
      </c>
      <c r="D55" s="134">
        <v>2000095271</v>
      </c>
      <c r="E55" s="133"/>
      <c r="F55" s="132"/>
    </row>
    <row r="56" spans="2:6" x14ac:dyDescent="0.25">
      <c r="B56" s="136"/>
      <c r="C56" s="135"/>
      <c r="D56" s="157"/>
      <c r="E56" s="133"/>
      <c r="F56" s="132"/>
    </row>
    <row r="57" spans="2:6" x14ac:dyDescent="0.25">
      <c r="B57" s="131"/>
      <c r="C57" s="130"/>
      <c r="D57" s="130"/>
      <c r="E57" s="129"/>
      <c r="F57" s="128"/>
    </row>
    <row r="60" spans="2:6" x14ac:dyDescent="0.25">
      <c r="B60" s="251" t="str">
        <f>+DOCUMENTOS!C36</f>
        <v xml:space="preserve">3. VICTOR ANTONIO RUIZ SAS </v>
      </c>
      <c r="C60" s="252"/>
      <c r="D60" s="252"/>
      <c r="E60" s="253"/>
      <c r="F60" s="156" t="s">
        <v>206</v>
      </c>
    </row>
    <row r="61" spans="2:6" x14ac:dyDescent="0.25">
      <c r="B61" s="155" t="s">
        <v>205</v>
      </c>
      <c r="C61" s="154"/>
      <c r="D61" s="154"/>
      <c r="E61" s="153"/>
      <c r="F61" s="152"/>
    </row>
    <row r="62" spans="2:6" ht="15.75" thickBot="1" x14ac:dyDescent="0.3">
      <c r="B62" s="136"/>
      <c r="C62" s="149" t="s">
        <v>204</v>
      </c>
      <c r="D62" s="143">
        <v>495223318</v>
      </c>
      <c r="E62" s="151">
        <f>D62/D63</f>
        <v>2.8194867874975835</v>
      </c>
      <c r="F62" s="137" t="s">
        <v>4</v>
      </c>
    </row>
    <row r="63" spans="2:6" x14ac:dyDescent="0.25">
      <c r="B63" s="136" t="s">
        <v>203</v>
      </c>
      <c r="C63" s="135" t="s">
        <v>202</v>
      </c>
      <c r="D63" s="134">
        <v>175643071</v>
      </c>
      <c r="E63" s="146"/>
      <c r="F63" s="137"/>
    </row>
    <row r="64" spans="2:6" x14ac:dyDescent="0.25">
      <c r="B64" s="136"/>
      <c r="C64" s="135"/>
      <c r="D64" s="134"/>
      <c r="E64" s="146"/>
      <c r="F64" s="137"/>
    </row>
    <row r="65" spans="2:6" ht="15.75" thickBot="1" x14ac:dyDescent="0.3">
      <c r="B65" s="136" t="s">
        <v>201</v>
      </c>
      <c r="C65" s="149" t="s">
        <v>200</v>
      </c>
      <c r="D65" s="150" t="s">
        <v>207</v>
      </c>
      <c r="E65" s="133">
        <f>D62-D63</f>
        <v>319580247</v>
      </c>
      <c r="F65" s="137" t="s">
        <v>206</v>
      </c>
    </row>
    <row r="66" spans="2:6" x14ac:dyDescent="0.25">
      <c r="B66" s="136"/>
      <c r="C66" s="135"/>
      <c r="D66" s="134"/>
      <c r="E66" s="146"/>
      <c r="F66" s="137"/>
    </row>
    <row r="67" spans="2:6" ht="15.75" thickBot="1" x14ac:dyDescent="0.3">
      <c r="B67" s="136" t="s">
        <v>198</v>
      </c>
      <c r="C67" s="149" t="s">
        <v>197</v>
      </c>
      <c r="D67" s="148">
        <v>612725737</v>
      </c>
      <c r="E67" s="147">
        <f>D67/D68</f>
        <v>0.96946231171519126</v>
      </c>
      <c r="F67" s="137" t="s">
        <v>206</v>
      </c>
    </row>
    <row r="68" spans="2:6" x14ac:dyDescent="0.25">
      <c r="B68" s="136"/>
      <c r="C68" s="135" t="s">
        <v>190</v>
      </c>
      <c r="D68" s="134">
        <v>632026361</v>
      </c>
      <c r="E68" s="146"/>
      <c r="F68" s="145"/>
    </row>
    <row r="69" spans="2:6" x14ac:dyDescent="0.25">
      <c r="B69" s="248"/>
      <c r="C69" s="249"/>
      <c r="D69" s="249"/>
      <c r="E69" s="250"/>
      <c r="F69" s="144"/>
    </row>
    <row r="70" spans="2:6" ht="15.75" thickBot="1" x14ac:dyDescent="0.3">
      <c r="B70" s="136" t="s">
        <v>196</v>
      </c>
      <c r="C70" s="140" t="s">
        <v>191</v>
      </c>
      <c r="D70" s="143">
        <v>-8842974</v>
      </c>
      <c r="E70" s="142">
        <f>D70/D71</f>
        <v>-0.5552173189636499</v>
      </c>
      <c r="F70" s="141" t="s">
        <v>206</v>
      </c>
    </row>
    <row r="71" spans="2:6" x14ac:dyDescent="0.25">
      <c r="B71" s="136"/>
      <c r="C71" s="135" t="s">
        <v>195</v>
      </c>
      <c r="D71" s="134">
        <v>15927050</v>
      </c>
      <c r="E71" s="133"/>
      <c r="F71" s="132"/>
    </row>
    <row r="72" spans="2:6" x14ac:dyDescent="0.25">
      <c r="B72" s="136"/>
      <c r="C72" s="135"/>
      <c r="D72" s="134"/>
      <c r="E72" s="133"/>
      <c r="F72" s="132"/>
    </row>
    <row r="73" spans="2:6" ht="15.75" thickBot="1" x14ac:dyDescent="0.3">
      <c r="B73" s="136" t="s">
        <v>194</v>
      </c>
      <c r="C73" s="140" t="s">
        <v>191</v>
      </c>
      <c r="D73" s="139">
        <f>+D70</f>
        <v>-8842974</v>
      </c>
      <c r="E73" s="138">
        <f>D73/D74</f>
        <v>-0.45817036796323268</v>
      </c>
      <c r="F73" s="137" t="s">
        <v>206</v>
      </c>
    </row>
    <row r="74" spans="2:6" x14ac:dyDescent="0.25">
      <c r="B74" s="136"/>
      <c r="C74" s="135" t="s">
        <v>193</v>
      </c>
      <c r="D74" s="134">
        <v>19300624</v>
      </c>
      <c r="E74" s="133"/>
      <c r="F74" s="132"/>
    </row>
    <row r="75" spans="2:6" x14ac:dyDescent="0.25">
      <c r="B75" s="136"/>
      <c r="C75" s="135"/>
      <c r="D75" s="134"/>
      <c r="E75" s="133"/>
      <c r="F75" s="132"/>
    </row>
    <row r="76" spans="2:6" ht="15.75" thickBot="1" x14ac:dyDescent="0.3">
      <c r="B76" s="136" t="s">
        <v>192</v>
      </c>
      <c r="C76" s="140" t="s">
        <v>191</v>
      </c>
      <c r="D76" s="139">
        <f>+D70</f>
        <v>-8842974</v>
      </c>
      <c r="E76" s="138">
        <f>D76/D77</f>
        <v>-1.3991463878197321E-2</v>
      </c>
      <c r="F76" s="137" t="s">
        <v>206</v>
      </c>
    </row>
    <row r="77" spans="2:6" x14ac:dyDescent="0.25">
      <c r="B77" s="136"/>
      <c r="C77" s="135" t="s">
        <v>190</v>
      </c>
      <c r="D77" s="134">
        <v>632026361</v>
      </c>
      <c r="E77" s="133"/>
      <c r="F77" s="132"/>
    </row>
    <row r="78" spans="2:6" x14ac:dyDescent="0.25">
      <c r="B78" s="136"/>
      <c r="C78" s="135"/>
      <c r="D78" s="134"/>
      <c r="E78" s="133"/>
      <c r="F78" s="132"/>
    </row>
    <row r="79" spans="2:6" x14ac:dyDescent="0.25">
      <c r="B79" s="131"/>
      <c r="C79" s="130"/>
      <c r="D79" s="130"/>
      <c r="E79" s="129"/>
      <c r="F79" s="128"/>
    </row>
    <row r="83" spans="2:6" x14ac:dyDescent="0.25">
      <c r="B83" s="251" t="str">
        <f>+DOCUMENTOS!C49</f>
        <v>4. DISTRIBUIDORA COMERVIAL V&amp;A SAS (DICOVA)</v>
      </c>
      <c r="C83" s="252"/>
      <c r="D83" s="252"/>
      <c r="E83" s="253"/>
      <c r="F83" s="156" t="s">
        <v>4</v>
      </c>
    </row>
    <row r="84" spans="2:6" x14ac:dyDescent="0.25">
      <c r="B84" s="155" t="s">
        <v>205</v>
      </c>
      <c r="C84" s="154"/>
      <c r="D84" s="154"/>
      <c r="E84" s="153"/>
      <c r="F84" s="152"/>
    </row>
    <row r="85" spans="2:6" ht="15.75" thickBot="1" x14ac:dyDescent="0.3">
      <c r="B85" s="136"/>
      <c r="C85" s="149" t="s">
        <v>204</v>
      </c>
      <c r="D85" s="143">
        <v>768378845</v>
      </c>
      <c r="E85" s="151">
        <f>D85/D86</f>
        <v>13.348054902596385</v>
      </c>
      <c r="F85" s="137" t="s">
        <v>4</v>
      </c>
    </row>
    <row r="86" spans="2:6" x14ac:dyDescent="0.25">
      <c r="B86" s="136" t="s">
        <v>203</v>
      </c>
      <c r="C86" s="135" t="s">
        <v>202</v>
      </c>
      <c r="D86" s="134">
        <v>57564855</v>
      </c>
      <c r="E86" s="146"/>
      <c r="F86" s="137"/>
    </row>
    <row r="87" spans="2:6" x14ac:dyDescent="0.25">
      <c r="B87" s="136"/>
      <c r="C87" s="135"/>
      <c r="D87" s="134"/>
      <c r="E87" s="146"/>
      <c r="F87" s="137"/>
    </row>
    <row r="88" spans="2:6" ht="15.75" thickBot="1" x14ac:dyDescent="0.3">
      <c r="B88" s="136" t="s">
        <v>201</v>
      </c>
      <c r="C88" s="149" t="s">
        <v>200</v>
      </c>
      <c r="D88" s="150" t="s">
        <v>199</v>
      </c>
      <c r="E88" s="133">
        <f>D85-D86</f>
        <v>710813990</v>
      </c>
      <c r="F88" s="137" t="s">
        <v>4</v>
      </c>
    </row>
    <row r="89" spans="2:6" x14ac:dyDescent="0.25">
      <c r="B89" s="136"/>
      <c r="C89" s="135"/>
      <c r="D89" s="134"/>
      <c r="E89" s="146"/>
      <c r="F89" s="137"/>
    </row>
    <row r="90" spans="2:6" ht="15.75" thickBot="1" x14ac:dyDescent="0.3">
      <c r="B90" s="136" t="s">
        <v>198</v>
      </c>
      <c r="C90" s="149" t="s">
        <v>197</v>
      </c>
      <c r="D90" s="148">
        <v>372868629</v>
      </c>
      <c r="E90" s="147">
        <f>D90/D91</f>
        <v>0.2934116311239206</v>
      </c>
      <c r="F90" s="137" t="s">
        <v>4</v>
      </c>
    </row>
    <row r="91" spans="2:6" x14ac:dyDescent="0.25">
      <c r="B91" s="136"/>
      <c r="C91" s="135" t="s">
        <v>190</v>
      </c>
      <c r="D91" s="134">
        <v>1270803845</v>
      </c>
      <c r="E91" s="146"/>
      <c r="F91" s="145"/>
    </row>
    <row r="92" spans="2:6" x14ac:dyDescent="0.25">
      <c r="B92" s="248"/>
      <c r="C92" s="249"/>
      <c r="D92" s="249"/>
      <c r="E92" s="250"/>
      <c r="F92" s="144"/>
    </row>
    <row r="93" spans="2:6" ht="15.75" thickBot="1" x14ac:dyDescent="0.3">
      <c r="B93" s="136" t="s">
        <v>196</v>
      </c>
      <c r="C93" s="140" t="s">
        <v>191</v>
      </c>
      <c r="D93" s="143">
        <v>554495879</v>
      </c>
      <c r="E93" s="142">
        <f>D93/D94</f>
        <v>37.694022261459644</v>
      </c>
      <c r="F93" s="141" t="s">
        <v>4</v>
      </c>
    </row>
    <row r="94" spans="2:6" x14ac:dyDescent="0.25">
      <c r="B94" s="136"/>
      <c r="C94" s="135" t="s">
        <v>195</v>
      </c>
      <c r="D94" s="134">
        <v>14710446</v>
      </c>
      <c r="E94" s="133"/>
      <c r="F94" s="132"/>
    </row>
    <row r="95" spans="2:6" x14ac:dyDescent="0.25">
      <c r="B95" s="136"/>
      <c r="C95" s="135"/>
      <c r="D95" s="134"/>
      <c r="E95" s="133"/>
      <c r="F95" s="132"/>
    </row>
    <row r="96" spans="2:6" ht="15.75" thickBot="1" x14ac:dyDescent="0.3">
      <c r="B96" s="136" t="s">
        <v>194</v>
      </c>
      <c r="C96" s="140" t="s">
        <v>191</v>
      </c>
      <c r="D96" s="139">
        <f>+D93</f>
        <v>554495879</v>
      </c>
      <c r="E96" s="138">
        <f>D96/D97</f>
        <v>0.61752325682257236</v>
      </c>
      <c r="F96" s="137" t="s">
        <v>4</v>
      </c>
    </row>
    <row r="97" spans="2:6" x14ac:dyDescent="0.25">
      <c r="B97" s="136"/>
      <c r="C97" s="135" t="s">
        <v>193</v>
      </c>
      <c r="D97" s="134">
        <v>897935216</v>
      </c>
      <c r="E97" s="133"/>
      <c r="F97" s="132"/>
    </row>
    <row r="98" spans="2:6" x14ac:dyDescent="0.25">
      <c r="B98" s="136"/>
      <c r="C98" s="135"/>
      <c r="D98" s="134"/>
      <c r="E98" s="133"/>
      <c r="F98" s="132"/>
    </row>
    <row r="99" spans="2:6" ht="15.75" thickBot="1" x14ac:dyDescent="0.3">
      <c r="B99" s="136" t="s">
        <v>192</v>
      </c>
      <c r="C99" s="140" t="s">
        <v>191</v>
      </c>
      <c r="D99" s="139">
        <f>+D93</f>
        <v>554495879</v>
      </c>
      <c r="E99" s="138">
        <f>D99/D100</f>
        <v>0.43633475078130568</v>
      </c>
      <c r="F99" s="137" t="s">
        <v>4</v>
      </c>
    </row>
    <row r="100" spans="2:6" x14ac:dyDescent="0.25">
      <c r="B100" s="136"/>
      <c r="C100" s="135" t="s">
        <v>190</v>
      </c>
      <c r="D100" s="134">
        <f>+D91</f>
        <v>1270803845</v>
      </c>
      <c r="E100" s="133"/>
      <c r="F100" s="132"/>
    </row>
    <row r="101" spans="2:6" x14ac:dyDescent="0.25">
      <c r="B101" s="136"/>
      <c r="C101" s="135"/>
      <c r="D101" s="134"/>
      <c r="E101" s="133"/>
      <c r="F101" s="132"/>
    </row>
    <row r="102" spans="2:6" x14ac:dyDescent="0.25">
      <c r="B102" s="131"/>
      <c r="C102" s="130"/>
      <c r="D102" s="130"/>
      <c r="E102" s="129"/>
      <c r="F102" s="128"/>
    </row>
  </sheetData>
  <mergeCells count="11">
    <mergeCell ref="B2:D2"/>
    <mergeCell ref="C6:D6"/>
    <mergeCell ref="B15:E15"/>
    <mergeCell ref="B24:E24"/>
    <mergeCell ref="B3:D3"/>
    <mergeCell ref="B92:E92"/>
    <mergeCell ref="B60:E60"/>
    <mergeCell ref="B69:E69"/>
    <mergeCell ref="B38:E38"/>
    <mergeCell ref="B47:E47"/>
    <mergeCell ref="B83:E83"/>
  </mergeCells>
  <printOptions horizontalCentered="1"/>
  <pageMargins left="0.70866141732283472" right="0.70866141732283472" top="0.74803149606299213" bottom="0.74803149606299213" header="0.31496062992125984" footer="0.31496062992125984"/>
  <pageSetup scale="4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1AB2D-040D-439E-A157-A5418A7948BA}">
  <dimension ref="B1:G13"/>
  <sheetViews>
    <sheetView workbookViewId="0">
      <selection activeCell="E11" sqref="E11"/>
    </sheetView>
  </sheetViews>
  <sheetFormatPr baseColWidth="10" defaultRowHeight="15" x14ac:dyDescent="0.25"/>
  <cols>
    <col min="1" max="1" width="11.42578125" style="107"/>
    <col min="2" max="2" width="26.42578125" style="107" customWidth="1"/>
    <col min="3" max="3" width="24" style="107" customWidth="1"/>
    <col min="4" max="4" width="20" style="107" customWidth="1"/>
    <col min="5" max="5" width="18.85546875" style="107" customWidth="1"/>
    <col min="6" max="6" width="17.140625" style="107" bestFit="1" customWidth="1"/>
    <col min="7" max="7" width="15.85546875" style="107" customWidth="1"/>
    <col min="8" max="16384" width="11.42578125" style="107"/>
  </cols>
  <sheetData>
    <row r="1" spans="2:7" ht="15.75" x14ac:dyDescent="0.25">
      <c r="B1" s="197"/>
    </row>
    <row r="2" spans="2:7" ht="24" customHeight="1" x14ac:dyDescent="0.25">
      <c r="B2" s="259" t="str">
        <f>+'EVALUACION INDICES'!B2</f>
        <v>INVITACIÓN ABIERTA No 016 DE 2023</v>
      </c>
      <c r="C2" s="259"/>
    </row>
    <row r="3" spans="2:7" ht="86.25" customHeight="1" x14ac:dyDescent="0.25">
      <c r="B3" s="262" t="str">
        <f>+'EVALUACION INDICES'!B3</f>
        <v>CONTRATAR EL SUMINISTRO DE ALIMENTACIÓN PARA EL PERSONAL QUE PRESTA SUS SERVICIOS A LA EMPRESA DE LICORES DE CUNDINAMARCA.</v>
      </c>
      <c r="C3" s="262"/>
      <c r="D3" s="262"/>
      <c r="E3" s="262"/>
    </row>
    <row r="4" spans="2:7" x14ac:dyDescent="0.25">
      <c r="B4" s="196" t="s">
        <v>226</v>
      </c>
      <c r="C4" s="195"/>
    </row>
    <row r="5" spans="2:7" ht="60.75" customHeight="1" x14ac:dyDescent="0.25">
      <c r="B5" s="260" t="s">
        <v>228</v>
      </c>
      <c r="C5" s="261"/>
      <c r="D5" s="194" t="str">
        <f>+DOCUMENTOS!C8</f>
        <v>1. INVERSIONES AGROPECUARIAS LOM S.A.S</v>
      </c>
      <c r="E5" s="194" t="str">
        <f>+DOCUMENTOS!C22</f>
        <v xml:space="preserve">2. INDUSTRIA ALIMENTICIA LAS MARGARITAS SAS </v>
      </c>
      <c r="F5" s="194" t="str">
        <f>+DOCUMENTOS!C36</f>
        <v xml:space="preserve">3. VICTOR ANTONIO RUIZ SAS </v>
      </c>
      <c r="G5" s="193" t="str">
        <f>+DOCUMENTOS!C49</f>
        <v>4. DISTRIBUIDORA COMERVIAL V&amp;A SAS (DICOVA)</v>
      </c>
    </row>
    <row r="6" spans="2:7" ht="39.75" customHeight="1" x14ac:dyDescent="0.25">
      <c r="B6" s="192" t="s">
        <v>203</v>
      </c>
      <c r="C6" s="191" t="str">
        <f>+'EVALUACION INDICES'!D7</f>
        <v>&gt; = 1.0</v>
      </c>
      <c r="D6" s="190">
        <f>+'EVALUACION INDICES'!E17</f>
        <v>0.82779775915539133</v>
      </c>
      <c r="E6" s="190">
        <f>+'EVALUACION INDICES'!E40</f>
        <v>1.9902141044818122</v>
      </c>
      <c r="F6" s="190">
        <f>+'EVALUACION INDICES'!E62</f>
        <v>2.8194867874975835</v>
      </c>
      <c r="G6" s="190">
        <f>+'EVALUACION INDICES'!E85</f>
        <v>13.348054902596385</v>
      </c>
    </row>
    <row r="7" spans="2:7" ht="39" customHeight="1" x14ac:dyDescent="0.25">
      <c r="B7" s="168" t="s">
        <v>201</v>
      </c>
      <c r="C7" s="169" t="str">
        <f>+'EVALUACION INDICES'!D8</f>
        <v>&gt; =   al  50 % DEL P.O</v>
      </c>
      <c r="D7" s="189">
        <f>+'EVALUACION INDICES'!E20</f>
        <v>-1239278461</v>
      </c>
      <c r="E7" s="188">
        <f>+'EVALUACION INDICES'!E43</f>
        <v>380277037</v>
      </c>
      <c r="F7" s="188">
        <f>+'EVALUACION INDICES'!E65</f>
        <v>319580247</v>
      </c>
      <c r="G7" s="188">
        <f>+'EVALUACION INDICES'!E88</f>
        <v>710813990</v>
      </c>
    </row>
    <row r="8" spans="2:7" ht="39" customHeight="1" x14ac:dyDescent="0.25">
      <c r="B8" s="187" t="s">
        <v>198</v>
      </c>
      <c r="C8" s="186" t="str">
        <f>+'EVALUACION INDICES'!D9</f>
        <v>&lt;= 75 %</v>
      </c>
      <c r="D8" s="185">
        <f>+'EVALUACION INDICES'!E22</f>
        <v>0.45897496381080921</v>
      </c>
      <c r="E8" s="184">
        <f>+'EVALUACION INDICES'!E45</f>
        <v>0.5872890041946407</v>
      </c>
      <c r="F8" s="184">
        <f>+'EVALUACION INDICES'!E67</f>
        <v>0.96946231171519126</v>
      </c>
      <c r="G8" s="184">
        <f>+'EVALUACION INDICES'!E90</f>
        <v>0.2934116311239206</v>
      </c>
    </row>
    <row r="9" spans="2:7" ht="24.75" customHeight="1" x14ac:dyDescent="0.25">
      <c r="B9" s="183" t="s">
        <v>196</v>
      </c>
      <c r="C9" s="182" t="str">
        <f>+'EVALUACION INDICES'!D10</f>
        <v>&gt; = 5</v>
      </c>
      <c r="D9" s="181">
        <f>+'EVALUACION INDICES'!E25</f>
        <v>-0.15076410706658622</v>
      </c>
      <c r="E9" s="181">
        <f>+'EVALUACION INDICES'!E48</f>
        <v>11.398988409888977</v>
      </c>
      <c r="F9" s="181">
        <f>+'EVALUACION INDICES'!E70</f>
        <v>-0.5552173189636499</v>
      </c>
      <c r="G9" s="181">
        <f>+'EVALUACION INDICES'!E93</f>
        <v>37.694022261459644</v>
      </c>
    </row>
    <row r="10" spans="2:7" ht="31.5" x14ac:dyDescent="0.25">
      <c r="B10" s="164" t="s">
        <v>215</v>
      </c>
      <c r="C10" s="163" t="str">
        <f>+'EVALUACION INDICES'!D11</f>
        <v>MAYOR O IGUAL A 0.20</v>
      </c>
      <c r="D10" s="179">
        <f>+'EVALUACION INDICES'!E28</f>
        <v>-1.0203536533104152E-2</v>
      </c>
      <c r="E10" s="179">
        <f>+'EVALUACION INDICES'!E51</f>
        <v>0.32649410869845114</v>
      </c>
      <c r="F10" s="180">
        <f>+'EVALUACION INDICES'!E73</f>
        <v>-0.45817036796323268</v>
      </c>
      <c r="G10" s="180">
        <f>+'EVALUACION INDICES'!E96</f>
        <v>0.61752325682257236</v>
      </c>
    </row>
    <row r="11" spans="2:7" ht="31.5" x14ac:dyDescent="0.25">
      <c r="B11" s="164" t="s">
        <v>212</v>
      </c>
      <c r="C11" s="163" t="str">
        <f>+'EVALUACION INDICES'!D12</f>
        <v>MAYOR O IGUAL A 0.05</v>
      </c>
      <c r="D11" s="179">
        <f>+'EVALUACION INDICES'!E31</f>
        <v>-5.5203687220804036E-3</v>
      </c>
      <c r="E11" s="179">
        <f>+'EVALUACION INDICES'!E54</f>
        <v>0.134747708725521</v>
      </c>
      <c r="F11" s="179">
        <f>+'EVALUACION INDICES'!E76</f>
        <v>-1.3991463878197321E-2</v>
      </c>
      <c r="G11" s="179">
        <f>+'EVALUACION INDICES'!E99</f>
        <v>0.43633475078130568</v>
      </c>
    </row>
    <row r="12" spans="2:7" x14ac:dyDescent="0.25">
      <c r="D12" s="178" t="s">
        <v>206</v>
      </c>
      <c r="E12" s="178" t="s">
        <v>4</v>
      </c>
      <c r="F12" s="178" t="s">
        <v>206</v>
      </c>
      <c r="G12" s="178" t="s">
        <v>4</v>
      </c>
    </row>
    <row r="13" spans="2:7" x14ac:dyDescent="0.25">
      <c r="D13" s="107" t="s">
        <v>227</v>
      </c>
    </row>
  </sheetData>
  <mergeCells count="3">
    <mergeCell ref="B2:C2"/>
    <mergeCell ref="B5:C5"/>
    <mergeCell ref="B3:E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09F68-AA75-45E7-A6B3-34B5DCD693D6}">
  <sheetPr>
    <pageSetUpPr fitToPage="1"/>
  </sheetPr>
  <dimension ref="A1:J27"/>
  <sheetViews>
    <sheetView showWhiteSpace="0" view="pageLayout" zoomScaleNormal="100" workbookViewId="0">
      <selection activeCell="D20" sqref="D20"/>
    </sheetView>
  </sheetViews>
  <sheetFormatPr baseColWidth="10" defaultRowHeight="12.75" x14ac:dyDescent="0.2"/>
  <cols>
    <col min="1" max="1" width="4.140625" style="2" customWidth="1"/>
    <col min="2" max="2" width="28.7109375" style="2" customWidth="1"/>
    <col min="3" max="6" width="20.140625" style="2" customWidth="1"/>
    <col min="7" max="7" width="25" style="2" customWidth="1"/>
    <col min="8" max="8" width="11.42578125" style="2"/>
    <col min="9" max="9" width="5" style="2" customWidth="1"/>
    <col min="10" max="10" width="3.42578125" style="2" customWidth="1"/>
    <col min="11" max="16384" width="11.42578125" style="2"/>
  </cols>
  <sheetData>
    <row r="1" spans="1:10" ht="15" x14ac:dyDescent="0.2">
      <c r="A1" s="263" t="s">
        <v>43</v>
      </c>
      <c r="B1" s="263"/>
      <c r="C1" s="263"/>
      <c r="D1" s="263"/>
      <c r="E1" s="263"/>
      <c r="F1" s="263"/>
      <c r="G1" s="31"/>
      <c r="H1" s="31"/>
      <c r="I1" s="31"/>
      <c r="J1" s="31"/>
    </row>
    <row r="2" spans="1:10" ht="15" x14ac:dyDescent="0.2">
      <c r="A2" s="263"/>
      <c r="B2" s="263"/>
      <c r="C2" s="263"/>
      <c r="D2" s="263"/>
      <c r="E2" s="263"/>
      <c r="F2" s="263"/>
      <c r="G2" s="31"/>
      <c r="H2" s="31"/>
      <c r="I2" s="31"/>
      <c r="J2" s="31"/>
    </row>
    <row r="3" spans="1:10" ht="14.25" x14ac:dyDescent="0.2">
      <c r="A3" s="32"/>
    </row>
    <row r="4" spans="1:10" ht="66" customHeight="1" x14ac:dyDescent="0.2">
      <c r="A4" s="264" t="s">
        <v>51</v>
      </c>
      <c r="B4" s="264"/>
      <c r="C4" s="264"/>
      <c r="D4" s="264"/>
      <c r="E4" s="264"/>
      <c r="F4" s="264"/>
      <c r="G4" s="33"/>
      <c r="H4" s="34"/>
      <c r="I4" s="34"/>
      <c r="J4" s="34"/>
    </row>
    <row r="5" spans="1:10" x14ac:dyDescent="0.2">
      <c r="A5" s="35" t="s">
        <v>44</v>
      </c>
      <c r="B5" s="3"/>
      <c r="C5" s="3"/>
      <c r="D5" s="3"/>
      <c r="E5" s="3"/>
      <c r="F5" s="82">
        <v>720000000</v>
      </c>
    </row>
    <row r="6" spans="1:10" x14ac:dyDescent="0.2">
      <c r="A6" s="35" t="s">
        <v>45</v>
      </c>
      <c r="B6" s="3"/>
      <c r="C6" s="3"/>
      <c r="D6" s="3"/>
      <c r="E6" s="3"/>
      <c r="F6" s="3"/>
    </row>
    <row r="7" spans="1:10" x14ac:dyDescent="0.2">
      <c r="A7" s="35"/>
      <c r="B7" s="3"/>
      <c r="C7" s="3"/>
      <c r="D7" s="3"/>
      <c r="E7" s="3"/>
      <c r="F7" s="3"/>
    </row>
    <row r="8" spans="1:10" x14ac:dyDescent="0.2">
      <c r="A8" s="35" t="s">
        <v>46</v>
      </c>
      <c r="B8" s="3"/>
      <c r="C8" s="3"/>
      <c r="D8" s="3"/>
      <c r="E8" s="3"/>
      <c r="F8" s="3"/>
    </row>
    <row r="9" spans="1:10" x14ac:dyDescent="0.2">
      <c r="A9" s="35" t="s">
        <v>47</v>
      </c>
      <c r="B9" s="3"/>
      <c r="C9" s="3"/>
      <c r="D9" s="3"/>
      <c r="E9" s="3"/>
      <c r="F9" s="3"/>
    </row>
    <row r="10" spans="1:10" x14ac:dyDescent="0.2">
      <c r="A10" s="35" t="s">
        <v>48</v>
      </c>
      <c r="B10" s="3"/>
      <c r="C10" s="3"/>
      <c r="D10" s="3"/>
      <c r="E10" s="3"/>
      <c r="F10" s="3"/>
    </row>
    <row r="11" spans="1:10" ht="14.25" x14ac:dyDescent="0.2">
      <c r="A11" s="36"/>
    </row>
    <row r="13" spans="1:10" ht="22.5" customHeight="1" x14ac:dyDescent="0.2">
      <c r="B13" s="75" t="s">
        <v>49</v>
      </c>
      <c r="C13" s="76" t="s">
        <v>116</v>
      </c>
      <c r="D13" s="76" t="s">
        <v>107</v>
      </c>
      <c r="E13" s="76" t="s">
        <v>88</v>
      </c>
      <c r="F13" s="76" t="s">
        <v>108</v>
      </c>
      <c r="G13" s="37"/>
      <c r="H13" s="37"/>
    </row>
    <row r="14" spans="1:10" x14ac:dyDescent="0.2">
      <c r="B14" s="38" t="s">
        <v>132</v>
      </c>
      <c r="C14" s="96">
        <v>17500</v>
      </c>
      <c r="D14" s="96">
        <v>20000</v>
      </c>
      <c r="E14" s="77">
        <v>18518</v>
      </c>
      <c r="F14" s="77">
        <v>17740</v>
      </c>
      <c r="G14" s="39"/>
    </row>
    <row r="15" spans="1:10" x14ac:dyDescent="0.2">
      <c r="B15" s="38" t="s">
        <v>133</v>
      </c>
      <c r="C15" s="96">
        <v>12040</v>
      </c>
      <c r="D15" s="96">
        <v>14000</v>
      </c>
      <c r="E15" s="77">
        <v>12963</v>
      </c>
      <c r="F15" s="77">
        <v>11840</v>
      </c>
      <c r="G15" s="39"/>
    </row>
    <row r="16" spans="1:10" ht="15.75" customHeight="1" x14ac:dyDescent="0.2">
      <c r="B16" s="38" t="s">
        <v>134</v>
      </c>
      <c r="C16" s="96">
        <v>31903.200000000001</v>
      </c>
      <c r="D16" s="96">
        <v>36720</v>
      </c>
      <c r="E16" s="77">
        <v>34000</v>
      </c>
      <c r="F16" s="77">
        <v>31946</v>
      </c>
      <c r="G16" s="39"/>
    </row>
    <row r="17" spans="1:7" x14ac:dyDescent="0.2">
      <c r="B17" s="40" t="s">
        <v>6</v>
      </c>
      <c r="C17" s="44"/>
      <c r="D17" s="44"/>
      <c r="E17" s="44"/>
      <c r="F17" s="44"/>
      <c r="G17" s="41"/>
    </row>
    <row r="18" spans="1:7" x14ac:dyDescent="0.2">
      <c r="C18" s="78"/>
      <c r="D18" s="78"/>
      <c r="E18" s="78"/>
      <c r="F18" s="78"/>
    </row>
    <row r="19" spans="1:7" s="42" customFormat="1" ht="11.25" x14ac:dyDescent="0.2">
      <c r="B19" s="43"/>
      <c r="C19" s="43"/>
      <c r="D19" s="81"/>
      <c r="E19" s="79"/>
      <c r="F19" s="79"/>
    </row>
    <row r="20" spans="1:7" s="42" customFormat="1" ht="11.25" x14ac:dyDescent="0.2">
      <c r="B20" s="43"/>
      <c r="C20" s="83"/>
      <c r="D20" s="84"/>
      <c r="E20" s="83"/>
      <c r="F20" s="83"/>
    </row>
    <row r="21" spans="1:7" s="42" customFormat="1" ht="11.25" x14ac:dyDescent="0.2">
      <c r="B21" s="43"/>
      <c r="C21" s="43"/>
      <c r="D21" s="43"/>
      <c r="E21" s="43"/>
      <c r="F21" s="43"/>
    </row>
    <row r="22" spans="1:7" x14ac:dyDescent="0.2">
      <c r="A22" s="4" t="s">
        <v>34</v>
      </c>
      <c r="B22" s="4"/>
      <c r="C22" s="4"/>
      <c r="D22" s="80"/>
      <c r="E22" s="4"/>
      <c r="F22" s="4"/>
    </row>
    <row r="23" spans="1:7" ht="12.75" customHeight="1" x14ac:dyDescent="0.2">
      <c r="A23" s="220" t="s">
        <v>50</v>
      </c>
      <c r="B23" s="220"/>
      <c r="C23" s="220"/>
      <c r="D23" s="12"/>
      <c r="E23" s="12"/>
      <c r="F23" s="12"/>
    </row>
    <row r="24" spans="1:7" x14ac:dyDescent="0.2">
      <c r="A24" s="11"/>
      <c r="B24" s="12"/>
      <c r="C24" s="12"/>
      <c r="D24" s="12"/>
      <c r="E24" s="12"/>
      <c r="F24" s="12"/>
    </row>
    <row r="25" spans="1:7" x14ac:dyDescent="0.2">
      <c r="A25" s="11"/>
      <c r="B25" s="12"/>
      <c r="C25" s="12"/>
      <c r="D25" s="12"/>
      <c r="E25" s="12"/>
      <c r="F25" s="12"/>
    </row>
    <row r="26" spans="1:7" x14ac:dyDescent="0.2">
      <c r="A26" s="5" t="s">
        <v>135</v>
      </c>
    </row>
    <row r="27" spans="1:7" x14ac:dyDescent="0.2">
      <c r="A27" s="3" t="s">
        <v>136</v>
      </c>
    </row>
  </sheetData>
  <mergeCells count="4">
    <mergeCell ref="A23:C23"/>
    <mergeCell ref="A1:F1"/>
    <mergeCell ref="A2:F2"/>
    <mergeCell ref="A4:F4"/>
  </mergeCells>
  <pageMargins left="0.7" right="1.6875" top="0.75" bottom="0.75" header="0.3" footer="0.3"/>
  <pageSetup paperSize="132" orientation="landscape" r:id="rId1"/>
  <headerFooter>
    <oddHeader>&amp;C&amp;"Arial,Negrita"&amp;14PONDERACIÓN  INVITACIÓN ABIERTA No. 012 DE 2023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122F0-DAFC-4D98-996E-94EF940495D0}">
  <sheetPr>
    <pageSetUpPr fitToPage="1"/>
  </sheetPr>
  <dimension ref="A1:I29"/>
  <sheetViews>
    <sheetView workbookViewId="0">
      <selection activeCell="F7" sqref="F7"/>
    </sheetView>
  </sheetViews>
  <sheetFormatPr baseColWidth="10" defaultRowHeight="15" x14ac:dyDescent="0.25"/>
  <cols>
    <col min="1" max="1" width="27.42578125" customWidth="1"/>
    <col min="2" max="2" width="12.28515625" customWidth="1"/>
    <col min="3" max="6" width="20.7109375" customWidth="1"/>
    <col min="9" max="9" width="14.5703125" bestFit="1" customWidth="1"/>
  </cols>
  <sheetData>
    <row r="1" spans="1:6" x14ac:dyDescent="0.25">
      <c r="A1" s="1"/>
      <c r="B1" s="1"/>
      <c r="C1" s="1"/>
      <c r="D1" s="1"/>
      <c r="E1" s="1"/>
      <c r="F1" s="1"/>
    </row>
    <row r="2" spans="1:6" ht="23.25" x14ac:dyDescent="0.35">
      <c r="A2" s="268" t="s">
        <v>85</v>
      </c>
      <c r="B2" s="268"/>
      <c r="C2" s="268"/>
      <c r="D2" s="268"/>
      <c r="E2" s="268"/>
      <c r="F2" s="268"/>
    </row>
    <row r="3" spans="1:6" ht="46.5" customHeight="1" x14ac:dyDescent="0.25">
      <c r="A3" s="269" t="s">
        <v>10</v>
      </c>
      <c r="B3" s="270"/>
      <c r="C3" s="76" t="s">
        <v>116</v>
      </c>
      <c r="D3" s="76" t="s">
        <v>107</v>
      </c>
      <c r="E3" s="76" t="s">
        <v>88</v>
      </c>
      <c r="F3" s="76" t="s">
        <v>108</v>
      </c>
    </row>
    <row r="4" spans="1:6" ht="22.5" x14ac:dyDescent="0.25">
      <c r="A4" s="271" t="s">
        <v>0</v>
      </c>
      <c r="B4" s="272"/>
      <c r="C4" s="45" t="s">
        <v>52</v>
      </c>
      <c r="D4" s="47" t="s">
        <v>4</v>
      </c>
      <c r="E4" s="45" t="s">
        <v>52</v>
      </c>
      <c r="F4" s="47" t="s">
        <v>4</v>
      </c>
    </row>
    <row r="5" spans="1:6" ht="22.5" x14ac:dyDescent="0.25">
      <c r="A5" s="271" t="s">
        <v>11</v>
      </c>
      <c r="B5" s="272"/>
      <c r="C5" s="45" t="s">
        <v>52</v>
      </c>
      <c r="D5" s="45" t="s">
        <v>52</v>
      </c>
      <c r="E5" s="45" t="s">
        <v>52</v>
      </c>
      <c r="F5" s="45" t="s">
        <v>52</v>
      </c>
    </row>
    <row r="6" spans="1:6" ht="22.5" x14ac:dyDescent="0.25">
      <c r="A6" s="273" t="s">
        <v>12</v>
      </c>
      <c r="B6" s="274"/>
      <c r="C6" s="45" t="s">
        <v>52</v>
      </c>
      <c r="D6" s="47" t="s">
        <v>4</v>
      </c>
      <c r="E6" s="45" t="s">
        <v>52</v>
      </c>
      <c r="F6" s="47" t="s">
        <v>4</v>
      </c>
    </row>
    <row r="7" spans="1:6" ht="22.5" x14ac:dyDescent="0.25">
      <c r="A7" s="275" t="s">
        <v>36</v>
      </c>
      <c r="B7" s="276"/>
      <c r="C7" s="45" t="s">
        <v>52</v>
      </c>
      <c r="D7" s="47" t="s">
        <v>4</v>
      </c>
      <c r="E7" s="45" t="s">
        <v>52</v>
      </c>
      <c r="F7" s="47" t="s">
        <v>4</v>
      </c>
    </row>
    <row r="8" spans="1:6" ht="51" customHeight="1" x14ac:dyDescent="0.25">
      <c r="A8" s="271" t="s">
        <v>28</v>
      </c>
      <c r="B8" s="272"/>
      <c r="C8" s="106" t="s">
        <v>164</v>
      </c>
      <c r="D8" s="106" t="s">
        <v>164</v>
      </c>
      <c r="E8" s="106" t="s">
        <v>164</v>
      </c>
      <c r="F8" s="106" t="s">
        <v>164</v>
      </c>
    </row>
    <row r="9" spans="1:6" ht="35.25" customHeight="1" x14ac:dyDescent="0.25">
      <c r="A9" s="266" t="s">
        <v>6</v>
      </c>
      <c r="B9" s="267"/>
      <c r="C9" s="13" t="s">
        <v>165</v>
      </c>
      <c r="D9" s="13" t="s">
        <v>165</v>
      </c>
      <c r="E9" s="13" t="s">
        <v>165</v>
      </c>
      <c r="F9" s="13" t="s">
        <v>165</v>
      </c>
    </row>
    <row r="12" spans="1:6" x14ac:dyDescent="0.25">
      <c r="A12" s="4" t="s">
        <v>34</v>
      </c>
      <c r="B12" s="4"/>
      <c r="C12" s="4"/>
      <c r="D12" s="4"/>
      <c r="E12" s="4"/>
      <c r="F12" s="4"/>
    </row>
    <row r="13" spans="1:6" ht="13.5" customHeight="1" x14ac:dyDescent="0.25">
      <c r="A13" s="220" t="s">
        <v>35</v>
      </c>
      <c r="B13" s="265"/>
      <c r="C13" s="12"/>
      <c r="D13" s="12"/>
      <c r="E13" s="12"/>
      <c r="F13" s="12"/>
    </row>
    <row r="14" spans="1:6" x14ac:dyDescent="0.25">
      <c r="A14" s="11"/>
      <c r="B14" s="12"/>
      <c r="C14" s="12"/>
      <c r="D14" s="12"/>
      <c r="E14" s="12"/>
      <c r="F14" s="12"/>
    </row>
    <row r="15" spans="1:6" x14ac:dyDescent="0.25">
      <c r="A15" s="11"/>
      <c r="B15" s="12"/>
      <c r="C15" s="12"/>
      <c r="D15" s="12"/>
      <c r="E15" s="12"/>
      <c r="F15" s="12"/>
    </row>
    <row r="16" spans="1:6" x14ac:dyDescent="0.25">
      <c r="A16" s="5" t="s">
        <v>135</v>
      </c>
      <c r="B16" s="2"/>
      <c r="C16" s="2"/>
      <c r="D16" s="2"/>
      <c r="E16" s="2"/>
      <c r="F16" s="2"/>
    </row>
    <row r="17" spans="1:9" x14ac:dyDescent="0.25">
      <c r="A17" s="3" t="s">
        <v>136</v>
      </c>
      <c r="B17" s="2"/>
      <c r="C17" s="2"/>
      <c r="D17" s="2"/>
      <c r="E17" s="2"/>
      <c r="F17" s="2"/>
    </row>
    <row r="20" spans="1:9" x14ac:dyDescent="0.25">
      <c r="A20" s="6" t="s">
        <v>37</v>
      </c>
      <c r="B20" s="7"/>
      <c r="C20" s="7"/>
      <c r="D20" s="7"/>
      <c r="E20" s="7"/>
      <c r="F20" s="7"/>
    </row>
    <row r="21" spans="1:9" x14ac:dyDescent="0.25">
      <c r="A21" s="7" t="s">
        <v>38</v>
      </c>
      <c r="B21" s="7"/>
      <c r="C21" s="7"/>
      <c r="D21" s="7"/>
      <c r="E21" s="7"/>
      <c r="F21" s="7"/>
    </row>
    <row r="27" spans="1:9" x14ac:dyDescent="0.25">
      <c r="I27" s="9"/>
    </row>
    <row r="28" spans="1:9" x14ac:dyDescent="0.25">
      <c r="I28" s="9"/>
    </row>
    <row r="29" spans="1:9" x14ac:dyDescent="0.25">
      <c r="I29" s="9"/>
    </row>
  </sheetData>
  <mergeCells count="9">
    <mergeCell ref="A13:B13"/>
    <mergeCell ref="A9:B9"/>
    <mergeCell ref="A2:F2"/>
    <mergeCell ref="A3:B3"/>
    <mergeCell ref="A4:B4"/>
    <mergeCell ref="A5:B5"/>
    <mergeCell ref="A6:B6"/>
    <mergeCell ref="A7:B7"/>
    <mergeCell ref="A8:B8"/>
  </mergeCells>
  <pageMargins left="0.7" right="0.7" top="0.75" bottom="0.75" header="0.3" footer="0.3"/>
  <pageSetup scale="8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E. JURIDICA</vt:lpstr>
      <vt:lpstr>E. TECNICA</vt:lpstr>
      <vt:lpstr>E. EXPERIENCIA</vt:lpstr>
      <vt:lpstr>DOCUMENTOS</vt:lpstr>
      <vt:lpstr>EVALUACION INDICES</vt:lpstr>
      <vt:lpstr>INDICADORES</vt:lpstr>
      <vt:lpstr>PONDERACIÓN</vt:lpstr>
      <vt:lpstr>RESULTADO</vt:lpstr>
      <vt:lpstr>'E. TECNICA'!Títulos_a_imprimir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Marco Antolinez Guitarrero</cp:lastModifiedBy>
  <cp:lastPrinted>2023-06-07T16:18:50Z</cp:lastPrinted>
  <dcterms:created xsi:type="dcterms:W3CDTF">2017-05-22T13:32:10Z</dcterms:created>
  <dcterms:modified xsi:type="dcterms:W3CDTF">2023-06-21T21:50:51Z</dcterms:modified>
</cp:coreProperties>
</file>