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12 DE 2023 - COMPUTADORES\"/>
    </mc:Choice>
  </mc:AlternateContent>
  <xr:revisionPtr revIDLastSave="0" documentId="13_ncr:1_{D072471D-693D-461E-9CFC-13F83569B9B1}" xr6:coauthVersionLast="47" xr6:coauthVersionMax="47" xr10:uidLastSave="{00000000-0000-0000-0000-000000000000}"/>
  <bookViews>
    <workbookView xWindow="-120" yWindow="-120" windowWidth="29040" windowHeight="15840" firstSheet="3" activeTab="9" xr2:uid="{00000000-000D-0000-FFFF-FFFF00000000}"/>
  </bookViews>
  <sheets>
    <sheet name="E. JURIDICA" sheetId="1" r:id="rId1"/>
    <sheet name="E. TECNICA " sheetId="48" r:id="rId2"/>
    <sheet name="E. EXPERIENCIA" sheetId="54" r:id="rId3"/>
    <sheet name="DOCUMENTOS" sheetId="55" r:id="rId4"/>
    <sheet name="EVALUACION INDICES" sheetId="56" r:id="rId5"/>
    <sheet name="INDICADORES" sheetId="57" r:id="rId6"/>
    <sheet name="SUBSANACION SUMIMAS" sheetId="58" r:id="rId7"/>
    <sheet name="SUBSANACION TENCIF" sheetId="59" r:id="rId8"/>
    <sheet name="PONDERACIÓN" sheetId="53" r:id="rId9"/>
    <sheet name="RESULTADO" sheetId="4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58" l="1"/>
  <c r="D18" i="58"/>
  <c r="D20" i="58"/>
  <c r="D23" i="58"/>
  <c r="C26" i="58"/>
  <c r="D26" i="58"/>
  <c r="C29" i="58"/>
  <c r="D29" i="58" s="1"/>
  <c r="E187" i="56" l="1"/>
  <c r="K11" i="57" s="1"/>
  <c r="B2" i="57"/>
  <c r="B3" i="57"/>
  <c r="D5" i="57"/>
  <c r="E5" i="57"/>
  <c r="F5" i="57"/>
  <c r="G5" i="57"/>
  <c r="H5" i="57"/>
  <c r="I5" i="57"/>
  <c r="J5" i="57"/>
  <c r="K5" i="57"/>
  <c r="L5" i="57"/>
  <c r="C6" i="57"/>
  <c r="D6" i="57"/>
  <c r="E6" i="57"/>
  <c r="F6" i="57"/>
  <c r="G6" i="57"/>
  <c r="H6" i="57"/>
  <c r="I6" i="57"/>
  <c r="J6" i="57"/>
  <c r="K6" i="57"/>
  <c r="L6" i="57"/>
  <c r="C7" i="57"/>
  <c r="D7" i="57"/>
  <c r="E7" i="57"/>
  <c r="F7" i="57"/>
  <c r="G7" i="57"/>
  <c r="H7" i="57"/>
  <c r="I7" i="57"/>
  <c r="J7" i="57"/>
  <c r="K7" i="57"/>
  <c r="L7" i="57"/>
  <c r="C8" i="57"/>
  <c r="D8" i="57"/>
  <c r="E8" i="57"/>
  <c r="F8" i="57"/>
  <c r="G8" i="57"/>
  <c r="H8" i="57"/>
  <c r="I8" i="57"/>
  <c r="J8" i="57"/>
  <c r="K8" i="57"/>
  <c r="L8" i="57"/>
  <c r="C9" i="57"/>
  <c r="D9" i="57"/>
  <c r="E9" i="57"/>
  <c r="F9" i="57"/>
  <c r="G9" i="57"/>
  <c r="H9" i="57"/>
  <c r="I9" i="57"/>
  <c r="J9" i="57"/>
  <c r="L9" i="57"/>
  <c r="C10" i="57"/>
  <c r="D10" i="57"/>
  <c r="E10" i="57"/>
  <c r="F10" i="57"/>
  <c r="G10" i="57"/>
  <c r="H10" i="57"/>
  <c r="I10" i="57"/>
  <c r="J10" i="57"/>
  <c r="K10" i="57"/>
  <c r="L10" i="57"/>
  <c r="C11" i="57"/>
  <c r="D11" i="57"/>
  <c r="E11" i="57"/>
  <c r="F11" i="57"/>
  <c r="G11" i="57"/>
  <c r="H11" i="57"/>
  <c r="I11" i="57"/>
  <c r="J11" i="57"/>
  <c r="L11" i="57"/>
  <c r="B2" i="56"/>
  <c r="B3" i="56"/>
  <c r="E6" i="56"/>
  <c r="B15" i="56"/>
  <c r="E17" i="56"/>
  <c r="E20" i="56"/>
  <c r="E22" i="56"/>
  <c r="E25" i="56"/>
  <c r="D28" i="56"/>
  <c r="E28" i="56"/>
  <c r="D31" i="56"/>
  <c r="E31" i="56" s="1"/>
  <c r="B38" i="56"/>
  <c r="E40" i="56"/>
  <c r="E43" i="56"/>
  <c r="E45" i="56"/>
  <c r="E48" i="56"/>
  <c r="D51" i="56"/>
  <c r="E51" i="56"/>
  <c r="D54" i="56"/>
  <c r="E54" i="56" s="1"/>
  <c r="B60" i="56"/>
  <c r="E62" i="56"/>
  <c r="E65" i="56"/>
  <c r="E67" i="56"/>
  <c r="E70" i="56"/>
  <c r="D73" i="56"/>
  <c r="E73" i="56" s="1"/>
  <c r="D76" i="56"/>
  <c r="E76" i="56"/>
  <c r="B82" i="56"/>
  <c r="E84" i="56"/>
  <c r="E87" i="56"/>
  <c r="E89" i="56"/>
  <c r="E92" i="56"/>
  <c r="D95" i="56"/>
  <c r="E95" i="56" s="1"/>
  <c r="D98" i="56"/>
  <c r="E98" i="56"/>
  <c r="B104" i="56"/>
  <c r="E106" i="56"/>
  <c r="E109" i="56"/>
  <c r="E111" i="56"/>
  <c r="E114" i="56"/>
  <c r="D117" i="56"/>
  <c r="E117" i="56"/>
  <c r="D120" i="56"/>
  <c r="E120" i="56"/>
  <c r="B126" i="56"/>
  <c r="E128" i="56"/>
  <c r="E131" i="56"/>
  <c r="E133" i="56"/>
  <c r="E136" i="56"/>
  <c r="D139" i="56"/>
  <c r="E139" i="56"/>
  <c r="D142" i="56"/>
  <c r="E142" i="56"/>
  <c r="B149" i="56"/>
  <c r="E151" i="56"/>
  <c r="E154" i="56"/>
  <c r="E156" i="56"/>
  <c r="E159" i="56"/>
  <c r="D162" i="56"/>
  <c r="E162" i="56"/>
  <c r="D165" i="56"/>
  <c r="E165" i="56"/>
  <c r="B171" i="56"/>
  <c r="E173" i="56"/>
  <c r="E176" i="56"/>
  <c r="E178" i="56"/>
  <c r="E181" i="56"/>
  <c r="K9" i="57" s="1"/>
  <c r="E184" i="56"/>
  <c r="B193" i="56"/>
  <c r="E195" i="56"/>
  <c r="E198" i="56"/>
  <c r="E200" i="56"/>
  <c r="E203" i="56"/>
  <c r="D206" i="56"/>
  <c r="E206" i="56" s="1"/>
  <c r="D209" i="56"/>
  <c r="E209" i="56"/>
  <c r="K15" i="53" l="1"/>
  <c r="J15" i="53"/>
  <c r="H15" i="53"/>
  <c r="G15" i="53"/>
  <c r="E15" i="53"/>
  <c r="D15" i="53"/>
  <c r="I72" i="54" l="1"/>
  <c r="I75" i="54" s="1"/>
  <c r="I54" i="54"/>
  <c r="I55" i="54" s="1"/>
  <c r="I22" i="54"/>
  <c r="I21" i="54"/>
  <c r="I24" i="54" s="1"/>
  <c r="I105" i="54"/>
  <c r="I95" i="54"/>
  <c r="I85" i="54"/>
  <c r="I65" i="54"/>
  <c r="I45" i="54"/>
  <c r="I35" i="54"/>
</calcChain>
</file>

<file path=xl/sharedStrings.xml><?xml version="1.0" encoding="utf-8"?>
<sst xmlns="http://schemas.openxmlformats.org/spreadsheetml/2006/main" count="1229" uniqueCount="437">
  <si>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</si>
  <si>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</si>
  <si>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</si>
  <si>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</si>
  <si>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</si>
  <si>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</si>
  <si>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</si>
  <si>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</si>
  <si>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</si>
  <si>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</si>
  <si>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</si>
  <si>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</si>
  <si>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</si>
  <si>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</si>
  <si>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</si>
  <si>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</si>
  <si>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</si>
  <si>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</si>
  <si>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</si>
  <si>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</si>
  <si>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</si>
  <si>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</si>
  <si>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</si>
  <si>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</si>
  <si>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</si>
  <si>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</si>
  <si>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</si>
  <si>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</si>
  <si>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</si>
  <si>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</si>
  <si>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</si>
  <si>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</si>
  <si>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</si>
  <si>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</si>
  <si>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</si>
  <si>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</si>
  <si>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</si>
  <si>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</si>
  <si>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Subgerente Financiera</t>
  </si>
  <si>
    <t>ESPECIFICACIONES TECNICAS</t>
  </si>
  <si>
    <t xml:space="preserve">REF </t>
  </si>
  <si>
    <t>El oferente debe presentar COPIA LEGIBLE DE LA CEDULA DE CIUDADANIA del represéntate Legal de la sociedad o de la persona natural que presenta oferta, la cual debe estar registrada y contar con las facultades para la presentación de la oferta mediante su firma.</t>
  </si>
  <si>
    <t>HOJA DE VIDA DE LA FUNCIÓN PUBLICA</t>
  </si>
  <si>
    <t>Los OFERENTES al momento de presentar su OFERTA deberán presentar la hoja de vida de la función publica de acuerdo a su naturaleza (persona jurídica o natural), la cual puede ser obtenida de la página www.funcionpublica.gov.co/descarga-de-formatos</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</si>
  <si>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t>
  </si>
  <si>
    <t>FOLIO 5-10</t>
  </si>
  <si>
    <t>FOLIO 11-12</t>
  </si>
  <si>
    <t>FOLIO 19-21</t>
  </si>
  <si>
    <t>FOLIO 22-23</t>
  </si>
  <si>
    <t>FOLIO 31-32</t>
  </si>
  <si>
    <t xml:space="preserve">4.2 CRITERIO DE CALIFICACIÓN </t>
  </si>
  <si>
    <t>P = 1000 x (PM/VP)</t>
  </si>
  <si>
    <t>Donde:</t>
  </si>
  <si>
    <t>P = Puntaje para la propuesta en evaluación</t>
  </si>
  <si>
    <t>VP = Valor de la propuesta en evaluación</t>
  </si>
  <si>
    <t>PM = Valor de la propuesta más económica.</t>
  </si>
  <si>
    <t>DESCRPCIÓN</t>
  </si>
  <si>
    <t>VALOR OFERTA</t>
  </si>
  <si>
    <t>TOTAL</t>
  </si>
  <si>
    <t>Jefe  Oficina  Asesora de Juridica y Contratacion</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</si>
  <si>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</si>
  <si>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NO CUMPLE
DEBE SUBSANAR</t>
  </si>
  <si>
    <t>INVITACION ABIERTA No. 012 DE 2023</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</si>
  <si>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</si>
  <si>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</si>
  <si>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</si>
  <si>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</si>
  <si>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</si>
  <si>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</si>
  <si>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</si>
  <si>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</si>
  <si>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</si>
  <si>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EXCELENTE</t>
  </si>
  <si>
    <t>Vo. Bo ORLANDO CASTRO ROJAS</t>
  </si>
  <si>
    <t>Subgerente Administrativo</t>
  </si>
  <si>
    <t>TECNOLOGIA INFORMATICA TECINF SAS</t>
  </si>
  <si>
    <t>SUMIMAS SAS</t>
  </si>
  <si>
    <t>SISTETRONICS SAS</t>
  </si>
  <si>
    <t>RIO TECHNOLOGY SAS</t>
  </si>
  <si>
    <t>TECHNOLOGY WORLD GROUP SAS</t>
  </si>
  <si>
    <t>REDCOMPUTO LIMITADA</t>
  </si>
  <si>
    <t>TECHNO PHONE COLOMBIA SAS</t>
  </si>
  <si>
    <t>COLSFOT SAS</t>
  </si>
  <si>
    <t>QUANTYC SAS</t>
  </si>
  <si>
    <t>Equipos: Sistema operativo Windows 11 Pro Familia del procesador Procesador Intel® Core™ i7 de 12.ª generación Procesador Intel® Core™ i7-12700 (hasta 4,9 GHz con tecnología Intel® Turbo Boost, 25 MB de caché L3, 12 núcleos y 20 subprocesos) 3 4
Memoria 16 GB de RAM DDR4-3200 MHz (1 x 16 GB) Disco Duro 512 GB SSD PCIe® NVMe™ M.2
Pantalla 23.8&amp;quot; diagonal, FHD (1920 x 1080), IPS, anti-glare, 250 nits, 72% NTSC 5
Pantalla FHD, IPS, antirreflectante, de 60,5 cm (23,8&amp;quot;) en diagonal, 250 nits y 72 % de NTSC (1920 x 1080) 5
Inalámbrico Tarjeta inalámbrica Realtek RTL8852AE Wi-Fi 6 (2x2) y Bluetooth® 5.2
Factor de forma Todo en Uno
Teclado y mouse Del fabricante Cámara Web Cámara de 5 M con micrófonos digitales de matriz doble integrado
Etiquetas ecológicas Registro EPEAT®
Garantía del fabricante La garantía limitada de 3 año (3/3/3) incluye cobertura por 3 años
para piezas, mano de obra y reparación in situ.&amp;quot; “3 AÑOS DE GARANTIA CARE PACK
DIRECTO DEL FABRICANTE”</t>
  </si>
  <si>
    <t>LOS OFERENTES deberán acreditar experiencia específica en el suministro de computadores y/o componentes electrónicos (servidores, tablets).
La experiencia específica se acreditará con la presentación de certificaciones con entidades privadas y/o públicas.
Presentar mínimo 3 certificaciones con entidades privadas o públicas, cuyo valor sumado sea igual o superior al presupuesto oficial y cuyo objeto este directamente relacionado con el suministro de computadores y/o componentes electrónicos (servidores, tablets).</t>
  </si>
  <si>
    <t>INVITACION ABIERTA No. 012 de 2023</t>
  </si>
  <si>
    <t>FOLIO 1-2</t>
  </si>
  <si>
    <t>FOLIO 3-12</t>
  </si>
  <si>
    <t>FOLIO 13</t>
  </si>
  <si>
    <t>FOLIO 14-20</t>
  </si>
  <si>
    <t>FOLIO 21-23</t>
  </si>
  <si>
    <t>FOLIO 24-26</t>
  </si>
  <si>
    <t>NO APORTA</t>
  </si>
  <si>
    <t>CUMPLE
se verifico por la ELC</t>
  </si>
  <si>
    <t>FOLIO 28-33</t>
  </si>
  <si>
    <t>FOLIO 34</t>
  </si>
  <si>
    <t>FOLIO 35</t>
  </si>
  <si>
    <t>FOLIO 36-37</t>
  </si>
  <si>
    <t>TATA CONSULTANCY SERVICES</t>
  </si>
  <si>
    <t>54 PORTATIL LATITUDES3420 POR</t>
  </si>
  <si>
    <t>15/06/2022 - 15/06/2022</t>
  </si>
  <si>
    <t>GENERAL MEDICA DE COLOMBIA SAS BIMEDCO</t>
  </si>
  <si>
    <t>HARDWARE MOSAIQ - COTIZACION 125210</t>
  </si>
  <si>
    <t>20/10/2020 - 20/12/2020</t>
  </si>
  <si>
    <t>ALICIA ALEJANDRA VIZCAINO TORRES - IS OFFICER</t>
  </si>
  <si>
    <t>JENIFFER CAROLINA BERNAL OVALLE - ANALISTA DE COMPRAS</t>
  </si>
  <si>
    <t>ATENTO COLOMBIA SAS</t>
  </si>
  <si>
    <t>CERTIFICACIN COMPRA DE 1000 PORTATILES HP 440 I7</t>
  </si>
  <si>
    <t>15/12/2022 - 02/01/2023</t>
  </si>
  <si>
    <t>MOISES ZAMBRANO - DIRECTOR DE PROYECTOS</t>
  </si>
  <si>
    <t>CUMPLE
folio 16-137</t>
  </si>
  <si>
    <t>FOLIO 3-14</t>
  </si>
  <si>
    <t>FOLIO 13-14</t>
  </si>
  <si>
    <t>FOLIO 15</t>
  </si>
  <si>
    <t>FOLIO 16-26</t>
  </si>
  <si>
    <t>FOLIO 27-28</t>
  </si>
  <si>
    <t>FOLIO 29-30</t>
  </si>
  <si>
    <t>FOLIO 34-39</t>
  </si>
  <si>
    <t>FOLIO 40</t>
  </si>
  <si>
    <t>FOLIO 43-47</t>
  </si>
  <si>
    <t>FOLIO 41-42</t>
  </si>
  <si>
    <t>UNIVERSIDAD INDUSTRIAL DE SANTANDER</t>
  </si>
  <si>
    <t>ADQUISICION DE EQUIPOS DE COMPUTO PARA LA UNIVERSIDAD INDUSTRIAL DE SANTANDER</t>
  </si>
  <si>
    <t>04/02/2021 - 06/06/2021</t>
  </si>
  <si>
    <t>MARIA TERESA DUARTE SIERRA - JEFE DE DIVISION DE CONTRATACION</t>
  </si>
  <si>
    <t>UNIVERSIDAD DISTRITAL FRANCISCO JOSE CALDAS</t>
  </si>
  <si>
    <t>CONTRATAR LA ADQUISICION DE COMPUTADORES, SCANER, IMPRESORAS CON DESTINO A LOS LABORATORIOS, AREAS ADMINISTRATIVAS Y ACADEMICAS DE LA UNIVERSIDAD DISTRITAL FRANCISCO JOSE DE CALDAS DE ACUERDO CON LAS CONDICIONES Y ESPECIFICACIONES PREVISTAS EN EL PLIEGO DE CONDICIONES: COMPONENTE 1 : COMPUTADORES TIPO 3 TIPO 2 Y TIOO ASITENCIAL; COMPONENTE 2: IMRESORAS TIPO 1 Y COMPONENTE 3 : SCANER TIPO 2</t>
  </si>
  <si>
    <t>18/01/2021 - 20/07/2021</t>
  </si>
  <si>
    <t>MARTHA CECILIAVALES CRUZ - JEFE DE DATOS</t>
  </si>
  <si>
    <t>ALCALDIA MAYOR DE BOGOTA</t>
  </si>
  <si>
    <t>CO1PCCNTR 693767</t>
  </si>
  <si>
    <t>ADQUISICION DE COMPUTADORES CON DESTINO A LOS COLEGIOS DEL DISTRITO COPUATLA CONFORME A LAS NECESIDAD EVIDENCIADAS POR LA SECRETARIA DE EDUCACION DEL DISTRITO</t>
  </si>
  <si>
    <t>16/01/2019 - 19/11/2019</t>
  </si>
  <si>
    <t>ESPERANZA ALCIRA CARDONA HERNANDEZ - JEFE OFICINA DE CONTRATOS</t>
  </si>
  <si>
    <t>CUMPLE
folio 252</t>
  </si>
  <si>
    <t>FOLIO 3-4</t>
  </si>
  <si>
    <t>FOLIO 3-15</t>
  </si>
  <si>
    <t>FOLIO 11</t>
  </si>
  <si>
    <t>FOLIO 12-16</t>
  </si>
  <si>
    <t>FOLIO 22-27</t>
  </si>
  <si>
    <t>FOLIO 17-18</t>
  </si>
  <si>
    <t>FOLIO 19-20</t>
  </si>
  <si>
    <t>FOLIO 21</t>
  </si>
  <si>
    <t>FOLIO 28-31</t>
  </si>
  <si>
    <t>FOLIO 32</t>
  </si>
  <si>
    <t>CUMPLE
folio 78</t>
  </si>
  <si>
    <t>UNIVERSIDAD TECNOLOGICA DE PEREIRA</t>
  </si>
  <si>
    <t>SUMINISTRO DE EQUIPOS PARA LAS SALAS DE COMPUTO DE LA UNIVERSIDAD</t>
  </si>
  <si>
    <t>17/12/2020 - 19/02/2021</t>
  </si>
  <si>
    <t>BUENO</t>
  </si>
  <si>
    <t>JAIME AUGUSTO ZARATE ARIAS - JEFE DE ALMACEN</t>
  </si>
  <si>
    <t>ESCUELA SUPERIOR DE ADMINISTRACION PUBLICA</t>
  </si>
  <si>
    <t>ADQUISICION DE EQUIPOS DE COMPUTO POR EL ACUERDO MARCO DE COLOMBIA COMPRA EFICIENCTE CCE PARA LA ESCUAL SUPERIOR DE ADMINISTRACION PUBLICA - ESAP -  ADQUISICION DE EQUIPO AIO</t>
  </si>
  <si>
    <t>04/09/2020 - 07/12/2020</t>
  </si>
  <si>
    <t>CAMILO TAPIAS PERDIGON - JEFE OFICINA ASESORA JURIDICA</t>
  </si>
  <si>
    <t>SUPERINTENDENCIA DE SERVICIOS PUBLICOS</t>
  </si>
  <si>
    <t>ADQUISICION DE EQUIPOS DE COMPUTO PARA LOS COLABORADORES DE LA SUPERSERVICIOS ORIENTADO A FORTALECER LA PROMICION DE LA PRESTACION EFICIENTE DE LOS SERVICIOS PUBLICOS DOMICILIARIIOS A TRAVES DE HERRAMIENTAS TECNOLOGICAS; LO ANTERIOR ALINEADO AL PROYECTO DE INVERSION FORTALECIMIENTO DE LOS SERVICIOS DE TIC EN LA SUPERSERVCIOS</t>
  </si>
  <si>
    <t>07/05/2020 - 21/07/2020</t>
  </si>
  <si>
    <t>RONALD GORDILLO ALVAREZ - COORDINADOR DEL GRUPO DE CONTRATOS Y ADQUISICIONES</t>
  </si>
  <si>
    <t>FOLIO 16</t>
  </si>
  <si>
    <t>FOLIO 17-19</t>
  </si>
  <si>
    <t>NO CUMPLE</t>
  </si>
  <si>
    <t>NO CUMPLE
la garantia no cumple con los 120 dias solicitados en la invitacion</t>
  </si>
  <si>
    <t>FOLIO 20-21</t>
  </si>
  <si>
    <t>FOLIO 24</t>
  </si>
  <si>
    <t>FOLIO 24-25</t>
  </si>
  <si>
    <t>FOLIO 26-30</t>
  </si>
  <si>
    <t>FOLIO 31-34</t>
  </si>
  <si>
    <t>CUMPLE
folio 124</t>
  </si>
  <si>
    <t>Office Home and Business 2021 ESD (incluye Word, Excel, PowerPoint, Outlook, es Transferible y vitalicio, para 1 PC o Mac)
NOTA: El oferente debe acreditar mediante certificación de la marca que cuenta con la capacidad para la distribución del producto, y lo anterior debe formar parte de la oferta</t>
  </si>
  <si>
    <t>ECOLAB COLOMBIA LTDA</t>
  </si>
  <si>
    <t>DIANA GARCIA SALAZAR - REPRESENTANTE</t>
  </si>
  <si>
    <t>ALIMENTOS BALANCEADOS TEQUENDAMA SA ALBATEQ SA</t>
  </si>
  <si>
    <t>VENTA Y/O SUMINISTRO DE EQUIPOS DE COMPUTO, LICENCIAMIENTO, MOVILIDAD, ACCESORIOS, ELEMENTOS DE AUDIO Y VIDEO, CONSUMIBLES, IMPRESIÓN Y DIGITALIZACION, INFRAESTRUCTURA, POS, REPUESTOS Y PARTES, PAPELERIA, ASEO Y ERGONOMIA</t>
  </si>
  <si>
    <t>CARLOS ARTURO DELGADO - DIRECTOR DE OPERACIONES</t>
  </si>
  <si>
    <t>CENTRAL COOPERATIVA FUNERARIOS</t>
  </si>
  <si>
    <t>VENTA Y/O SUMINISTRO DE EQUIPOS DE COMPUTO, LICENCIAMIENTO,  ELEMENTOS DE AUDIO Y VIDEO, ACCESORIOS, INFRAESTRUCTURA Y CONSUMIBLES</t>
  </si>
  <si>
    <t>PATRICIA DIAZ NUÑEZ - GERENTE FINANCIERA</t>
  </si>
  <si>
    <t>FOLIO 3-17</t>
  </si>
  <si>
    <t>FOLIO 18</t>
  </si>
  <si>
    <t>FOLIO 45-53</t>
  </si>
  <si>
    <t>FOLIO 21-22</t>
  </si>
  <si>
    <t>FOLIO 23</t>
  </si>
  <si>
    <t>FOLIO 25-27</t>
  </si>
  <si>
    <t>FOLIO 28</t>
  </si>
  <si>
    <t>NOTA: El oferente debe acreditar mediante certificación de la marca que cuenta con la capacidad para la distribución del producto, y lo anterior debe formar parte de la oferta</t>
  </si>
  <si>
    <t>SERVICIO NACIONLA DEL APRENDIZAJE</t>
  </si>
  <si>
    <t>CONTRATAR LA COMPRA DE EQUIPOS DE COMPUTO PARA LA MODERNIZACION  DE LA PLATAFORMA TECNOLOGICA DE LOS DIFERENTES AMBIENTES DE FORMACION DEL CENTRO PARA LA INDUSTRIA DE LA COMUNICACIÓN GRAFICA SENA REGIONAL DISTRITO CAPITAL</t>
  </si>
  <si>
    <t>08/10/201 9 - 30/12/2019</t>
  </si>
  <si>
    <t>BUENA</t>
  </si>
  <si>
    <t>NORMA CONSTANZA CASTELLANOS LOPEZ</t>
  </si>
  <si>
    <t>INSTITUTO DISTRITAL DE PATRIMONIO CULTURAL</t>
  </si>
  <si>
    <t>371-2019</t>
  </si>
  <si>
    <t>ADQUISICION DE EQUIPOS DE COMPUTO Y PERIFERICOS REQUERIDOS PARA EL DESARROLLO ADMINISTRATIVO Y MISIONAL DEL INSTITUTO DISTRITAL DE PATRIMONIO CULTURAL</t>
  </si>
  <si>
    <t>01/06/2019 - 24/08/2019</t>
  </si>
  <si>
    <t>GLADYS SIERRA LINARES - JEFE OFICINA ASESORA JURIDICA</t>
  </si>
  <si>
    <t>GOBERNACION DE CALDAS</t>
  </si>
  <si>
    <t>COMPRA DE COMPUTADORES DE ESCRITORIO COMPUTADORES PORTATILES Y VIDEOBEAM PARA LA PLANTA CENTRAL DE LA SECRETARIA DE EDUCACION DEL DEPARTAMENTO DE CALDAS</t>
  </si>
  <si>
    <t>12/12/2021 - 11/11/2021</t>
  </si>
  <si>
    <t>SANDRA MILENA RAMIREZ VASCO - SECRETARIA JURIDICA</t>
  </si>
  <si>
    <t>CUMPLE
folio30-31</t>
  </si>
  <si>
    <t>FOLIO 5-9</t>
  </si>
  <si>
    <t>FOLIO 10</t>
  </si>
  <si>
    <t>FOLIO 14-15</t>
  </si>
  <si>
    <t>FOLIO 16-17</t>
  </si>
  <si>
    <t>FOLIO 92</t>
  </si>
  <si>
    <t>FOLIO 93</t>
  </si>
  <si>
    <t>FOLIO 94</t>
  </si>
  <si>
    <t>UNIVERSIDAD DE ANTIOQUIA</t>
  </si>
  <si>
    <t>VA-DSL-AMP-002-2019</t>
  </si>
  <si>
    <t>OL OBJETO DE ACUERDO DE MARCO DE PRECIOS O NEGOCIACION GLOBAL DE PRECIOS DE COMPUTADORES E  ESTABLCEER ENTRE LA U DE A Y LOS PROOVEDORES</t>
  </si>
  <si>
    <t>05/08/2019 - 04/08/2021</t>
  </si>
  <si>
    <t>ARLEY DUBIEL NAVARR9O AGUDELO - INTERVENTOS AMP DE COMPUTADORES</t>
  </si>
  <si>
    <t>MINISTERIO DE DEFENSA</t>
  </si>
  <si>
    <t>PN DIRAF NO. 06-2-10127-20</t>
  </si>
  <si>
    <t>ADQUISICION EQUIPOS DE COMPUTO POARA LA POLICIA NACIONAL, LOTES 1 Y 3</t>
  </si>
  <si>
    <t>13/10/2020 - 28/12/2020</t>
  </si>
  <si>
    <t>BRIGADIER GENERAL HENRY ARMANDI SANABRIA CELY - DIRECTOR ADMINISTRATIVO Y FINANCIERO DE LA POLICIA NACIONAL</t>
  </si>
  <si>
    <t>91-2-10052-20</t>
  </si>
  <si>
    <t>ADQUISICION DE EQUIPOS TECNOLOGICOS PARA LA METROPOLITANA DE MANIZALES Y SUS UNIDADES ADSCRITAS</t>
  </si>
  <si>
    <t>23/10/2020 - 15/02/2021</t>
  </si>
  <si>
    <t>MAYOR ADRIANA BOHORQUEZ GARCIA - JEFE AREA ADMINISTRATIVA POLICIA METROPOLITANA MANIZALEZ</t>
  </si>
  <si>
    <t>CUMPLE
folio 115</t>
  </si>
  <si>
    <t>FOLIO 2-3</t>
  </si>
  <si>
    <t>FOLIO 4-14</t>
  </si>
  <si>
    <t>FOLIO 16-20</t>
  </si>
  <si>
    <t>FOLIO 23-24</t>
  </si>
  <si>
    <t>FOLIO 25</t>
  </si>
  <si>
    <t>FOLIO 27-34</t>
  </si>
  <si>
    <t>FOLIO 36</t>
  </si>
  <si>
    <t>FOLIO 37-39</t>
  </si>
  <si>
    <t>FOLIO 46</t>
  </si>
  <si>
    <t>HOSPITAL DEPARTAMENTAL SAN ANTONIO DE PITALITO</t>
  </si>
  <si>
    <t>SUMINISTRO DE TECNOLIGIA INFOMATIVA Y LICNEICNAS DE SOFTWARE  PARA LA ESE HOSPITAL DEPATAMENTAL SAN ANTONIO DE PITALITO</t>
  </si>
  <si>
    <t>10/08/2022 - 07/10/2022</t>
  </si>
  <si>
    <t>ANA LUZ TRUJILLO MUÑOZ - SUBGERENTE ADMINISTRATIVO Y FINANCIERO</t>
  </si>
  <si>
    <t>MINISTERIO DE EDUCACION NACIONAL</t>
  </si>
  <si>
    <t>2022-0598</t>
  </si>
  <si>
    <t>ADQUISICION DE EQUIPOS DE COMPUTO, EQUIPOS LIVIANOS PARA TELETRABAJO Y EQUIPOS ESPECIALIZADOS PARA EL ICETEX</t>
  </si>
  <si>
    <t>12/08/2022-14/12/2022</t>
  </si>
  <si>
    <t>VICTOR RAUL BAUTISTA GALINDO - COORDINADOR DE INFRAESTRUCTURA Y TECNOLOGIA</t>
  </si>
  <si>
    <t>ORGANIZACIÓN DE ESTADOS IBEROAMERICANOS</t>
  </si>
  <si>
    <t>081-2022</t>
  </si>
  <si>
    <t>ADQUIRIR LOS EQUIPOS DE COMPUTO PORTATIL CON LAS CONDICIOES TECNICAS SEÑALADAS PARA EL FUNCIONAMIENTO DE LAS TECNOLOGIAS DE INFORMACION Y COMUNICACIONE DE LA OEI</t>
  </si>
  <si>
    <t>11/08/2022 - 11/09/2022</t>
  </si>
  <si>
    <t>JHOSIMAR FUENTES GUTIERREZ - LIDER SISTEMAS INFORMATICOS</t>
  </si>
  <si>
    <t>NO CUMPLE
folio 154
no son las especificaciones tecnicas establecidas en la adenda 01</t>
  </si>
  <si>
    <t>NO APORTO</t>
  </si>
  <si>
    <t>FOLIO 03-11</t>
  </si>
  <si>
    <t>NO CUMPLE
No presenta el fomrilario 01 de la invitacion abierta 012 de 2023</t>
  </si>
  <si>
    <t>FOLIO 12</t>
  </si>
  <si>
    <t>FOLIO 160</t>
  </si>
  <si>
    <t>FOLIO 161</t>
  </si>
  <si>
    <t>FOLIO 157-159</t>
  </si>
  <si>
    <t>FISCALIA GENERAL DE LA NACION</t>
  </si>
  <si>
    <t>FGN-NC-0066</t>
  </si>
  <si>
    <t>ADQUISICION, INSTALACION CONFIGURACION Y PYUESTA EN FUNCIONAMIENTO DE EQUIPOS DE COMPUITO DE USUARIO FINAL CON MESA DE SERVICIOS Y MANTENIMIENTO CORRECTIVO PARA EQUIPOS DE COMPUTO PROPIS CON BOLSA DE RESPUESTOS PARA LA FISCALIA GENERAL DE LA NACION A NIVEL NACIONAL</t>
  </si>
  <si>
    <t>17/07/2020 - 26/12/2022</t>
  </si>
  <si>
    <t>SIN NOVEDAD</t>
  </si>
  <si>
    <t>MARTHA CECILIA SANCHEZ HERRERA - SUBDIRECTORA NACIONAL DE GESTION CONTRACTUAL</t>
  </si>
  <si>
    <t>MIBANCO</t>
  </si>
  <si>
    <t>SUMINISTRO DE EQUIPOS DE COMPUTO ALL IN ONE Y PORTATILES CON SWERCIO DE INTSLACION, ETIQUETADO PLAQUETEO, MIGRACION DE DATOS, INSTALACION Y ENTREGA A USUARIO FINAL, BORRADO SEGURO Y EMPAQUE DE EQUIPO SALIENTE</t>
  </si>
  <si>
    <t>19/06/2020 - 30/11/2020</t>
  </si>
  <si>
    <t>FINALIZADO</t>
  </si>
  <si>
    <t>MARCELA CASTIBLANCO RODRIGUEZ - JEFE DE COMPRAS Y NEGOCIACIONES</t>
  </si>
  <si>
    <t>SERVICIO NACIONAL DE APRENDIZAJE</t>
  </si>
  <si>
    <t>CONTRATAR LA ADQUISICION DE EQUIPOS DE COMPUTO PARA LOS CENTRO DE FORMACION PERTENECIENTES A LAS REDES DE CONOCIMIENTO DE CONSTRUCCION E INFRAESTRUCTURA CORRESPONDIENTES AL SEGMENTO NO 2</t>
  </si>
  <si>
    <t>13/11/2018 - 18/01/2019</t>
  </si>
  <si>
    <t>HERNAN GUIVANNI RIOS LINARES - JEFE DE SISTEMAS</t>
  </si>
  <si>
    <t>CUMPLE
folio 175</t>
  </si>
  <si>
    <t>FOLIO 1</t>
  </si>
  <si>
    <t>FOLIO 2-6</t>
  </si>
  <si>
    <t>FOLIO 7</t>
  </si>
  <si>
    <t>FOLIO 8-10</t>
  </si>
  <si>
    <t>NO APORT</t>
  </si>
  <si>
    <t>FOLIO 19</t>
  </si>
  <si>
    <t>FOLIO 20</t>
  </si>
  <si>
    <t>CORREAGRO SAS</t>
  </si>
  <si>
    <t>EQUIPOS Y DISPOSITIVOS TECNIOLOGICOS POR LOTE - COMPUTADORES Y OTROS EQUIPOS TECNOLOGICOS - LOTE EMPACADO</t>
  </si>
  <si>
    <t>14/09/2021 - 06/11/2021</t>
  </si>
  <si>
    <t>JUAN ANDRES CARRILLO GONZALEZ - REPRESENTANTE LEGAL</t>
  </si>
  <si>
    <t>LA BMC BOLSA MERCANTIL DE COLOMBIA SA</t>
  </si>
  <si>
    <t>LINA MARIA HERNANDEZ SUAREZ - VICEPRESIDENTE DE OPERACIÓNES Y ANALITICA</t>
  </si>
  <si>
    <t>SERVICIO GEOLOGICO COLOMBIANO</t>
  </si>
  <si>
    <t>59756-2020</t>
  </si>
  <si>
    <t>01/12/2020 - 15/03/2021</t>
  </si>
  <si>
    <t>RUBIELA GONZALEZ GONZALEZ - COORDINADORA DE GRUPO DE CONTRATOS Y CONVENIOS</t>
  </si>
  <si>
    <t>CUMPLE
folio 0084</t>
  </si>
  <si>
    <t>NO CUMPLE
NO APORTA</t>
  </si>
  <si>
    <t>CUMPLE
folio 79</t>
  </si>
  <si>
    <t>CUMPLE
folio36</t>
  </si>
  <si>
    <t>CUMPLE
folio 116</t>
  </si>
  <si>
    <t>CUMPLE
folio 163</t>
  </si>
  <si>
    <t>CUMPLE
folio 0087</t>
  </si>
  <si>
    <t>NO CUMPLE
rechazada por que las especificaciones tecnicas no son las establecidas en la adenda 01 - causal 10</t>
  </si>
  <si>
    <r>
      <t xml:space="preserve">Presenta la información financiera a 31 de dicimebre de 2022, según certificación de la Cámara de Comercio de Bogotá  , con Código de verificación No. B2313367667E0A del 15 de Mayo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</si>
  <si>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</si>
  <si>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</si>
  <si>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900171311-3</t>
  </si>
  <si>
    <t>NIT</t>
  </si>
  <si>
    <t>9. TECHNOLOGY WORLD GROUP SAS</t>
  </si>
  <si>
    <t>NOMBRE</t>
  </si>
  <si>
    <t>EVALUACION DOCUMENTOS</t>
  </si>
  <si>
    <r>
      <t xml:space="preserve">Presenta la información financiera a 31 de dicimebre de 2022, según certificación de la Cámara de Comercio de Bogotá  , con Código de verificación No.B230027250F769 del 19 de Abril de  2023- </t>
    </r>
    <r>
      <rPr>
        <b/>
        <sz val="8"/>
        <rFont val="Arial"/>
        <family val="2"/>
      </rPr>
      <t>CUMPLE</t>
    </r>
  </si>
  <si>
    <t>830001338-1</t>
  </si>
  <si>
    <t>8. SUMIMAS SAS</t>
  </si>
  <si>
    <r>
      <t xml:space="preserve">Presenta la información financiera a 31 de dicimebre de 2022, según certificación de la Cámara de Comercio de Bogotá  , con Código de verificación No.B231505927B39D del 17 de Mayo de  2023- </t>
    </r>
    <r>
      <rPr>
        <b/>
        <sz val="8"/>
        <rFont val="Arial"/>
        <family val="2"/>
      </rPr>
      <t>CUMPLE</t>
    </r>
  </si>
  <si>
    <t>800015583-1</t>
  </si>
  <si>
    <t>7. COLSOF SAS</t>
  </si>
  <si>
    <r>
      <t xml:space="preserve">Presenta la información financiera a 31 de dicimebre de 2022, según certificación de la Cámara de Comercio de Bogotá  , con Código de verificación No.B231145879A6CB del 10 de Mayo de  2023- </t>
    </r>
    <r>
      <rPr>
        <b/>
        <sz val="8"/>
        <rFont val="Arial"/>
        <family val="2"/>
      </rPr>
      <t>CUMPLE</t>
    </r>
  </si>
  <si>
    <t>901387835-2</t>
  </si>
  <si>
    <t>6. QUANTYC SAS</t>
  </si>
  <si>
    <r>
      <t xml:space="preserve">Presenta la información financiera a 31 de dicimebre de 2022, según certificación de la Cámara de Comercio de Bogotá  , con Código de verificación No.B23126193E4729 del 12 de Mayo  de  2023- </t>
    </r>
    <r>
      <rPr>
        <b/>
        <sz val="8"/>
        <rFont val="Arial"/>
        <family val="2"/>
      </rPr>
      <t>CUMPLE</t>
    </r>
  </si>
  <si>
    <t>900741497-0</t>
  </si>
  <si>
    <t>5. TECHNOPHONE COLOMBIA SAS</t>
  </si>
  <si>
    <r>
      <t xml:space="preserve">Presenta la información financiera a 31 de dicimebre de 2021, según certificación de la Cámara de Comercio de Bogotá  , con Código de verificación No.A23798464CBE6B del 30 de Marzo de  2023- </t>
    </r>
    <r>
      <rPr>
        <b/>
        <sz val="8"/>
        <rFont val="Arial"/>
        <family val="2"/>
      </rPr>
      <t>CUMPLE</t>
    </r>
  </si>
  <si>
    <t>830016004-0</t>
  </si>
  <si>
    <t>4. REDCOMPUTO LIMITADA</t>
  </si>
  <si>
    <r>
      <t xml:space="preserve">Presenta la información financiera a 31 de dicimebre de 2021, según certificación de la Cámara de Comercio de Bogotá  , con Código de verificación No.B23158475B59C8 del 18 de Mayo de  2023- </t>
    </r>
    <r>
      <rPr>
        <b/>
        <sz val="8"/>
        <rFont val="Arial"/>
        <family val="2"/>
      </rPr>
      <t>CUMPLE</t>
    </r>
  </si>
  <si>
    <t>830112250-7</t>
  </si>
  <si>
    <t>3. RIO TECHNOLOGY SAS</t>
  </si>
  <si>
    <r>
      <t xml:space="preserve">Presenta la información financiera a 31 de dicimebre de 2021, según certificación de la Cámara de Comercio de Bogotá  , con Código de verificación No.B23041806CDFCD del 26 de Abril de  2023- </t>
    </r>
    <r>
      <rPr>
        <b/>
        <sz val="8"/>
        <rFont val="Arial"/>
        <family val="2"/>
      </rPr>
      <t>CUMPLE</t>
    </r>
  </si>
  <si>
    <t xml:space="preserve">800230829-7 </t>
  </si>
  <si>
    <t>2. SISTETRONICS SAS</t>
  </si>
  <si>
    <r>
      <t xml:space="preserve">Presenta la información financiera a 31 de dicimebre de 2021, según certificación de la Cámara de Comercio de Bogotá  , con Código de verificación No.B2240599826BF1 del 26 de Septiembre de 2022- </t>
    </r>
    <r>
      <rPr>
        <b/>
        <sz val="8"/>
        <rFont val="Arial"/>
        <family val="2"/>
      </rPr>
      <t>CUMPLE</t>
    </r>
  </si>
  <si>
    <t>800098622-4</t>
  </si>
  <si>
    <t>1. TECNOLOGIA INFORMATICA TECINF SAS</t>
  </si>
  <si>
    <t xml:space="preserve">SUMINISTRO DE EQUIPOS DE CÓMPUTO AIO Y DE LICENCIAS DE MICROSOFT PARA LA EMPRESA DE LICORES DE CUNDINAMARCA.  </t>
  </si>
  <si>
    <t>INVITACIÓN ABIERTA No 012 DE 2023</t>
  </si>
  <si>
    <t>Activo Total</t>
  </si>
  <si>
    <t xml:space="preserve">CUMPLE </t>
  </si>
  <si>
    <t>Utilidad Operacional</t>
  </si>
  <si>
    <t xml:space="preserve">RENTABILIDAD DEL ACTIVO </t>
  </si>
  <si>
    <t>Patrimonio</t>
  </si>
  <si>
    <t xml:space="preserve">RENTABILIDAD DEL PATRIMONIO </t>
  </si>
  <si>
    <t xml:space="preserve">Gastos de Interes </t>
  </si>
  <si>
    <t xml:space="preserve">RAZON DE COBERTURA </t>
  </si>
  <si>
    <t>Pasivo Total</t>
  </si>
  <si>
    <t>NIVEL DE ENDEUDAMIENTO</t>
  </si>
  <si>
    <t>5.680.962.678 - 886.066.635</t>
  </si>
  <si>
    <t xml:space="preserve">Activo corriente - Pasivo Corriente </t>
  </si>
  <si>
    <t xml:space="preserve">CAPITAL DE TRABAJO </t>
  </si>
  <si>
    <t>Pasivo corriente</t>
  </si>
  <si>
    <t>LIQUIDEZ</t>
  </si>
  <si>
    <t>Activo corriente</t>
  </si>
  <si>
    <t>En Col $</t>
  </si>
  <si>
    <t xml:space="preserve">NO CUMPLE </t>
  </si>
  <si>
    <t>80.476.516.536 - 8.692.330.572</t>
  </si>
  <si>
    <t>113.601.035.000 - 73.054.863.000</t>
  </si>
  <si>
    <t>481.379.747 - 78.967.462</t>
  </si>
  <si>
    <t>4.622.927.062  - 31.282.480</t>
  </si>
  <si>
    <t>19.009.535.000 - 9.831.420.000</t>
  </si>
  <si>
    <t>3.800.404.045 - 252.317.281</t>
  </si>
  <si>
    <t>11.575.929.276 - 4.919.220.315</t>
  </si>
  <si>
    <t>19.113.709.905 - 17.046.69.741</t>
  </si>
  <si>
    <t>MAYOR O IGUAL A 0.05</t>
  </si>
  <si>
    <t>Uop / AT</t>
  </si>
  <si>
    <t>RENTABILIDAD DEL ACTIVO (ROA)</t>
  </si>
  <si>
    <t>MAYOR O IGUAL A 0.1</t>
  </si>
  <si>
    <t>U op / P</t>
  </si>
  <si>
    <t>RENTABILIDAD DEL PATRIMONIO (ROE)</t>
  </si>
  <si>
    <t>&gt; = 5</t>
  </si>
  <si>
    <t>Uop/GI</t>
  </si>
  <si>
    <t>&lt;= 75 %</t>
  </si>
  <si>
    <t>(PT/AT) * 100</t>
  </si>
  <si>
    <t>&gt; =   al  50 % DEL P.O</t>
  </si>
  <si>
    <t>AC-PC</t>
  </si>
  <si>
    <t>&gt; = 1.0</t>
  </si>
  <si>
    <t>AC/PC</t>
  </si>
  <si>
    <t>PRESUPUESTO OFICIAL:  
$280.000.000</t>
  </si>
  <si>
    <t>SOLICITADOS</t>
  </si>
  <si>
    <t>INDICADORES FINANCIEROS</t>
  </si>
  <si>
    <t xml:space="preserve"> </t>
  </si>
  <si>
    <t>NO CUMPLE
rechazada por que las especificaciones tecnicas establecidas en la popuesta economica, no son las establecidas en la Adenda 01 - causal de rechazo 10</t>
  </si>
  <si>
    <t>SUBSANO
CUMPLE</t>
  </si>
  <si>
    <t>40.336.142.346 -11.540.438.776</t>
  </si>
  <si>
    <r>
      <t xml:space="preserve">Presenta la información financiera a 31 de diciembre de 2021, según certificación de la Cámara de Comercio de Bogotá  , con Código de verificación No.B230027250F769 del 19 de Abril de  2023- </t>
    </r>
    <r>
      <rPr>
        <b/>
        <sz val="8"/>
        <rFont val="Arial"/>
        <family val="2"/>
      </rPr>
      <t>CUMPLE</t>
    </r>
  </si>
  <si>
    <t>RECHAZADA</t>
  </si>
  <si>
    <t>NO SUBSANO</t>
  </si>
  <si>
    <t>Buenas tardes,</t>
  </si>
  <si>
    <t>Teniendo en cuenta el correo que antecede y el soporte anexo, cabe anotar que con la sola certificación, no es posible realizar una evaluación integral de todos los indicadores financieros para la respectiva evaluación, en el corte mencionado. </t>
  </si>
  <si>
    <t>Sabiendo asi que los documentos requeridos para la respectiva evaluación son:  </t>
  </si>
  <si>
    <t>A. PERSONAS NATURALES Y/O JURÍDICAS QUE NO SE ENCUENTREN REGISTRADOS EN EL (RUP)</t>
  </si>
  <si>
    <t>Con el fin de verificar la capacidad financiera de los OFERENTES, deberán presentar los documentos relacionados a continuación, con corte no anterior al 31 de diciembre de 2021</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</si>
  <si>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</si>
  <si>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</si>
  <si>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</si>
  <si>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</si>
  <si>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</si>
  <si>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</si>
  <si>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7. Declaración de renta del año 2021.       </t>
  </si>
  <si>
    <t>Se tendrán en cuenta los siguientes indicadores mínimos sobre la información financiera solicitada, con los cuales deberán cumplir los OFERENTES:</t>
  </si>
  <si>
    <t>                                              </t>
  </si>
  <si>
    <t>U op / P MAYOR O IGUAL A 0.1</t>
  </si>
  <si>
    <t>U op / AT MAYOR O IGUAL A 0.05</t>
  </si>
  <si>
    <t>Para el caso de los Consorcios o Uniones Temporales los indicadores se obtendrán de la sumatoria de los porcentajes correspondientes a cada empresa multiplicados por su respectiva participación dentro del consorcio o unión temporal.</t>
  </si>
  <si>
    <t>La Empresa de Licores de Cundinamarca podrá solicitar aclaraciones y/o documentos con el fin de constatar toda la información requerida en este numeral y se reserva el derecho de verificar la información contenida en los documentos.</t>
  </si>
  <si>
    <t>B. PERSONAS NATURALES Y/O JURIDICAS QUE SE ENCUENTREN REGISTRADOS EN EL (RUP)</t>
  </si>
  <si>
    <t>Para estos efectos, el oferente debe presentar el certificado del Registro Único de Oferentes (RUP) vigente y en firme, con información financiera con corte no anterior a 31 de diciembre de 2021. Si la empresa ha sido constituida con fecha posterior a ésta, debe presentar el RUP vigente con la información financiera inicial o de apertura.</t>
  </si>
  <si>
    <t>La capacidad financiera del oferente solo es objeto de verificación y en el evento de que no cumpla con el requerimiento de los indicadores financieros, no podrá ser adjudicatario de este proceso y la oferta será calificada como NO CUMPLE. Cuando el oferente o integrante de un consorcio o unión temporal sea persona natural o jurídica de origen extranjero sin domicilio y/o sucursal establecida en Colombia, presentará para efectos de la verificación de la Capacidad Financiera, el último balance general y el estado de resultados de conformidad con la legislación del respectivo país; esta información debe presentarse en moneda colombiana, como lo señalan los artículos 50 y 51 del Decreto 2649 de 1993 y demás normas que lo modifiquen, adicionen o sustituyan.</t>
  </si>
  <si>
    <t>La Empresa De Licores De Cundinamarca, Considera Que El Oferente CUMPLE financieramente cuando:</t>
  </si>
  <si>
    <t>INDICADOR</t>
  </si>
  <si>
    <t>FÓRMULA</t>
  </si>
  <si>
    <t>ÍNDICE EXIGIDO</t>
  </si>
  <si>
    <t>A</t>
  </si>
  <si>
    <t>MAYOR O IGUAL A 1.0</t>
  </si>
  <si>
    <t>B</t>
  </si>
  <si>
    <t>(PT/AT) x 100</t>
  </si>
  <si>
    <t>MENOR O IGUAL 75%</t>
  </si>
  <si>
    <t>C</t>
  </si>
  <si>
    <t>CAPITAL DE TRABAJO</t>
  </si>
  <si>
    <t>AC – PC</t>
  </si>
  <si>
    <t>MAYOR O IGUAL A 50% DEL VALOR DEL P.O</t>
  </si>
  <si>
    <t>D</t>
  </si>
  <si>
    <t>RAZÓN DE COBERTURA</t>
  </si>
  <si>
    <t>Uop / GI</t>
  </si>
  <si>
    <t>MAYOR O IGUAL A 5</t>
  </si>
  <si>
    <t>CAPACIDAD DE ORGANIZACIÓN</t>
  </si>
  <si>
    <t>E</t>
  </si>
  <si>
    <t>F</t>
  </si>
  <si>
    <t>AC:      Activo corriente.</t>
  </si>
  <si>
    <t>PC:      Pasivo corriente.                               </t>
  </si>
  <si>
    <t>PT:      Pasivo total.</t>
  </si>
  <si>
    <t>AT:      Activo total.                            </t>
  </si>
  <si>
    <t>PO:     Presupuesto Oficial a contratar.</t>
  </si>
  <si>
    <t>Uop:    Utilidad operacional</t>
  </si>
  <si>
    <t>GI:       Gastos intereses</t>
  </si>
  <si>
    <t>Liquidez:                                 Se expresa como la relación entre el activo corriente y el pasivo corriente y debe ser igual o superior a uno (1.0).</t>
  </si>
  <si>
    <t>Capital de trabajo:                  Es la diferencia entre el activo corriente y el pasivo corriente y debe ser igual o mayor al 50% del presupuesto Oficial.</t>
  </si>
  <si>
    <t>Endeudamiento:                     Es la relación entre el pasivo total y el activo total.  Debe ser igual o inferior al 75%.</t>
  </si>
  <si>
    <t>Razón de cobertura               Es Utilidad Operacional sobre gastos del interés. Uop / GI. Debe ser MAYOR O IGUAL A 5</t>
  </si>
  <si>
    <t>Capacidad de Organización  La capacidad Organizacional del oferente se calculará a partir de la evaluación de los siguientes factores U op / U op / P. Debe:</t>
  </si>
  <si>
    <t>En el caso en que el OFERENTE no anexe alguno de los documentos requeridos en el presente numeral, deberá allegarlo dentro del término establecido en la solicitud efectuada por la Empresa de Licores de Cundinamarca, si no se presenta dentro del término, dará lugar a que la OFERTA sea declarada como NO CUMPLE.</t>
  </si>
  <si>
    <t>Así mismo, si el OFERENTE no cumple con los indicadores, la oferta será calificada como NO CUMPLE.</t>
  </si>
  <si>
    <t>NOTA: Todos los índices se deben ajustar máximo a dos (2) decimales ajustando a la cifra mayor del segundo decimal cuando el tercer decimal es igual o mayor a cinco (5) y a la cifra menor del segundo decimal cuando el tercer decimal sea menor que cinco (5). En el eventual caso en que no se cumpla con alguno de los índices financieros requeridos, la propuesta será considerada como no hábil. </t>
  </si>
  <si>
    <t xml:space="preserve"> 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</si>
</sst>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_(&quot;$&quot;\ * #,##0_);_(&quot;$&quot;\ * \(#,##0\);_(&quot;$&quot;\ * &quot;-&quot;??_);_(@_)"/>
    <numFmt numFmtId="169" formatCode="&quot;$&quot;\ #,##0"/>
    <numFmt numFmtId="170" formatCode="&quot;$&quot;\ #,##0.00"/>
    <numFmt numFmtId="171" formatCode="0.0"/>
    <numFmt numFmtId="172" formatCode="0.0%"/>
    <numFmt numFmtId="173" formatCode="_(* #,##0_);_(* \(#,##0\);_(* &quot;-&quot;??_);_(@_)"/>
    <numFmt numFmtId="174" formatCode="#,##0.00;[Red]#,##0.00"/>
  </numFmts>
  <fonts count="43"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0"/>
      <color rgb="FFFF0000"/>
      <name val="Arial"/>
      <family val="2"/>
    </font>
    <font>
      <b/>
      <sz val="11"/>
      <color theme="1"/>
      <name val="Calibri"/>
      <family val="2"/>
      <scheme val="minor"/>
    </font>
    <font>
      <sz val="11"/>
      <name val="Arial"/>
      <family val="2"/>
    </font>
    <font>
      <b/>
      <sz val="11"/>
      <name val="Arial"/>
      <family val="2"/>
    </font>
    <font>
      <b/>
      <sz val="8"/>
      <color rgb="FF000000"/>
      <name val="Arial"/>
      <family val="2"/>
    </font>
    <font>
      <sz val="8"/>
      <color rgb="FFFF0000"/>
      <name val="Arial"/>
      <family val="2"/>
    </font>
    <font>
      <b/>
      <sz val="10"/>
      <name val="Arial"/>
      <family val="2"/>
    </font>
    <font>
      <sz val="8"/>
      <color rgb="FFFF0000"/>
      <name val="Calibri"/>
      <family val="2"/>
      <scheme val="minor"/>
    </font>
    <font>
      <b/>
      <sz val="12"/>
      <color rgb="FFFF0000"/>
      <name val="Calibri"/>
      <family val="2"/>
      <scheme val="minor"/>
    </font>
    <font>
      <b/>
      <sz val="12"/>
      <name val="Calibri"/>
      <family val="2"/>
      <scheme val="minor"/>
    </font>
    <font>
      <b/>
      <sz val="36"/>
      <color theme="1"/>
      <name val="Calibri"/>
      <family val="2"/>
      <scheme val="minor"/>
    </font>
    <font>
      <sz val="11"/>
      <color rgb="FF000000"/>
      <name val="Arial"/>
      <family val="2"/>
    </font>
    <font>
      <b/>
      <sz val="14"/>
      <color theme="1"/>
      <name val="Calibri"/>
      <family val="2"/>
      <scheme val="minor"/>
    </font>
    <font>
      <b/>
      <sz val="8"/>
      <color rgb="FFFF0000"/>
      <name val="Arial"/>
      <family val="2"/>
    </font>
    <font>
      <sz val="10"/>
      <color rgb="FFFF0000"/>
      <name val="Arial"/>
      <family val="2"/>
    </font>
    <font>
      <b/>
      <sz val="14"/>
      <color rgb="FFFF0000"/>
      <name val="Calibri"/>
      <family val="2"/>
      <scheme val="minor"/>
    </font>
    <font>
      <sz val="10"/>
      <color theme="1"/>
      <name val="Arial"/>
      <family val="2"/>
    </font>
    <font>
      <b/>
      <sz val="9"/>
      <color theme="1"/>
      <name val="Calibri"/>
      <family val="2"/>
      <scheme val="minor"/>
    </font>
    <font>
      <sz val="9"/>
      <color theme="1"/>
      <name val="Calibri"/>
      <family val="2"/>
      <scheme val="minor"/>
    </font>
    <font>
      <b/>
      <sz val="10"/>
      <color theme="1"/>
      <name val="Calibri"/>
      <family val="2"/>
      <scheme val="minor"/>
    </font>
    <font>
      <sz val="12"/>
      <name val="Calibri"/>
      <family val="2"/>
      <scheme val="minor"/>
    </font>
    <font>
      <sz val="10"/>
      <color theme="1"/>
      <name val="Calibri"/>
      <family val="2"/>
      <scheme val="minor"/>
    </font>
    <font>
      <b/>
      <sz val="12"/>
      <color theme="1"/>
      <name val="Arial"/>
      <family val="2"/>
    </font>
    <font>
      <b/>
      <sz val="8"/>
      <color rgb="FFFF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auto="1"/>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2">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cellStyleXfs>
  <cellXfs count="290">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15" fillId="0" borderId="0" xfId="0" applyFont="1"/>
    <xf numFmtId="0" fontId="2" fillId="0" borderId="3" xfId="0" applyFont="1" applyBorder="1" applyAlignment="1">
      <alignment horizontal="center"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0" fillId="0" borderId="6" xfId="0" applyBorder="1" applyAlignment="1">
      <alignment horizontal="center" vertical="center"/>
    </xf>
    <xf numFmtId="0" fontId="21"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19" fillId="4" borderId="3" xfId="0" applyFont="1" applyFill="1" applyBorder="1" applyAlignment="1">
      <alignment horizontal="center" vertical="center" wrapText="1"/>
    </xf>
    <xf numFmtId="0" fontId="18" fillId="0" borderId="0" xfId="0" applyFont="1" applyAlignment="1">
      <alignment horizontal="center" vertical="center"/>
    </xf>
    <xf numFmtId="0" fontId="4" fillId="0" borderId="1" xfId="0" applyFont="1" applyBorder="1" applyAlignment="1">
      <alignment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xf>
    <xf numFmtId="0" fontId="18" fillId="0" borderId="1" xfId="0" applyFont="1" applyBorder="1" applyAlignment="1">
      <alignment horizontal="justify" vertical="top"/>
    </xf>
    <xf numFmtId="0" fontId="18"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6" fillId="0" borderId="1" xfId="0" applyFont="1" applyBorder="1" applyAlignment="1">
      <alignment horizontal="center" vertical="center"/>
    </xf>
    <xf numFmtId="0" fontId="27" fillId="0" borderId="1" xfId="0" applyFont="1" applyBorder="1" applyAlignment="1">
      <alignment horizontal="center" vertical="center"/>
    </xf>
    <xf numFmtId="0" fontId="28" fillId="0" borderId="1" xfId="0" applyFont="1" applyBorder="1" applyAlignment="1">
      <alignment horizontal="center" vertical="center"/>
    </xf>
    <xf numFmtId="0" fontId="26" fillId="0" borderId="1" xfId="0" applyFont="1" applyBorder="1" applyAlignment="1">
      <alignment horizontal="center" vertical="center" wrapText="1"/>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2" fillId="0" borderId="0" xfId="2" applyFont="1" applyAlignment="1">
      <alignment vertical="center"/>
    </xf>
    <xf numFmtId="0" fontId="21" fillId="0" borderId="0" xfId="2" applyFont="1" applyAlignment="1">
      <alignment horizontal="justify" vertical="center"/>
    </xf>
    <xf numFmtId="0" fontId="2" fillId="0" borderId="0" xfId="2" applyFont="1" applyAlignment="1">
      <alignment vertical="top" wrapText="1"/>
    </xf>
    <xf numFmtId="0" fontId="21" fillId="0" borderId="0" xfId="2" applyFont="1" applyAlignment="1">
      <alignment vertical="top"/>
    </xf>
    <xf numFmtId="0" fontId="11" fillId="0" borderId="0" xfId="2" applyFont="1" applyAlignment="1">
      <alignment vertical="center"/>
    </xf>
    <xf numFmtId="0" fontId="21" fillId="0" borderId="0" xfId="2" applyFont="1" applyAlignment="1">
      <alignment vertical="center"/>
    </xf>
    <xf numFmtId="0" fontId="23" fillId="0" borderId="0" xfId="2" applyFont="1" applyAlignment="1">
      <alignment vertical="center" wrapText="1"/>
    </xf>
    <xf numFmtId="0" fontId="9" fillId="0" borderId="1" xfId="2" applyBorder="1" applyAlignment="1">
      <alignment wrapText="1"/>
    </xf>
    <xf numFmtId="3" fontId="9" fillId="0" borderId="0" xfId="2" applyNumberFormat="1"/>
    <xf numFmtId="0" fontId="25" fillId="0" borderId="1" xfId="2" applyFont="1" applyBorder="1"/>
    <xf numFmtId="1" fontId="9" fillId="0" borderId="0" xfId="2" applyNumberFormat="1"/>
    <xf numFmtId="0" fontId="5" fillId="0" borderId="0" xfId="0" applyFont="1"/>
    <xf numFmtId="0" fontId="5" fillId="0" borderId="0" xfId="0" applyFont="1" applyAlignment="1">
      <alignment horizontal="justify" vertical="top" wrapText="1"/>
    </xf>
    <xf numFmtId="1" fontId="25" fillId="0" borderId="1" xfId="2" applyNumberFormat="1" applyFont="1" applyBorder="1" applyAlignment="1">
      <alignment horizontal="center" vertical="center"/>
    </xf>
    <xf numFmtId="0" fontId="24" fillId="0" borderId="3" xfId="0" applyFont="1" applyBorder="1" applyAlignment="1">
      <alignment horizontal="center" vertical="center" wrapText="1"/>
    </xf>
    <xf numFmtId="0" fontId="14" fillId="4" borderId="3" xfId="0" applyFont="1" applyFill="1" applyBorder="1" applyAlignment="1">
      <alignment horizontal="center" vertical="center" wrapText="1"/>
    </xf>
    <xf numFmtId="0" fontId="7" fillId="0" borderId="1" xfId="0" applyFont="1" applyBorder="1" applyAlignment="1">
      <alignment horizontal="center" vertical="center"/>
    </xf>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0" fillId="0" borderId="0" xfId="0" applyFont="1"/>
    <xf numFmtId="0" fontId="25" fillId="0" borderId="0" xfId="0" applyFont="1" applyAlignment="1">
      <alignment horizontal="center" vertical="center"/>
    </xf>
    <xf numFmtId="0" fontId="2" fillId="0" borderId="0" xfId="0" applyFont="1" applyAlignment="1">
      <alignment horizontal="center"/>
    </xf>
    <xf numFmtId="0" fontId="2" fillId="0" borderId="7"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8" fontId="5" fillId="0" borderId="1" xfId="7"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 fontId="2" fillId="0" borderId="0" xfId="0" applyNumberFormat="1" applyFont="1" applyAlignment="1">
      <alignment horizontal="center" vertical="center" wrapText="1"/>
    </xf>
    <xf numFmtId="168" fontId="14" fillId="6" borderId="26" xfId="7" applyNumberFormat="1" applyFont="1" applyFill="1" applyBorder="1" applyAlignment="1">
      <alignment horizontal="center" vertical="center" wrapText="1"/>
    </xf>
    <xf numFmtId="166" fontId="5" fillId="0" borderId="0" xfId="7" applyFont="1" applyBorder="1" applyAlignment="1">
      <alignment horizontal="center" vertical="center" wrapText="1"/>
    </xf>
    <xf numFmtId="0" fontId="9" fillId="0" borderId="0" xfId="0" applyFont="1"/>
    <xf numFmtId="0" fontId="24" fillId="0" borderId="0" xfId="0" applyFont="1" applyAlignment="1">
      <alignment horizontal="center" vertical="center" wrapText="1"/>
    </xf>
    <xf numFmtId="166" fontId="24" fillId="0" borderId="0" xfId="0" applyNumberFormat="1" applyFont="1" applyAlignment="1">
      <alignment horizontal="center" vertical="center" wrapText="1"/>
    </xf>
    <xf numFmtId="0" fontId="1" fillId="0" borderId="0" xfId="3" applyFont="1" applyAlignment="1">
      <alignment wrapText="1"/>
    </xf>
    <xf numFmtId="0" fontId="5" fillId="0" borderId="2" xfId="0" applyFont="1" applyBorder="1" applyAlignment="1">
      <alignment horizontal="center" vertical="center" wrapText="1"/>
    </xf>
    <xf numFmtId="0" fontId="20" fillId="0" borderId="25" xfId="0" applyFont="1" applyBorder="1" applyAlignment="1">
      <alignment horizontal="center" vertical="center" wrapText="1"/>
    </xf>
    <xf numFmtId="0" fontId="0" fillId="0" borderId="15" xfId="0" applyBorder="1" applyAlignment="1">
      <alignment horizontal="center" vertical="center" wrapText="1"/>
    </xf>
    <xf numFmtId="168" fontId="5" fillId="0" borderId="17" xfId="7"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2" borderId="27" xfId="0" applyFont="1" applyFill="1" applyBorder="1" applyAlignment="1">
      <alignment horizontal="center" vertical="center" wrapText="1"/>
    </xf>
    <xf numFmtId="170" fontId="5" fillId="0" borderId="1" xfId="7" applyNumberFormat="1" applyFont="1" applyBorder="1" applyAlignment="1">
      <alignment horizontal="center" vertical="center" wrapText="1"/>
    </xf>
    <xf numFmtId="169" fontId="5" fillId="0" borderId="1" xfId="7" applyNumberFormat="1" applyFont="1" applyBorder="1" applyAlignment="1">
      <alignment horizontal="center" vertical="center" wrapText="1"/>
    </xf>
    <xf numFmtId="170" fontId="5" fillId="0" borderId="17" xfId="7" applyNumberFormat="1" applyFont="1" applyBorder="1" applyAlignment="1">
      <alignment horizontal="center" vertical="center" wrapText="1"/>
    </xf>
    <xf numFmtId="0" fontId="20" fillId="0" borderId="28" xfId="0" applyFont="1" applyBorder="1" applyAlignment="1">
      <alignment horizontal="center" vertical="center"/>
    </xf>
    <xf numFmtId="0" fontId="31" fillId="0" borderId="14" xfId="0" applyFont="1" applyBorder="1" applyAlignment="1">
      <alignment horizontal="center" vertical="center"/>
    </xf>
    <xf numFmtId="9" fontId="5" fillId="0" borderId="1" xfId="0" applyNumberFormat="1" applyFont="1" applyBorder="1" applyAlignment="1">
      <alignment horizontal="center" vertical="center" wrapText="1"/>
    </xf>
    <xf numFmtId="0" fontId="23" fillId="2" borderId="30"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32" fillId="2" borderId="27" xfId="0" applyFont="1" applyFill="1" applyBorder="1" applyAlignment="1">
      <alignment horizontal="center" vertical="center" wrapText="1"/>
    </xf>
    <xf numFmtId="0" fontId="23" fillId="7" borderId="1" xfId="2" applyFont="1" applyFill="1" applyBorder="1" applyAlignment="1">
      <alignment vertical="center" wrapText="1"/>
    </xf>
    <xf numFmtId="0" fontId="31" fillId="3" borderId="14" xfId="0" applyFont="1" applyFill="1" applyBorder="1" applyAlignment="1">
      <alignment horizontal="center" vertical="center"/>
    </xf>
    <xf numFmtId="0" fontId="17" fillId="7" borderId="1" xfId="0" applyFont="1" applyFill="1" applyBorder="1" applyAlignment="1">
      <alignment horizontal="center" vertical="center" wrapText="1"/>
    </xf>
    <xf numFmtId="169" fontId="9" fillId="0" borderId="1" xfId="8" applyNumberFormat="1" applyFont="1" applyBorder="1" applyAlignment="1">
      <alignment horizontal="center" vertical="center" wrapText="1"/>
    </xf>
    <xf numFmtId="169" fontId="33" fillId="0" borderId="1" xfId="8" applyNumberFormat="1" applyFont="1" applyBorder="1" applyAlignment="1">
      <alignment horizontal="center" vertical="center" wrapText="1"/>
    </xf>
    <xf numFmtId="169" fontId="9" fillId="5" borderId="1" xfId="8" applyNumberFormat="1" applyFont="1" applyFill="1" applyBorder="1" applyAlignment="1">
      <alignment horizontal="center" vertical="center" wrapText="1"/>
    </xf>
    <xf numFmtId="0" fontId="0" fillId="0" borderId="31" xfId="0" applyBorder="1" applyAlignment="1">
      <alignment horizontal="center" vertical="center"/>
    </xf>
    <xf numFmtId="0" fontId="32" fillId="2" borderId="32"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31" fillId="0" borderId="12" xfId="0" applyFont="1" applyBorder="1" applyAlignment="1">
      <alignment horizontal="center" vertical="center"/>
    </xf>
    <xf numFmtId="0" fontId="34" fillId="0" borderId="12" xfId="0" applyFont="1" applyBorder="1" applyAlignment="1">
      <alignment horizontal="center" vertical="center" wrapText="1"/>
    </xf>
    <xf numFmtId="0" fontId="17" fillId="8" borderId="1" xfId="0" applyFont="1" applyFill="1" applyBorder="1" applyAlignment="1">
      <alignment horizontal="center" vertical="center" wrapText="1"/>
    </xf>
    <xf numFmtId="0" fontId="32"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9" fillId="0" borderId="0" xfId="2" applyAlignment="1">
      <alignment horizontal="center" vertical="center"/>
    </xf>
    <xf numFmtId="0" fontId="0" fillId="3" borderId="0" xfId="0" applyFill="1"/>
    <xf numFmtId="0" fontId="2" fillId="3" borderId="36" xfId="0" applyFont="1" applyFill="1" applyBorder="1" applyAlignment="1">
      <alignment horizontal="left" vertical="center" wrapText="1"/>
    </xf>
    <xf numFmtId="0" fontId="5" fillId="3" borderId="36" xfId="0" applyFont="1" applyFill="1" applyBorder="1" applyAlignment="1">
      <alignment horizontal="left" vertical="center" wrapText="1"/>
    </xf>
    <xf numFmtId="172" fontId="25" fillId="3" borderId="37" xfId="11" applyNumberFormat="1" applyFont="1" applyFill="1" applyBorder="1" applyAlignment="1">
      <alignment horizontal="center" vertical="center"/>
    </xf>
    <xf numFmtId="0" fontId="14" fillId="3" borderId="37" xfId="0" applyFont="1" applyFill="1" applyBorder="1" applyAlignment="1">
      <alignment horizontal="justify" wrapText="1"/>
    </xf>
    <xf numFmtId="0" fontId="35" fillId="3" borderId="38" xfId="0" applyFont="1" applyFill="1" applyBorder="1" applyAlignment="1">
      <alignment horizontal="center" vertical="center"/>
    </xf>
    <xf numFmtId="0" fontId="35" fillId="3" borderId="38" xfId="0" applyFont="1" applyFill="1" applyBorder="1" applyAlignment="1">
      <alignment horizontal="center"/>
    </xf>
    <xf numFmtId="0" fontId="14" fillId="3" borderId="14"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0" xfId="0" applyFont="1" applyFill="1" applyAlignment="1">
      <alignment horizontal="center" vertical="center" wrapText="1"/>
    </xf>
    <xf numFmtId="0" fontId="3" fillId="3" borderId="0" xfId="0" applyFont="1" applyFill="1"/>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14" fillId="3" borderId="37" xfId="0" applyFont="1" applyFill="1" applyBorder="1" applyAlignment="1">
      <alignment horizontal="justify" vertical="justify" wrapText="1"/>
    </xf>
    <xf numFmtId="3" fontId="35" fillId="3" borderId="38" xfId="0" applyNumberFormat="1" applyFont="1" applyFill="1" applyBorder="1" applyAlignment="1">
      <alignment horizontal="center" vertical="center"/>
    </xf>
    <xf numFmtId="0" fontId="0" fillId="3" borderId="0" xfId="0" applyFill="1" applyAlignment="1">
      <alignment vertical="top"/>
    </xf>
    <xf numFmtId="164" fontId="36" fillId="3" borderId="15" xfId="1" applyFont="1" applyFill="1" applyBorder="1" applyAlignment="1">
      <alignment horizontal="center"/>
    </xf>
    <xf numFmtId="173" fontId="37" fillId="3" borderId="39" xfId="1" applyNumberFormat="1" applyFont="1" applyFill="1" applyBorder="1"/>
    <xf numFmtId="173" fontId="37" fillId="3" borderId="4" xfId="1" applyNumberFormat="1" applyFont="1" applyFill="1" applyBorder="1"/>
    <xf numFmtId="0" fontId="37" fillId="3" borderId="4" xfId="0" applyFont="1" applyFill="1" applyBorder="1" applyAlignment="1">
      <alignment horizontal="center"/>
    </xf>
    <xf numFmtId="0" fontId="37" fillId="3" borderId="40" xfId="0" applyFont="1" applyFill="1" applyBorder="1"/>
    <xf numFmtId="164" fontId="37" fillId="3" borderId="41" xfId="1" applyFont="1" applyFill="1" applyBorder="1" applyAlignment="1">
      <alignment horizontal="center"/>
    </xf>
    <xf numFmtId="2" fontId="37" fillId="3" borderId="42" xfId="11" applyNumberFormat="1" applyFont="1" applyFill="1" applyBorder="1"/>
    <xf numFmtId="173" fontId="37" fillId="3" borderId="16" xfId="0" applyNumberFormat="1"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7" fillId="3" borderId="43" xfId="0" applyFont="1" applyFill="1" applyBorder="1"/>
    <xf numFmtId="164" fontId="36" fillId="3" borderId="41" xfId="1" applyFont="1" applyFill="1" applyBorder="1" applyAlignment="1">
      <alignment horizontal="center"/>
    </xf>
    <xf numFmtId="173" fontId="37" fillId="3" borderId="42" xfId="1" applyNumberFormat="1" applyFont="1" applyFill="1" applyBorder="1"/>
    <xf numFmtId="173" fontId="37" fillId="3" borderId="0" xfId="1" applyNumberFormat="1" applyFont="1" applyFill="1" applyBorder="1"/>
    <xf numFmtId="0" fontId="37" fillId="3" borderId="0" xfId="0" applyFont="1" applyFill="1" applyAlignment="1">
      <alignment horizontal="center"/>
    </xf>
    <xf numFmtId="0" fontId="37" fillId="3" borderId="41" xfId="0" applyFont="1" applyFill="1" applyBorder="1" applyAlignment="1">
      <alignment horizontal="center" vertical="center" wrapText="1"/>
    </xf>
    <xf numFmtId="2" fontId="37" fillId="3" borderId="42" xfId="1" applyNumberFormat="1" applyFont="1" applyFill="1" applyBorder="1" applyAlignment="1">
      <alignment horizontal="right"/>
    </xf>
    <xf numFmtId="173" fontId="37" fillId="3" borderId="16" xfId="1" applyNumberFormat="1" applyFont="1" applyFill="1" applyBorder="1"/>
    <xf numFmtId="0" fontId="36" fillId="3" borderId="41" xfId="0" applyFont="1" applyFill="1" applyBorder="1" applyAlignment="1">
      <alignment horizontal="center" vertical="justify" wrapText="1"/>
    </xf>
    <xf numFmtId="0" fontId="37" fillId="3" borderId="41" xfId="0" applyFont="1" applyFill="1" applyBorder="1" applyAlignment="1">
      <alignment horizontal="center" vertical="justify" wrapText="1"/>
    </xf>
    <xf numFmtId="164" fontId="37" fillId="3" borderId="42" xfId="1" applyFont="1" applyFill="1" applyBorder="1"/>
    <xf numFmtId="172" fontId="37" fillId="3" borderId="42" xfId="11" applyNumberFormat="1" applyFont="1" applyFill="1" applyBorder="1"/>
    <xf numFmtId="3" fontId="37" fillId="3" borderId="16" xfId="0" applyNumberFormat="1" applyFont="1" applyFill="1" applyBorder="1"/>
    <xf numFmtId="0" fontId="37" fillId="3" borderId="16" xfId="0" applyFont="1" applyFill="1" applyBorder="1" applyAlignment="1">
      <alignment horizontal="center"/>
    </xf>
    <xf numFmtId="173" fontId="37" fillId="3" borderId="16" xfId="1" applyNumberFormat="1" applyFont="1" applyFill="1" applyBorder="1" applyAlignment="1">
      <alignment horizontal="right"/>
    </xf>
    <xf numFmtId="39" fontId="37" fillId="3" borderId="42" xfId="1" applyNumberFormat="1" applyFont="1" applyFill="1" applyBorder="1"/>
    <xf numFmtId="0" fontId="36" fillId="3" borderId="17" xfId="0" applyFont="1" applyFill="1" applyBorder="1" applyAlignment="1">
      <alignment horizontal="center" vertical="justify" wrapText="1"/>
    </xf>
    <xf numFmtId="0" fontId="37" fillId="3" borderId="18" xfId="0" applyFont="1" applyFill="1" applyBorder="1"/>
    <xf numFmtId="0" fontId="37" fillId="3" borderId="19" xfId="0" applyFont="1" applyFill="1" applyBorder="1"/>
    <xf numFmtId="0" fontId="36" fillId="3" borderId="20" xfId="0" applyFont="1" applyFill="1" applyBorder="1" applyAlignment="1">
      <alignment horizontal="center"/>
    </xf>
    <xf numFmtId="0" fontId="38" fillId="3" borderId="7" xfId="0" applyFont="1" applyFill="1" applyBorder="1" applyAlignment="1">
      <alignment horizontal="center" vertical="center" wrapText="1"/>
    </xf>
    <xf numFmtId="164" fontId="37" fillId="3" borderId="15" xfId="1" applyFont="1" applyFill="1" applyBorder="1" applyAlignment="1">
      <alignment horizontal="center"/>
    </xf>
    <xf numFmtId="0" fontId="0" fillId="3" borderId="39" xfId="0" applyFill="1" applyBorder="1"/>
    <xf numFmtId="0" fontId="0" fillId="3" borderId="4" xfId="0" applyFill="1" applyBorder="1"/>
    <xf numFmtId="0" fontId="0" fillId="3" borderId="40" xfId="0" applyFill="1" applyBorder="1"/>
    <xf numFmtId="9" fontId="37" fillId="3" borderId="42" xfId="11" applyFont="1" applyFill="1" applyBorder="1"/>
    <xf numFmtId="2" fontId="37" fillId="3" borderId="42" xfId="1" applyNumberFormat="1" applyFont="1" applyFill="1" applyBorder="1"/>
    <xf numFmtId="3" fontId="37" fillId="3" borderId="0" xfId="0" applyNumberFormat="1" applyFont="1" applyFill="1"/>
    <xf numFmtId="0" fontId="36" fillId="3" borderId="7" xfId="0" applyFont="1" applyFill="1" applyBorder="1" applyAlignment="1">
      <alignment horizontal="center" vertical="center" wrapText="1"/>
    </xf>
    <xf numFmtId="2" fontId="37" fillId="3" borderId="42" xfId="11" applyNumberFormat="1" applyFont="1" applyFill="1" applyBorder="1" applyAlignment="1">
      <alignment horizontal="right"/>
    </xf>
    <xf numFmtId="9" fontId="0" fillId="3" borderId="0" xfId="0" applyNumberFormat="1" applyFill="1"/>
    <xf numFmtId="9" fontId="0" fillId="3" borderId="0" xfId="10" applyNumberFormat="1" applyFont="1" applyFill="1" applyAlignment="1">
      <alignment vertical="center"/>
    </xf>
    <xf numFmtId="0" fontId="39" fillId="0" borderId="1" xfId="0" applyFont="1" applyBorder="1" applyAlignment="1">
      <alignment horizontal="center" vertical="center" wrapText="1"/>
    </xf>
    <xf numFmtId="0" fontId="28" fillId="0" borderId="1" xfId="0" applyFont="1" applyBorder="1" applyAlignment="1">
      <alignment horizontal="justify" vertical="center" wrapText="1"/>
    </xf>
    <xf numFmtId="41" fontId="0" fillId="3" borderId="0" xfId="10" applyFont="1" applyFill="1" applyAlignment="1">
      <alignment vertical="center"/>
    </xf>
    <xf numFmtId="0" fontId="15" fillId="3" borderId="1" xfId="0" applyFont="1" applyFill="1" applyBorder="1" applyAlignment="1">
      <alignment horizontal="center" vertical="center"/>
    </xf>
    <xf numFmtId="0" fontId="16" fillId="3" borderId="1" xfId="0" applyFont="1" applyFill="1" applyBorder="1"/>
    <xf numFmtId="0" fontId="16"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xf>
    <xf numFmtId="3" fontId="0" fillId="3" borderId="0" xfId="0" applyNumberFormat="1" applyFill="1"/>
    <xf numFmtId="168" fontId="0" fillId="3" borderId="0" xfId="7" applyNumberFormat="1" applyFont="1" applyFill="1"/>
    <xf numFmtId="0" fontId="16" fillId="3" borderId="1" xfId="0" applyFont="1" applyFill="1" applyBorder="1" applyAlignment="1">
      <alignment horizontal="center" vertical="center"/>
    </xf>
    <xf numFmtId="0" fontId="20"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20" fillId="3" borderId="1" xfId="0" applyFont="1" applyFill="1" applyBorder="1" applyAlignment="1">
      <alignment horizontal="center"/>
    </xf>
    <xf numFmtId="2" fontId="37" fillId="3" borderId="1" xfId="11" applyNumberFormat="1" applyFont="1" applyFill="1" applyBorder="1" applyAlignment="1">
      <alignment horizontal="right"/>
    </xf>
    <xf numFmtId="2" fontId="37" fillId="9" borderId="1" xfId="11" applyNumberFormat="1" applyFont="1" applyFill="1" applyBorder="1" applyAlignment="1">
      <alignment horizontal="right"/>
    </xf>
    <xf numFmtId="171" fontId="37" fillId="3" borderId="1" xfId="11" applyNumberFormat="1" applyFont="1" applyFill="1" applyBorder="1" applyAlignment="1">
      <alignment horizontal="right"/>
    </xf>
    <xf numFmtId="2" fontId="37" fillId="3" borderId="1" xfId="0" applyNumberFormat="1" applyFont="1" applyFill="1" applyBorder="1" applyAlignment="1">
      <alignment horizontal="right"/>
    </xf>
    <xf numFmtId="2" fontId="37" fillId="9" borderId="1" xfId="0" applyNumberFormat="1" applyFont="1" applyFill="1" applyBorder="1" applyAlignment="1">
      <alignment horizontal="right"/>
    </xf>
    <xf numFmtId="0" fontId="0" fillId="3" borderId="1" xfId="0" applyFill="1" applyBorder="1" applyAlignment="1">
      <alignment horizontal="center"/>
    </xf>
    <xf numFmtId="0" fontId="16" fillId="3" borderId="1" xfId="0" applyFont="1" applyFill="1" applyBorder="1" applyAlignment="1">
      <alignment wrapText="1"/>
    </xf>
    <xf numFmtId="9" fontId="37" fillId="3" borderId="1" xfId="11" applyFont="1" applyFill="1" applyBorder="1" applyAlignment="1">
      <alignment horizontal="right" vertical="center"/>
    </xf>
    <xf numFmtId="9" fontId="37" fillId="9" borderId="17" xfId="11" applyFont="1" applyFill="1" applyBorder="1" applyAlignment="1">
      <alignment horizontal="right" vertical="center"/>
    </xf>
    <xf numFmtId="0" fontId="15" fillId="3" borderId="20" xfId="0" applyFont="1" applyFill="1" applyBorder="1" applyAlignment="1">
      <alignment horizontal="center" vertical="center"/>
    </xf>
    <xf numFmtId="0" fontId="16" fillId="3" borderId="17" xfId="0" applyFont="1" applyFill="1" applyBorder="1" applyAlignment="1">
      <alignment horizontal="left" vertical="center" wrapText="1"/>
    </xf>
    <xf numFmtId="168" fontId="37" fillId="3" borderId="1" xfId="7" applyNumberFormat="1" applyFont="1" applyFill="1" applyBorder="1" applyAlignment="1">
      <alignment horizontal="right" vertical="center"/>
    </xf>
    <xf numFmtId="168" fontId="37" fillId="3" borderId="17" xfId="7" applyNumberFormat="1" applyFont="1" applyFill="1" applyBorder="1" applyAlignment="1">
      <alignment horizontal="right" vertical="center"/>
    </xf>
    <xf numFmtId="174" fontId="37" fillId="3" borderId="15" xfId="0" applyNumberFormat="1" applyFont="1" applyFill="1" applyBorder="1" applyAlignment="1">
      <alignment horizontal="right" vertical="center"/>
    </xf>
    <xf numFmtId="0" fontId="15" fillId="3" borderId="39" xfId="0" applyFont="1" applyFill="1" applyBorder="1" applyAlignment="1">
      <alignment horizontal="center" vertical="center"/>
    </xf>
    <xf numFmtId="0" fontId="16" fillId="3" borderId="15" xfId="0" applyFont="1" applyFill="1" applyBorder="1" applyAlignment="1">
      <alignment vertical="center"/>
    </xf>
    <xf numFmtId="0" fontId="36" fillId="3" borderId="1" xfId="0" applyFont="1" applyFill="1" applyBorder="1" applyAlignment="1">
      <alignment horizontal="center" vertical="center" wrapText="1"/>
    </xf>
    <xf numFmtId="0" fontId="40" fillId="3" borderId="0" xfId="0" applyFont="1" applyFill="1"/>
    <xf numFmtId="0" fontId="38" fillId="3" borderId="0" xfId="0" applyFont="1" applyFill="1"/>
    <xf numFmtId="0" fontId="41" fillId="3" borderId="0" xfId="0" applyFont="1" applyFill="1" applyAlignment="1">
      <alignment horizontal="left"/>
    </xf>
    <xf numFmtId="0" fontId="5" fillId="0" borderId="0" xfId="0" applyFont="1" applyAlignment="1">
      <alignment horizontal="center" vertical="center" wrapText="1"/>
    </xf>
    <xf numFmtId="167" fontId="12" fillId="0" borderId="0" xfId="2" applyNumberFormat="1" applyFont="1" applyAlignment="1">
      <alignment vertical="top"/>
    </xf>
    <xf numFmtId="169" fontId="5" fillId="0" borderId="0" xfId="0" applyNumberFormat="1" applyFont="1" applyAlignment="1">
      <alignment horizontal="justify" vertical="top" wrapText="1"/>
    </xf>
    <xf numFmtId="167" fontId="11" fillId="0" borderId="0" xfId="8" applyNumberFormat="1" applyFont="1"/>
    <xf numFmtId="1" fontId="5" fillId="0" borderId="0" xfId="0" applyNumberFormat="1" applyFont="1" applyAlignment="1">
      <alignment horizontal="center" vertical="center" wrapText="1"/>
    </xf>
    <xf numFmtId="1" fontId="5" fillId="0" borderId="0" xfId="8" applyNumberFormat="1" applyFont="1" applyAlignment="1">
      <alignment horizontal="center" vertical="center" wrapText="1"/>
    </xf>
    <xf numFmtId="0" fontId="4" fillId="0" borderId="4" xfId="0" applyFont="1" applyBorder="1" applyAlignment="1">
      <alignment horizont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22"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20"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horizontal="left" vertical="center"/>
    </xf>
    <xf numFmtId="0" fontId="0" fillId="0" borderId="21" xfId="0" applyBorder="1" applyAlignment="1">
      <alignment horizontal="left" vertical="center"/>
    </xf>
    <xf numFmtId="0" fontId="14" fillId="5" borderId="20" xfId="0" applyFont="1" applyFill="1" applyBorder="1" applyAlignment="1">
      <alignment horizontal="center" vertical="top" wrapText="1"/>
    </xf>
    <xf numFmtId="0" fontId="14" fillId="5" borderId="19" xfId="0" applyFont="1" applyFill="1" applyBorder="1" applyAlignment="1">
      <alignment horizontal="center" vertical="top" wrapText="1"/>
    </xf>
    <xf numFmtId="0" fontId="14" fillId="5" borderId="18" xfId="0" applyFont="1" applyFill="1" applyBorder="1" applyAlignment="1">
      <alignment horizontal="center" vertical="top" wrapText="1"/>
    </xf>
    <xf numFmtId="0" fontId="1" fillId="0" borderId="2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vertical="center" wrapText="1"/>
    </xf>
    <xf numFmtId="0" fontId="1" fillId="0" borderId="1" xfId="0" applyFont="1" applyBorder="1" applyAlignment="1">
      <alignment vertical="center" wrapText="1"/>
    </xf>
    <xf numFmtId="0" fontId="29" fillId="0" borderId="0" xfId="0" applyFont="1" applyAlignment="1">
      <alignment horizontal="center"/>
    </xf>
    <xf numFmtId="0" fontId="0" fillId="0" borderId="0" xfId="0" applyAlignment="1">
      <alignment horizontal="center" vertical="center" wrapText="1"/>
    </xf>
    <xf numFmtId="0" fontId="1" fillId="0" borderId="27" xfId="0" applyFont="1" applyBorder="1" applyAlignment="1">
      <alignment horizontal="center" vertical="center" wrapText="1"/>
    </xf>
    <xf numFmtId="0" fontId="1" fillId="0" borderId="2" xfId="0" applyFont="1" applyBorder="1" applyAlignment="1">
      <alignment horizontal="center" vertical="center" wrapText="1"/>
    </xf>
    <xf numFmtId="0" fontId="20" fillId="0" borderId="22" xfId="0" applyFont="1" applyBorder="1" applyAlignment="1">
      <alignment horizontal="center"/>
    </xf>
    <xf numFmtId="0" fontId="20" fillId="0" borderId="25" xfId="0" applyFont="1" applyBorder="1" applyAlignment="1">
      <alignment horizontal="center"/>
    </xf>
    <xf numFmtId="0" fontId="14" fillId="3" borderId="0" xfId="0" applyFont="1" applyFill="1" applyAlignment="1">
      <alignment horizontal="center" vertical="center"/>
    </xf>
    <xf numFmtId="0" fontId="14" fillId="3" borderId="13" xfId="0" applyFont="1" applyFill="1" applyBorder="1" applyAlignment="1">
      <alignment horizontal="left" vertical="center" wrapText="1"/>
    </xf>
    <xf numFmtId="0" fontId="14" fillId="3" borderId="11" xfId="0" applyFont="1" applyFill="1" applyBorder="1" applyAlignment="1">
      <alignment horizontal="left" vertical="center" wrapText="1"/>
    </xf>
    <xf numFmtId="9" fontId="14" fillId="3" borderId="43" xfId="0" applyNumberFormat="1" applyFont="1" applyFill="1" applyBorder="1" applyAlignment="1">
      <alignment horizontal="center" vertical="justify" wrapText="1"/>
    </xf>
    <xf numFmtId="0" fontId="14" fillId="3" borderId="0" xfId="0" applyFont="1" applyFill="1" applyAlignment="1">
      <alignment horizontal="center" vertical="justify" wrapText="1"/>
    </xf>
    <xf numFmtId="0" fontId="14" fillId="3" borderId="42" xfId="0" applyFont="1" applyFill="1" applyBorder="1" applyAlignment="1">
      <alignment horizontal="center" vertical="justify" wrapText="1"/>
    </xf>
    <xf numFmtId="0" fontId="14" fillId="3" borderId="2"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20" fillId="3" borderId="0" xfId="0" applyFont="1" applyFill="1" applyAlignment="1">
      <alignment horizontal="center"/>
    </xf>
    <xf numFmtId="0" fontId="16" fillId="3" borderId="1"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14" fillId="3" borderId="0" xfId="0" applyFont="1" applyFill="1" applyAlignment="1">
      <alignment horizontal="left" vertical="justify"/>
    </xf>
    <xf numFmtId="0" fontId="36" fillId="3" borderId="47" xfId="0" applyFont="1" applyFill="1" applyBorder="1" applyAlignment="1">
      <alignment horizontal="center" vertical="center" wrapText="1"/>
    </xf>
    <xf numFmtId="0" fontId="36" fillId="3" borderId="46" xfId="0" applyFont="1" applyFill="1" applyBorder="1" applyAlignment="1">
      <alignment horizontal="center" vertical="center"/>
    </xf>
    <xf numFmtId="0" fontId="14" fillId="3" borderId="0" xfId="0" applyFont="1" applyFill="1" applyAlignment="1">
      <alignment horizontal="left" vertical="center" wrapText="1"/>
    </xf>
    <xf numFmtId="0" fontId="22" fillId="0" borderId="0" xfId="2" applyFont="1" applyAlignment="1">
      <alignment horizontal="center" vertical="center"/>
    </xf>
    <xf numFmtId="0" fontId="2" fillId="0" borderId="0" xfId="2" applyFont="1" applyAlignment="1">
      <alignment horizontal="justify" vertical="top" wrapText="1"/>
    </xf>
    <xf numFmtId="0" fontId="11" fillId="0" borderId="0" xfId="2" applyFont="1" applyAlignment="1">
      <alignment horizontal="left" vertical="top" wrapText="1"/>
    </xf>
    <xf numFmtId="0" fontId="12" fillId="0" borderId="0" xfId="2" applyFont="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8" borderId="2" xfId="0" applyFont="1" applyFill="1" applyBorder="1" applyAlignment="1">
      <alignment horizontal="center" vertical="center"/>
    </xf>
    <xf numFmtId="0" fontId="12" fillId="8"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31" fillId="5" borderId="12"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 xfId="0" applyFont="1" applyFill="1" applyBorder="1" applyAlignment="1">
      <alignment horizontal="center" vertical="center" wrapText="1"/>
    </xf>
    <xf numFmtId="9" fontId="14" fillId="3" borderId="42" xfId="0" applyNumberFormat="1" applyFont="1" applyFill="1" applyBorder="1" applyAlignment="1">
      <alignment horizontal="center" vertical="justify" wrapText="1"/>
    </xf>
    <xf numFmtId="9" fontId="14" fillId="3" borderId="0" xfId="0" applyNumberFormat="1" applyFont="1" applyFill="1" applyAlignment="1">
      <alignment horizontal="center" vertical="justify" wrapText="1"/>
    </xf>
    <xf numFmtId="0" fontId="39" fillId="3" borderId="1" xfId="0" applyFont="1" applyFill="1" applyBorder="1" applyAlignment="1">
      <alignment horizontal="center" vertical="center" wrapText="1"/>
    </xf>
    <xf numFmtId="0" fontId="28" fillId="3" borderId="1" xfId="0" applyFont="1" applyFill="1" applyBorder="1" applyAlignment="1">
      <alignment horizontal="justify" vertical="center" wrapText="1"/>
    </xf>
    <xf numFmtId="0" fontId="14" fillId="3" borderId="37" xfId="0" applyFont="1" applyFill="1" applyBorder="1" applyAlignment="1">
      <alignment horizontal="justify" vertical="center" wrapText="1"/>
    </xf>
    <xf numFmtId="0" fontId="25" fillId="5" borderId="1" xfId="2" applyFont="1" applyFill="1" applyBorder="1" applyAlignment="1">
      <alignment horizontal="center" vertical="center"/>
    </xf>
    <xf numFmtId="0" fontId="42" fillId="7" borderId="1" xfId="0" applyFont="1" applyFill="1" applyBorder="1" applyAlignment="1">
      <alignment horizontal="center" vertical="center" wrapText="1"/>
    </xf>
    <xf numFmtId="1" fontId="19" fillId="0" borderId="1" xfId="2" applyNumberFormat="1" applyFont="1" applyBorder="1" applyAlignment="1">
      <alignment horizontal="center" vertical="center"/>
    </xf>
  </cellXfs>
  <cellStyles count="12">
    <cellStyle name="Millares [0]" xfId="10"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opLeftCell="A27" zoomScaleNormal="100" workbookViewId="0">
      <pane xSplit="1" topLeftCell="G1" activePane="topRight" state="frozen"/>
      <selection pane="topRight" activeCell="G40" sqref="G40"/>
    </sheetView>
  </sheetViews>
  <sheetFormatPr baseColWidth="10" defaultRowHeight="11.25" x14ac:dyDescent="0.2"/>
  <cols>
    <col min="1" max="1" width="88.85546875" style="1" customWidth="1"/>
    <col min="2" max="9" width="40.7109375" style="8" customWidth="1"/>
    <col min="10" max="10" width="40.7109375" style="18" customWidth="1"/>
    <col min="11" max="12" width="11.42578125" style="1"/>
    <col min="13" max="13" width="15" style="1" bestFit="1" customWidth="1"/>
    <col min="14" max="16384" width="11.42578125" style="1"/>
  </cols>
  <sheetData>
    <row r="1" spans="1:10" ht="16.5" customHeight="1" x14ac:dyDescent="0.2">
      <c r="A1" s="212"/>
      <c r="B1" s="212"/>
      <c r="C1" s="212"/>
      <c r="D1" s="212"/>
      <c r="E1" s="212"/>
      <c r="F1" s="212"/>
      <c r="G1" s="212"/>
      <c r="H1" s="212"/>
      <c r="I1" s="212"/>
      <c r="J1" s="212"/>
    </row>
    <row r="2" spans="1:10" ht="23.25" x14ac:dyDescent="0.2">
      <c r="A2" s="213" t="s">
        <v>62</v>
      </c>
      <c r="B2" s="213"/>
      <c r="C2" s="213"/>
      <c r="D2" s="213"/>
      <c r="E2" s="213"/>
      <c r="F2" s="213"/>
      <c r="G2" s="213"/>
      <c r="H2" s="213"/>
      <c r="I2" s="213"/>
      <c r="J2" s="213"/>
    </row>
    <row r="3" spans="1:10" ht="38.25" customHeight="1" x14ac:dyDescent="0.2">
      <c r="A3" s="20" t="s">
        <v>0</v>
      </c>
      <c r="B3" s="20"/>
      <c r="C3" s="20"/>
      <c r="D3" s="20"/>
      <c r="E3" s="20"/>
      <c r="F3" s="20"/>
      <c r="G3" s="20"/>
      <c r="H3" s="20"/>
      <c r="I3" s="20"/>
      <c r="J3" s="20"/>
    </row>
    <row r="4" spans="1:10" ht="39" customHeight="1" x14ac:dyDescent="0.2">
      <c r="A4" s="20" t="s">
        <v>24</v>
      </c>
      <c r="B4" s="20"/>
      <c r="C4" s="20"/>
      <c r="D4" s="20"/>
      <c r="E4" s="20"/>
      <c r="F4" s="20"/>
      <c r="G4" s="20"/>
      <c r="H4" s="20"/>
      <c r="I4" s="20"/>
      <c r="J4" s="20"/>
    </row>
    <row r="5" spans="1:10" ht="39" customHeight="1" x14ac:dyDescent="0.2">
      <c r="A5" s="20"/>
      <c r="B5" s="20" t="s">
        <v>75</v>
      </c>
      <c r="C5" s="20" t="s">
        <v>76</v>
      </c>
      <c r="D5" s="20" t="s">
        <v>77</v>
      </c>
      <c r="E5" s="20" t="s">
        <v>78</v>
      </c>
      <c r="F5" s="20" t="s">
        <v>79</v>
      </c>
      <c r="G5" s="20" t="s">
        <v>80</v>
      </c>
      <c r="H5" s="20" t="s">
        <v>81</v>
      </c>
      <c r="I5" s="20" t="s">
        <v>82</v>
      </c>
      <c r="J5" s="21" t="s">
        <v>83</v>
      </c>
    </row>
    <row r="6" spans="1:10" ht="15" customHeight="1" x14ac:dyDescent="0.2">
      <c r="A6" s="22" t="s">
        <v>23</v>
      </c>
      <c r="B6" s="20" t="s">
        <v>87</v>
      </c>
      <c r="C6" s="20" t="s">
        <v>87</v>
      </c>
      <c r="D6" s="20" t="s">
        <v>136</v>
      </c>
      <c r="E6" s="20" t="s">
        <v>87</v>
      </c>
      <c r="F6" s="20" t="s">
        <v>87</v>
      </c>
      <c r="G6" s="20" t="s">
        <v>136</v>
      </c>
      <c r="H6" s="20" t="s">
        <v>224</v>
      </c>
      <c r="I6" s="20" t="s">
        <v>248</v>
      </c>
      <c r="J6" s="20" t="s">
        <v>271</v>
      </c>
    </row>
    <row r="7" spans="1:10" ht="33.75" x14ac:dyDescent="0.2">
      <c r="A7" s="23" t="s">
        <v>1</v>
      </c>
      <c r="B7" s="24" t="s">
        <v>4</v>
      </c>
      <c r="C7" s="20" t="s">
        <v>4</v>
      </c>
      <c r="D7" s="24" t="s">
        <v>4</v>
      </c>
      <c r="E7" s="24" t="s">
        <v>4</v>
      </c>
      <c r="F7" s="24" t="s">
        <v>4</v>
      </c>
      <c r="G7" s="24" t="s">
        <v>4</v>
      </c>
      <c r="H7" s="24" t="s">
        <v>4</v>
      </c>
      <c r="I7" s="30" t="s">
        <v>250</v>
      </c>
      <c r="J7" s="24" t="s">
        <v>4</v>
      </c>
    </row>
    <row r="8" spans="1:10" x14ac:dyDescent="0.2">
      <c r="A8" s="25" t="s">
        <v>29</v>
      </c>
      <c r="B8" s="26" t="s">
        <v>88</v>
      </c>
      <c r="C8" s="20" t="s">
        <v>112</v>
      </c>
      <c r="D8" s="26" t="s">
        <v>45</v>
      </c>
      <c r="E8" s="26" t="s">
        <v>137</v>
      </c>
      <c r="F8" s="26" t="s">
        <v>179</v>
      </c>
      <c r="G8" s="26" t="s">
        <v>202</v>
      </c>
      <c r="H8" s="26" t="s">
        <v>225</v>
      </c>
      <c r="I8" s="26" t="s">
        <v>249</v>
      </c>
      <c r="J8" s="20" t="s">
        <v>272</v>
      </c>
    </row>
    <row r="9" spans="1:10" x14ac:dyDescent="0.2">
      <c r="A9" s="27" t="s">
        <v>22</v>
      </c>
      <c r="B9" s="28" t="s">
        <v>5</v>
      </c>
      <c r="C9" s="20" t="s">
        <v>5</v>
      </c>
      <c r="D9" s="28" t="s">
        <v>5</v>
      </c>
      <c r="E9" s="28" t="s">
        <v>5</v>
      </c>
      <c r="F9" s="28" t="s">
        <v>5</v>
      </c>
      <c r="G9" s="28" t="s">
        <v>5</v>
      </c>
      <c r="H9" s="28" t="s">
        <v>5</v>
      </c>
      <c r="I9" s="28" t="s">
        <v>5</v>
      </c>
      <c r="J9" s="21" t="s">
        <v>5</v>
      </c>
    </row>
    <row r="10" spans="1:10" ht="171.75" customHeight="1" x14ac:dyDescent="0.2">
      <c r="A10" s="19" t="s">
        <v>7</v>
      </c>
      <c r="B10" s="30" t="s">
        <v>4</v>
      </c>
      <c r="C10" s="20" t="s">
        <v>4</v>
      </c>
      <c r="D10" s="30" t="s">
        <v>4</v>
      </c>
      <c r="E10" s="29" t="s">
        <v>4</v>
      </c>
      <c r="F10" s="29" t="s">
        <v>4</v>
      </c>
      <c r="G10" s="29" t="s">
        <v>4</v>
      </c>
      <c r="H10" s="29" t="s">
        <v>4</v>
      </c>
      <c r="I10" s="38" t="s">
        <v>4</v>
      </c>
      <c r="J10" s="30" t="s">
        <v>4</v>
      </c>
    </row>
    <row r="11" spans="1:10" ht="14.25" customHeight="1" x14ac:dyDescent="0.2">
      <c r="A11" s="27" t="s">
        <v>30</v>
      </c>
      <c r="B11" s="28" t="s">
        <v>89</v>
      </c>
      <c r="C11" s="20" t="s">
        <v>114</v>
      </c>
      <c r="D11" s="28" t="s">
        <v>138</v>
      </c>
      <c r="E11" s="28" t="s">
        <v>160</v>
      </c>
      <c r="F11" s="28" t="s">
        <v>180</v>
      </c>
      <c r="G11" s="28" t="s">
        <v>203</v>
      </c>
      <c r="H11" s="28" t="s">
        <v>114</v>
      </c>
      <c r="I11" s="28" t="s">
        <v>251</v>
      </c>
      <c r="J11" s="21" t="s">
        <v>273</v>
      </c>
    </row>
    <row r="12" spans="1:10" ht="38.25" customHeight="1" x14ac:dyDescent="0.2">
      <c r="A12" s="19" t="s">
        <v>41</v>
      </c>
      <c r="B12" s="29" t="s">
        <v>4</v>
      </c>
      <c r="C12" s="20" t="s">
        <v>4</v>
      </c>
      <c r="D12" s="29" t="s">
        <v>4</v>
      </c>
      <c r="E12" s="29" t="s">
        <v>4</v>
      </c>
      <c r="F12" s="29" t="s">
        <v>4</v>
      </c>
      <c r="G12" s="29" t="s">
        <v>4</v>
      </c>
      <c r="H12" s="29" t="s">
        <v>4</v>
      </c>
      <c r="I12" s="29" t="s">
        <v>4</v>
      </c>
      <c r="J12" s="30" t="s">
        <v>4</v>
      </c>
    </row>
    <row r="13" spans="1:10" x14ac:dyDescent="0.2">
      <c r="A13" s="25" t="s">
        <v>21</v>
      </c>
      <c r="B13" s="26" t="s">
        <v>5</v>
      </c>
      <c r="C13" s="20" t="s">
        <v>5</v>
      </c>
      <c r="D13" s="26" t="s">
        <v>5</v>
      </c>
      <c r="E13" s="26" t="s">
        <v>5</v>
      </c>
      <c r="F13" s="26" t="s">
        <v>5</v>
      </c>
      <c r="G13" s="26" t="s">
        <v>5</v>
      </c>
      <c r="H13" s="26" t="s">
        <v>5</v>
      </c>
      <c r="I13" s="26" t="s">
        <v>5</v>
      </c>
      <c r="J13" s="20" t="s">
        <v>5</v>
      </c>
    </row>
    <row r="14" spans="1:10" ht="22.5" x14ac:dyDescent="0.2">
      <c r="A14" s="19" t="s">
        <v>2</v>
      </c>
      <c r="B14" s="29" t="s">
        <v>5</v>
      </c>
      <c r="C14" s="20" t="s">
        <v>5</v>
      </c>
      <c r="D14" s="29" t="s">
        <v>5</v>
      </c>
      <c r="E14" s="29" t="s">
        <v>5</v>
      </c>
      <c r="F14" s="29" t="s">
        <v>5</v>
      </c>
      <c r="G14" s="29" t="s">
        <v>5</v>
      </c>
      <c r="H14" s="29" t="s">
        <v>5</v>
      </c>
      <c r="I14" s="29" t="s">
        <v>5</v>
      </c>
      <c r="J14" s="20" t="s">
        <v>5</v>
      </c>
    </row>
    <row r="15" spans="1:10" ht="15" customHeight="1" x14ac:dyDescent="0.2">
      <c r="A15" s="25" t="s">
        <v>20</v>
      </c>
      <c r="B15" s="26" t="s">
        <v>5</v>
      </c>
      <c r="C15" s="20" t="s">
        <v>5</v>
      </c>
      <c r="D15" s="26" t="s">
        <v>5</v>
      </c>
      <c r="E15" s="26" t="s">
        <v>5</v>
      </c>
      <c r="F15" s="26" t="s">
        <v>5</v>
      </c>
      <c r="G15" s="26" t="s">
        <v>5</v>
      </c>
      <c r="H15" s="26" t="s">
        <v>5</v>
      </c>
      <c r="I15" s="26" t="s">
        <v>5</v>
      </c>
      <c r="J15" s="20" t="s">
        <v>5</v>
      </c>
    </row>
    <row r="16" spans="1:10" ht="45.75" customHeight="1" x14ac:dyDescent="0.2">
      <c r="A16" s="19" t="s">
        <v>33</v>
      </c>
      <c r="B16" s="29" t="s">
        <v>5</v>
      </c>
      <c r="C16" s="20" t="s">
        <v>5</v>
      </c>
      <c r="D16" s="29" t="s">
        <v>5</v>
      </c>
      <c r="E16" s="29" t="s">
        <v>5</v>
      </c>
      <c r="F16" s="29" t="s">
        <v>5</v>
      </c>
      <c r="G16" s="29" t="s">
        <v>5</v>
      </c>
      <c r="H16" s="29" t="s">
        <v>5</v>
      </c>
      <c r="I16" s="29" t="s">
        <v>5</v>
      </c>
      <c r="J16" s="20" t="s">
        <v>5</v>
      </c>
    </row>
    <row r="17" spans="1:10" ht="15" customHeight="1" x14ac:dyDescent="0.2">
      <c r="A17" s="27" t="s">
        <v>19</v>
      </c>
      <c r="B17" s="28" t="s">
        <v>90</v>
      </c>
      <c r="C17" s="20" t="s">
        <v>115</v>
      </c>
      <c r="D17" s="28" t="s">
        <v>139</v>
      </c>
      <c r="E17" s="28" t="s">
        <v>161</v>
      </c>
      <c r="F17" s="28" t="s">
        <v>181</v>
      </c>
      <c r="G17" s="28" t="s">
        <v>46</v>
      </c>
      <c r="H17" s="28" t="s">
        <v>226</v>
      </c>
      <c r="I17" s="28" t="s">
        <v>182</v>
      </c>
      <c r="J17" s="20" t="s">
        <v>274</v>
      </c>
    </row>
    <row r="18" spans="1:10" ht="277.5" customHeight="1" x14ac:dyDescent="0.2">
      <c r="A18" s="19" t="s">
        <v>44</v>
      </c>
      <c r="B18" s="29" t="s">
        <v>4</v>
      </c>
      <c r="C18" s="20" t="s">
        <v>4</v>
      </c>
      <c r="D18" s="29" t="s">
        <v>4</v>
      </c>
      <c r="E18" s="38" t="s">
        <v>163</v>
      </c>
      <c r="F18" s="29" t="s">
        <v>4</v>
      </c>
      <c r="G18" s="29" t="s">
        <v>4</v>
      </c>
      <c r="H18" s="29" t="s">
        <v>4</v>
      </c>
      <c r="I18" s="29" t="s">
        <v>4</v>
      </c>
      <c r="J18" s="20" t="s">
        <v>4</v>
      </c>
    </row>
    <row r="19" spans="1:10" ht="21.75" customHeight="1" x14ac:dyDescent="0.2">
      <c r="A19" s="25" t="s">
        <v>31</v>
      </c>
      <c r="B19" s="26" t="s">
        <v>91</v>
      </c>
      <c r="C19" s="20" t="s">
        <v>116</v>
      </c>
      <c r="D19" s="26" t="s">
        <v>141</v>
      </c>
      <c r="E19" s="26" t="s">
        <v>164</v>
      </c>
      <c r="F19" s="26" t="s">
        <v>142</v>
      </c>
      <c r="G19" s="26" t="s">
        <v>204</v>
      </c>
      <c r="H19" s="26" t="s">
        <v>182</v>
      </c>
      <c r="I19" s="26" t="s">
        <v>252</v>
      </c>
      <c r="J19" s="20" t="s">
        <v>46</v>
      </c>
    </row>
    <row r="20" spans="1:10" ht="97.5" customHeight="1" x14ac:dyDescent="0.2">
      <c r="A20" s="19" t="s">
        <v>32</v>
      </c>
      <c r="B20" s="29" t="s">
        <v>4</v>
      </c>
      <c r="C20" s="20" t="s">
        <v>4</v>
      </c>
      <c r="D20" s="29" t="s">
        <v>4</v>
      </c>
      <c r="E20" s="29" t="s">
        <v>4</v>
      </c>
      <c r="F20" s="29" t="s">
        <v>4</v>
      </c>
      <c r="G20" s="29" t="s">
        <v>4</v>
      </c>
      <c r="H20" s="29" t="s">
        <v>4</v>
      </c>
      <c r="I20" s="277" t="s">
        <v>375</v>
      </c>
      <c r="J20" s="20" t="s">
        <v>4</v>
      </c>
    </row>
    <row r="21" spans="1:10" ht="23.25" customHeight="1" x14ac:dyDescent="0.2">
      <c r="A21" s="27" t="s">
        <v>18</v>
      </c>
      <c r="B21" s="28" t="s">
        <v>92</v>
      </c>
      <c r="C21" s="20" t="s">
        <v>117</v>
      </c>
      <c r="D21" s="28" t="s">
        <v>142</v>
      </c>
      <c r="E21" s="28" t="s">
        <v>48</v>
      </c>
      <c r="F21" s="28" t="s">
        <v>182</v>
      </c>
      <c r="G21" s="28" t="s">
        <v>205</v>
      </c>
      <c r="H21" s="28" t="s">
        <v>227</v>
      </c>
      <c r="I21" s="28" t="s">
        <v>253</v>
      </c>
      <c r="J21" s="21" t="s">
        <v>113</v>
      </c>
    </row>
    <row r="22" spans="1:10" ht="93.75" customHeight="1" x14ac:dyDescent="0.2">
      <c r="A22" s="19" t="s">
        <v>25</v>
      </c>
      <c r="B22" s="29" t="s">
        <v>4</v>
      </c>
      <c r="C22" s="20" t="s">
        <v>4</v>
      </c>
      <c r="D22" s="29" t="s">
        <v>4</v>
      </c>
      <c r="E22" s="29" t="s">
        <v>4</v>
      </c>
      <c r="F22" s="29" t="s">
        <v>4</v>
      </c>
      <c r="G22" s="29" t="s">
        <v>4</v>
      </c>
      <c r="H22" s="29" t="s">
        <v>4</v>
      </c>
      <c r="I22" s="277" t="s">
        <v>375</v>
      </c>
      <c r="J22" s="20" t="s">
        <v>4</v>
      </c>
    </row>
    <row r="23" spans="1:10" ht="12" customHeight="1" x14ac:dyDescent="0.2">
      <c r="A23" s="31" t="s">
        <v>26</v>
      </c>
      <c r="B23" s="26" t="s">
        <v>93</v>
      </c>
      <c r="C23" s="20" t="s">
        <v>49</v>
      </c>
      <c r="D23" s="26" t="s">
        <v>143</v>
      </c>
      <c r="E23" s="26" t="s">
        <v>166</v>
      </c>
      <c r="F23" s="26" t="s">
        <v>183</v>
      </c>
      <c r="G23" s="26" t="s">
        <v>180</v>
      </c>
      <c r="H23" s="26" t="s">
        <v>228</v>
      </c>
      <c r="I23" s="26" t="s">
        <v>253</v>
      </c>
      <c r="J23" s="20" t="s">
        <v>114</v>
      </c>
    </row>
    <row r="24" spans="1:10" ht="93.75" customHeight="1" x14ac:dyDescent="0.2">
      <c r="A24" s="19" t="s">
        <v>27</v>
      </c>
      <c r="B24" s="29" t="s">
        <v>94</v>
      </c>
      <c r="C24" s="20" t="s">
        <v>4</v>
      </c>
      <c r="D24" s="29" t="s">
        <v>4</v>
      </c>
      <c r="E24" s="29" t="s">
        <v>4</v>
      </c>
      <c r="F24" s="29" t="s">
        <v>4</v>
      </c>
      <c r="G24" s="29" t="s">
        <v>4</v>
      </c>
      <c r="H24" s="29" t="s">
        <v>4</v>
      </c>
      <c r="I24" s="277" t="s">
        <v>375</v>
      </c>
      <c r="J24" s="24" t="s">
        <v>4</v>
      </c>
    </row>
    <row r="25" spans="1:10" x14ac:dyDescent="0.2">
      <c r="A25" s="31" t="s">
        <v>17</v>
      </c>
      <c r="B25" s="26" t="s">
        <v>95</v>
      </c>
      <c r="C25" s="20" t="s">
        <v>118</v>
      </c>
      <c r="D25" s="26" t="s">
        <v>140</v>
      </c>
      <c r="E25" s="26" t="s">
        <v>167</v>
      </c>
      <c r="F25" s="26" t="s">
        <v>165</v>
      </c>
      <c r="G25" s="26" t="s">
        <v>47</v>
      </c>
      <c r="H25" s="26" t="s">
        <v>229</v>
      </c>
      <c r="I25" s="26" t="s">
        <v>90</v>
      </c>
      <c r="J25" s="20" t="s">
        <v>205</v>
      </c>
    </row>
    <row r="26" spans="1:10" ht="29.25" customHeight="1" x14ac:dyDescent="0.2">
      <c r="A26" s="19" t="s">
        <v>3</v>
      </c>
      <c r="B26" s="29" t="s">
        <v>4</v>
      </c>
      <c r="C26" s="20" t="s">
        <v>4</v>
      </c>
      <c r="D26" s="29" t="s">
        <v>4</v>
      </c>
      <c r="E26" s="29" t="s">
        <v>4</v>
      </c>
      <c r="F26" s="29" t="s">
        <v>4</v>
      </c>
      <c r="G26" s="29" t="s">
        <v>4</v>
      </c>
      <c r="H26" s="29" t="s">
        <v>4</v>
      </c>
      <c r="I26" s="29" t="s">
        <v>4</v>
      </c>
      <c r="J26" s="24" t="s">
        <v>4</v>
      </c>
    </row>
    <row r="27" spans="1:10" ht="14.25" customHeight="1" x14ac:dyDescent="0.2">
      <c r="A27" s="27" t="s">
        <v>13</v>
      </c>
      <c r="B27" s="28" t="s">
        <v>87</v>
      </c>
      <c r="C27" s="20" t="s">
        <v>119</v>
      </c>
      <c r="D27" s="28" t="s">
        <v>136</v>
      </c>
      <c r="E27" s="28" t="s">
        <v>87</v>
      </c>
      <c r="F27" s="28" t="s">
        <v>87</v>
      </c>
      <c r="G27" s="28" t="s">
        <v>206</v>
      </c>
      <c r="H27" s="28" t="s">
        <v>97</v>
      </c>
      <c r="I27" s="28" t="s">
        <v>93</v>
      </c>
      <c r="J27" s="21" t="s">
        <v>180</v>
      </c>
    </row>
    <row r="28" spans="1:10" ht="96.75" customHeight="1" x14ac:dyDescent="0.2">
      <c r="A28" s="19" t="s">
        <v>14</v>
      </c>
      <c r="B28" s="29" t="s">
        <v>4</v>
      </c>
      <c r="C28" s="20" t="s">
        <v>4</v>
      </c>
      <c r="D28" s="29" t="s">
        <v>4</v>
      </c>
      <c r="E28" s="29" t="s">
        <v>4</v>
      </c>
      <c r="F28" s="29" t="s">
        <v>4</v>
      </c>
      <c r="G28" s="29" t="s">
        <v>4</v>
      </c>
      <c r="H28" s="29" t="s">
        <v>4</v>
      </c>
      <c r="I28" s="29" t="s">
        <v>162</v>
      </c>
      <c r="J28" s="24" t="s">
        <v>4</v>
      </c>
    </row>
    <row r="29" spans="1:10" x14ac:dyDescent="0.2">
      <c r="A29" s="32" t="s">
        <v>16</v>
      </c>
      <c r="B29" s="28" t="s">
        <v>96</v>
      </c>
      <c r="C29" s="20" t="s">
        <v>93</v>
      </c>
      <c r="D29" s="28" t="s">
        <v>93</v>
      </c>
      <c r="E29" s="28" t="s">
        <v>93</v>
      </c>
      <c r="F29" s="28" t="s">
        <v>93</v>
      </c>
      <c r="G29" s="28" t="s">
        <v>89</v>
      </c>
      <c r="H29" s="28" t="s">
        <v>230</v>
      </c>
      <c r="I29" s="28" t="s">
        <v>93</v>
      </c>
      <c r="J29" s="21" t="s">
        <v>275</v>
      </c>
    </row>
    <row r="30" spans="1:10" ht="68.25" customHeight="1" x14ac:dyDescent="0.2">
      <c r="A30" s="33" t="s">
        <v>8</v>
      </c>
      <c r="B30" s="29" t="s">
        <v>4</v>
      </c>
      <c r="C30" s="20" t="s">
        <v>4</v>
      </c>
      <c r="D30" s="29" t="s">
        <v>4</v>
      </c>
      <c r="E30" s="29" t="s">
        <v>4</v>
      </c>
      <c r="F30" s="29" t="s">
        <v>4</v>
      </c>
      <c r="G30" s="29" t="s">
        <v>4</v>
      </c>
      <c r="H30" s="29" t="s">
        <v>4</v>
      </c>
      <c r="I30" s="29" t="s">
        <v>4</v>
      </c>
      <c r="J30" s="24" t="s">
        <v>4</v>
      </c>
    </row>
    <row r="31" spans="1:10" ht="16.5" customHeight="1" x14ac:dyDescent="0.2">
      <c r="A31" s="27" t="s">
        <v>15</v>
      </c>
      <c r="B31" s="28" t="s">
        <v>97</v>
      </c>
      <c r="C31" s="20" t="s">
        <v>120</v>
      </c>
      <c r="D31" s="28" t="s">
        <v>144</v>
      </c>
      <c r="E31" s="28" t="s">
        <v>168</v>
      </c>
      <c r="F31" s="28" t="s">
        <v>184</v>
      </c>
      <c r="G31" s="28" t="s">
        <v>207</v>
      </c>
      <c r="H31" s="28" t="s">
        <v>231</v>
      </c>
      <c r="I31" s="28" t="s">
        <v>254</v>
      </c>
      <c r="J31" s="21" t="s">
        <v>276</v>
      </c>
    </row>
    <row r="32" spans="1:10" ht="132" customHeight="1" x14ac:dyDescent="0.2">
      <c r="A32" s="33" t="s">
        <v>9</v>
      </c>
      <c r="B32" s="29" t="s">
        <v>4</v>
      </c>
      <c r="C32" s="20" t="s">
        <v>4</v>
      </c>
      <c r="D32" s="29" t="s">
        <v>4</v>
      </c>
      <c r="E32" s="29" t="s">
        <v>4</v>
      </c>
      <c r="F32" s="29" t="s">
        <v>4</v>
      </c>
      <c r="G32" s="29" t="s">
        <v>4</v>
      </c>
      <c r="H32" s="29" t="s">
        <v>4</v>
      </c>
      <c r="I32" s="277" t="s">
        <v>375</v>
      </c>
      <c r="J32" s="24" t="s">
        <v>4</v>
      </c>
    </row>
    <row r="33" spans="1:10" ht="23.25" customHeight="1" x14ac:dyDescent="0.2">
      <c r="A33" s="34" t="s">
        <v>42</v>
      </c>
      <c r="B33" s="28" t="s">
        <v>98</v>
      </c>
      <c r="C33" s="20" t="s">
        <v>121</v>
      </c>
      <c r="D33" s="29" t="s">
        <v>145</v>
      </c>
      <c r="E33" s="29" t="s">
        <v>97</v>
      </c>
      <c r="F33" s="29" t="s">
        <v>185</v>
      </c>
      <c r="G33" s="29" t="s">
        <v>208</v>
      </c>
      <c r="H33" s="29" t="s">
        <v>232</v>
      </c>
      <c r="I33" s="29" t="s">
        <v>93</v>
      </c>
      <c r="J33" s="21" t="s">
        <v>277</v>
      </c>
    </row>
    <row r="34" spans="1:10" ht="36" customHeight="1" x14ac:dyDescent="0.2">
      <c r="A34" s="33" t="s">
        <v>43</v>
      </c>
      <c r="B34" s="29" t="s">
        <v>4</v>
      </c>
      <c r="C34" s="20" t="s">
        <v>4</v>
      </c>
      <c r="D34" s="29" t="s">
        <v>4</v>
      </c>
      <c r="E34" s="29" t="s">
        <v>4</v>
      </c>
      <c r="F34" s="29" t="s">
        <v>4</v>
      </c>
      <c r="G34" s="29" t="s">
        <v>4</v>
      </c>
      <c r="H34" s="29" t="s">
        <v>4</v>
      </c>
      <c r="I34" s="277" t="s">
        <v>375</v>
      </c>
      <c r="J34" s="24" t="s">
        <v>4</v>
      </c>
    </row>
    <row r="35" spans="1:10" s="10" customFormat="1" ht="51" customHeight="1" x14ac:dyDescent="0.25">
      <c r="A35" s="57" t="s">
        <v>6</v>
      </c>
      <c r="B35" s="37" t="s">
        <v>4</v>
      </c>
      <c r="C35" s="37" t="s">
        <v>4</v>
      </c>
      <c r="D35" s="37" t="s">
        <v>4</v>
      </c>
      <c r="E35" s="36" t="s">
        <v>162</v>
      </c>
      <c r="F35" s="35" t="s">
        <v>4</v>
      </c>
      <c r="G35" s="35" t="s">
        <v>4</v>
      </c>
      <c r="H35" s="35" t="s">
        <v>4</v>
      </c>
      <c r="I35" s="278" t="s">
        <v>375</v>
      </c>
      <c r="J35" s="37" t="s">
        <v>4</v>
      </c>
    </row>
  </sheetData>
  <mergeCells count="2">
    <mergeCell ref="A1:J1"/>
    <mergeCell ref="A2:J2"/>
  </mergeCells>
  <pageMargins left="0.7" right="0.7" top="0.75" bottom="0.75" header="0.3" footer="0.3"/>
  <pageSetup paperSize="130"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N29"/>
  <sheetViews>
    <sheetView tabSelected="1" workbookViewId="0">
      <selection activeCell="I9" sqref="I9"/>
    </sheetView>
  </sheetViews>
  <sheetFormatPr baseColWidth="10" defaultRowHeight="15" x14ac:dyDescent="0.25"/>
  <cols>
    <col min="1" max="1" width="27.42578125" customWidth="1"/>
    <col min="2" max="2" width="12.28515625" customWidth="1"/>
    <col min="3" max="8" width="20.7109375" customWidth="1"/>
    <col min="9" max="9" width="38.42578125" customWidth="1"/>
    <col min="10" max="11" width="20.7109375" customWidth="1"/>
    <col min="14" max="14" width="14.5703125" bestFit="1" customWidth="1"/>
  </cols>
  <sheetData>
    <row r="1" spans="1:11" x14ac:dyDescent="0.25">
      <c r="A1" s="1"/>
      <c r="B1" s="1"/>
      <c r="C1" s="1"/>
      <c r="D1" s="1"/>
      <c r="E1" s="1"/>
      <c r="F1" s="1"/>
      <c r="G1" s="1"/>
      <c r="H1" s="1"/>
      <c r="I1" s="1"/>
      <c r="J1" s="1"/>
      <c r="K1" s="1"/>
    </row>
    <row r="2" spans="1:11" ht="23.25" x14ac:dyDescent="0.35">
      <c r="A2" s="268" t="s">
        <v>62</v>
      </c>
      <c r="B2" s="268"/>
      <c r="C2" s="268"/>
      <c r="D2" s="268"/>
      <c r="E2" s="268"/>
      <c r="F2" s="268"/>
      <c r="G2" s="268"/>
      <c r="H2" s="268"/>
      <c r="I2" s="268"/>
      <c r="J2" s="268"/>
      <c r="K2" s="268"/>
    </row>
    <row r="3" spans="1:11" ht="46.5" customHeight="1" x14ac:dyDescent="0.25">
      <c r="A3" s="269" t="s">
        <v>10</v>
      </c>
      <c r="B3" s="270"/>
      <c r="C3" s="109" t="s">
        <v>75</v>
      </c>
      <c r="D3" s="109" t="s">
        <v>76</v>
      </c>
      <c r="E3" s="109" t="s">
        <v>77</v>
      </c>
      <c r="F3" s="109" t="s">
        <v>78</v>
      </c>
      <c r="G3" s="109" t="s">
        <v>79</v>
      </c>
      <c r="H3" s="109" t="s">
        <v>80</v>
      </c>
      <c r="I3" s="109" t="s">
        <v>81</v>
      </c>
      <c r="J3" s="109" t="s">
        <v>82</v>
      </c>
      <c r="K3" s="109" t="s">
        <v>83</v>
      </c>
    </row>
    <row r="4" spans="1:11" ht="22.5" x14ac:dyDescent="0.25">
      <c r="A4" s="271" t="s">
        <v>0</v>
      </c>
      <c r="B4" s="272"/>
      <c r="C4" s="58" t="s">
        <v>4</v>
      </c>
      <c r="D4" s="58" t="s">
        <v>4</v>
      </c>
      <c r="E4" s="58" t="s">
        <v>4</v>
      </c>
      <c r="F4" s="55" t="s">
        <v>61</v>
      </c>
      <c r="G4" s="58" t="s">
        <v>4</v>
      </c>
      <c r="H4" s="58" t="s">
        <v>4</v>
      </c>
      <c r="I4" s="58" t="s">
        <v>4</v>
      </c>
      <c r="J4" s="281" t="s">
        <v>375</v>
      </c>
      <c r="K4" s="58" t="s">
        <v>4</v>
      </c>
    </row>
    <row r="5" spans="1:11" ht="22.5" x14ac:dyDescent="0.25">
      <c r="A5" s="271" t="s">
        <v>11</v>
      </c>
      <c r="B5" s="272"/>
      <c r="C5" s="281" t="s">
        <v>375</v>
      </c>
      <c r="D5" s="281" t="s">
        <v>375</v>
      </c>
      <c r="E5" s="58" t="s">
        <v>4</v>
      </c>
      <c r="F5" s="55" t="s">
        <v>61</v>
      </c>
      <c r="G5" s="58" t="s">
        <v>4</v>
      </c>
      <c r="H5" s="58" t="s">
        <v>4</v>
      </c>
      <c r="I5" s="110" t="s">
        <v>162</v>
      </c>
      <c r="J5" s="58" t="s">
        <v>4</v>
      </c>
      <c r="K5" s="58" t="s">
        <v>4</v>
      </c>
    </row>
    <row r="6" spans="1:11" x14ac:dyDescent="0.25">
      <c r="A6" s="273" t="s">
        <v>12</v>
      </c>
      <c r="B6" s="274"/>
      <c r="C6" s="59" t="s">
        <v>4</v>
      </c>
      <c r="D6" s="59" t="s">
        <v>4</v>
      </c>
      <c r="E6" s="59" t="s">
        <v>4</v>
      </c>
      <c r="F6" s="59" t="s">
        <v>4</v>
      </c>
      <c r="G6" s="59" t="s">
        <v>4</v>
      </c>
      <c r="H6" s="59" t="s">
        <v>4</v>
      </c>
      <c r="I6" s="59" t="s">
        <v>4</v>
      </c>
      <c r="J6" s="59" t="s">
        <v>4</v>
      </c>
      <c r="K6" s="60" t="s">
        <v>4</v>
      </c>
    </row>
    <row r="7" spans="1:11" ht="22.5" x14ac:dyDescent="0.25">
      <c r="A7" s="275" t="s">
        <v>36</v>
      </c>
      <c r="B7" s="276"/>
      <c r="C7" s="110" t="s">
        <v>162</v>
      </c>
      <c r="D7" s="281" t="s">
        <v>375</v>
      </c>
      <c r="E7" s="59" t="s">
        <v>4</v>
      </c>
      <c r="F7" s="59" t="s">
        <v>4</v>
      </c>
      <c r="G7" s="59" t="s">
        <v>4</v>
      </c>
      <c r="H7" s="59" t="s">
        <v>4</v>
      </c>
      <c r="I7" s="59" t="s">
        <v>4</v>
      </c>
      <c r="J7" s="59" t="s">
        <v>4</v>
      </c>
      <c r="K7" s="59" t="s">
        <v>4</v>
      </c>
    </row>
    <row r="8" spans="1:11" ht="51" customHeight="1" x14ac:dyDescent="0.25">
      <c r="A8" s="271" t="s">
        <v>28</v>
      </c>
      <c r="B8" s="272"/>
      <c r="C8" s="55" t="s">
        <v>162</v>
      </c>
      <c r="D8" s="11">
        <v>1000</v>
      </c>
      <c r="E8" s="11">
        <v>885</v>
      </c>
      <c r="F8" s="55" t="s">
        <v>162</v>
      </c>
      <c r="G8" s="11">
        <v>908</v>
      </c>
      <c r="H8" s="11">
        <v>876</v>
      </c>
      <c r="I8" s="55" t="s">
        <v>378</v>
      </c>
      <c r="J8" s="11">
        <v>841</v>
      </c>
      <c r="K8" s="11">
        <v>928</v>
      </c>
    </row>
    <row r="9" spans="1:11" ht="92.25" customHeight="1" x14ac:dyDescent="0.25">
      <c r="A9" s="266" t="s">
        <v>6</v>
      </c>
      <c r="B9" s="267"/>
      <c r="C9" s="17" t="s">
        <v>436</v>
      </c>
      <c r="D9" s="56" t="s">
        <v>375</v>
      </c>
      <c r="E9" s="56" t="s">
        <v>4</v>
      </c>
      <c r="F9" s="17" t="s">
        <v>162</v>
      </c>
      <c r="G9" s="56" t="s">
        <v>4</v>
      </c>
      <c r="H9" s="56" t="s">
        <v>4</v>
      </c>
      <c r="I9" s="111" t="s">
        <v>374</v>
      </c>
      <c r="J9" s="56" t="s">
        <v>375</v>
      </c>
      <c r="K9" s="56" t="s">
        <v>4</v>
      </c>
    </row>
    <row r="12" spans="1:11" x14ac:dyDescent="0.25">
      <c r="A12" s="4" t="s">
        <v>34</v>
      </c>
      <c r="B12" s="4"/>
      <c r="C12" s="4"/>
      <c r="D12" s="4"/>
      <c r="E12" s="4"/>
      <c r="F12" s="4"/>
      <c r="G12" s="4"/>
      <c r="H12" s="4"/>
      <c r="I12" s="4"/>
      <c r="J12" s="4"/>
      <c r="K12" s="4"/>
    </row>
    <row r="13" spans="1:11" ht="13.5" customHeight="1" x14ac:dyDescent="0.25">
      <c r="A13" s="264" t="s">
        <v>35</v>
      </c>
      <c r="B13" s="265"/>
      <c r="C13" s="13"/>
      <c r="D13" s="13"/>
      <c r="E13" s="13"/>
      <c r="F13" s="13"/>
      <c r="G13" s="13"/>
      <c r="H13" s="13"/>
      <c r="I13" s="13"/>
      <c r="J13" s="13"/>
      <c r="K13" s="13"/>
    </row>
    <row r="14" spans="1:11" x14ac:dyDescent="0.25">
      <c r="A14" s="12"/>
      <c r="B14" s="13"/>
      <c r="C14" s="13"/>
      <c r="D14" s="13"/>
      <c r="E14" s="13"/>
      <c r="F14" s="13"/>
      <c r="G14" s="13"/>
      <c r="H14" s="13"/>
      <c r="I14" s="13"/>
      <c r="J14" s="13"/>
      <c r="K14" s="13"/>
    </row>
    <row r="15" spans="1:11" x14ac:dyDescent="0.25">
      <c r="A15" s="12"/>
      <c r="B15" s="13"/>
      <c r="C15" s="13"/>
      <c r="D15" s="13"/>
      <c r="E15" s="13"/>
      <c r="F15" s="13"/>
      <c r="G15" s="13"/>
      <c r="H15" s="13"/>
      <c r="I15" s="13"/>
      <c r="J15" s="13"/>
      <c r="K15" s="13"/>
    </row>
    <row r="16" spans="1:11" x14ac:dyDescent="0.25">
      <c r="A16" s="5" t="s">
        <v>73</v>
      </c>
      <c r="B16" s="2"/>
      <c r="C16" s="2"/>
      <c r="D16" s="2"/>
      <c r="E16" s="2"/>
      <c r="F16" s="2"/>
      <c r="G16" s="2"/>
      <c r="H16" s="2"/>
      <c r="I16" s="2"/>
      <c r="J16" s="2"/>
      <c r="K16" s="2"/>
    </row>
    <row r="17" spans="1:14" x14ac:dyDescent="0.25">
      <c r="A17" s="3" t="s">
        <v>74</v>
      </c>
      <c r="B17" s="2"/>
      <c r="C17" s="2"/>
      <c r="D17" s="2"/>
      <c r="E17" s="2"/>
      <c r="F17" s="2"/>
      <c r="G17" s="2"/>
      <c r="H17" s="2"/>
      <c r="I17" s="2"/>
      <c r="J17" s="2"/>
      <c r="K17" s="2"/>
    </row>
    <row r="20" spans="1:14" x14ac:dyDescent="0.25">
      <c r="A20" s="6" t="s">
        <v>37</v>
      </c>
      <c r="B20" s="7"/>
      <c r="C20" s="7"/>
      <c r="D20" s="7"/>
      <c r="E20" s="7"/>
      <c r="F20" s="7"/>
      <c r="G20" s="7"/>
      <c r="H20" s="7"/>
      <c r="I20" s="7"/>
      <c r="J20" s="7"/>
      <c r="K20" s="7"/>
    </row>
    <row r="21" spans="1:14" x14ac:dyDescent="0.25">
      <c r="A21" s="7" t="s">
        <v>38</v>
      </c>
      <c r="B21" s="7"/>
      <c r="C21" s="7"/>
      <c r="D21" s="7"/>
      <c r="E21" s="7"/>
      <c r="F21" s="7"/>
      <c r="G21" s="7"/>
      <c r="H21" s="7"/>
      <c r="I21" s="7"/>
      <c r="J21" s="7"/>
      <c r="K21" s="7"/>
    </row>
    <row r="27" spans="1:14" x14ac:dyDescent="0.25">
      <c r="N27" s="9"/>
    </row>
    <row r="28" spans="1:14" x14ac:dyDescent="0.25">
      <c r="N28" s="9"/>
    </row>
    <row r="29" spans="1:14" x14ac:dyDescent="0.25">
      <c r="N29" s="9"/>
    </row>
  </sheetData>
  <mergeCells count="9">
    <mergeCell ref="A13:B13"/>
    <mergeCell ref="A9:B9"/>
    <mergeCell ref="A2:K2"/>
    <mergeCell ref="A3:B3"/>
    <mergeCell ref="A4:B4"/>
    <mergeCell ref="A5:B5"/>
    <mergeCell ref="A6:B6"/>
    <mergeCell ref="A7:B7"/>
    <mergeCell ref="A8:B8"/>
  </mergeCells>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DF39-B293-4638-B7FA-50ABDC8BF687}">
  <sheetPr>
    <pageSetUpPr fitToPage="1"/>
  </sheetPr>
  <dimension ref="B2:P12"/>
  <sheetViews>
    <sheetView topLeftCell="B3" zoomScale="86" zoomScaleNormal="77" workbookViewId="0">
      <selection activeCell="I10" sqref="I10"/>
    </sheetView>
  </sheetViews>
  <sheetFormatPr baseColWidth="10" defaultRowHeight="15" x14ac:dyDescent="0.25"/>
  <cols>
    <col min="1" max="1" width="8" customWidth="1"/>
    <col min="7" max="7" width="52.140625" customWidth="1"/>
    <col min="8" max="15" width="20.85546875" customWidth="1"/>
    <col min="16" max="16" width="20.7109375" customWidth="1"/>
  </cols>
  <sheetData>
    <row r="2" spans="2:16" ht="15.75" thickBot="1" x14ac:dyDescent="0.3"/>
    <row r="3" spans="2:16" ht="24" thickBot="1" x14ac:dyDescent="0.3">
      <c r="B3" s="216" t="s">
        <v>62</v>
      </c>
      <c r="C3" s="217"/>
      <c r="D3" s="217"/>
      <c r="E3" s="217"/>
      <c r="F3" s="217"/>
      <c r="G3" s="218"/>
    </row>
    <row r="5" spans="2:16" ht="24.95" customHeight="1" thickBot="1" x14ac:dyDescent="0.3">
      <c r="H5" s="83"/>
      <c r="I5" s="84"/>
      <c r="J5" s="84"/>
      <c r="K5" s="84"/>
      <c r="L5" s="84"/>
      <c r="M5" s="84"/>
      <c r="N5" s="84"/>
      <c r="O5" s="84"/>
    </row>
    <row r="6" spans="2:16" ht="44.25" customHeight="1" thickBot="1" x14ac:dyDescent="0.3">
      <c r="B6" s="16" t="s">
        <v>40</v>
      </c>
      <c r="C6" s="221" t="s">
        <v>39</v>
      </c>
      <c r="D6" s="222"/>
      <c r="E6" s="222"/>
      <c r="F6" s="222"/>
      <c r="G6" s="222"/>
      <c r="H6" s="21" t="s">
        <v>75</v>
      </c>
      <c r="I6" s="21" t="s">
        <v>76</v>
      </c>
      <c r="J6" s="21" t="s">
        <v>77</v>
      </c>
      <c r="K6" s="21" t="s">
        <v>78</v>
      </c>
      <c r="L6" s="21" t="s">
        <v>79</v>
      </c>
      <c r="M6" s="21" t="s">
        <v>80</v>
      </c>
      <c r="N6" s="21" t="s">
        <v>81</v>
      </c>
      <c r="O6" s="21" t="s">
        <v>82</v>
      </c>
      <c r="P6" s="21" t="s">
        <v>83</v>
      </c>
    </row>
    <row r="7" spans="2:16" ht="237.75" customHeight="1" thickBot="1" x14ac:dyDescent="0.3">
      <c r="B7" s="15">
        <v>1</v>
      </c>
      <c r="C7" s="219" t="s">
        <v>84</v>
      </c>
      <c r="D7" s="219"/>
      <c r="E7" s="219"/>
      <c r="F7" s="219"/>
      <c r="G7" s="220"/>
      <c r="H7" s="40" t="s">
        <v>111</v>
      </c>
      <c r="I7" s="85" t="s">
        <v>135</v>
      </c>
      <c r="J7" s="85" t="s">
        <v>146</v>
      </c>
      <c r="K7" s="85" t="s">
        <v>169</v>
      </c>
      <c r="L7" s="85" t="s">
        <v>201</v>
      </c>
      <c r="M7" s="85" t="s">
        <v>223</v>
      </c>
      <c r="N7" s="94" t="s">
        <v>247</v>
      </c>
      <c r="O7" s="85" t="s">
        <v>270</v>
      </c>
      <c r="P7" s="39" t="s">
        <v>288</v>
      </c>
    </row>
    <row r="8" spans="2:16" ht="83.25" customHeight="1" thickBot="1" x14ac:dyDescent="0.3">
      <c r="B8" s="14">
        <v>2</v>
      </c>
      <c r="C8" s="226" t="s">
        <v>170</v>
      </c>
      <c r="D8" s="227"/>
      <c r="E8" s="227"/>
      <c r="F8" s="227"/>
      <c r="G8" s="228"/>
      <c r="H8" s="40" t="s">
        <v>111</v>
      </c>
      <c r="I8" s="85" t="s">
        <v>135</v>
      </c>
      <c r="J8" s="85" t="s">
        <v>146</v>
      </c>
      <c r="K8" s="93" t="s">
        <v>169</v>
      </c>
      <c r="L8" s="92" t="s">
        <v>201</v>
      </c>
      <c r="M8" s="93" t="s">
        <v>223</v>
      </c>
      <c r="N8" s="94" t="s">
        <v>247</v>
      </c>
      <c r="O8" s="85" t="s">
        <v>270</v>
      </c>
      <c r="P8" s="39" t="s">
        <v>288</v>
      </c>
    </row>
    <row r="9" spans="2:16" ht="71.25" customHeight="1" thickBot="1" x14ac:dyDescent="0.3">
      <c r="B9" s="101"/>
      <c r="C9" s="223" t="s">
        <v>186</v>
      </c>
      <c r="D9" s="224"/>
      <c r="E9" s="224"/>
      <c r="F9" s="224"/>
      <c r="G9" s="225"/>
      <c r="H9" s="280" t="s">
        <v>375</v>
      </c>
      <c r="I9" s="280" t="s">
        <v>375</v>
      </c>
      <c r="J9" s="103" t="s">
        <v>290</v>
      </c>
      <c r="K9" s="102" t="s">
        <v>289</v>
      </c>
      <c r="L9" s="104" t="s">
        <v>291</v>
      </c>
      <c r="M9" s="105" t="s">
        <v>292</v>
      </c>
      <c r="N9" s="102" t="s">
        <v>289</v>
      </c>
      <c r="O9" s="103" t="s">
        <v>293</v>
      </c>
      <c r="P9" s="106" t="s">
        <v>294</v>
      </c>
    </row>
    <row r="10" spans="2:16" ht="159.75" customHeight="1" thickBot="1" x14ac:dyDescent="0.3">
      <c r="B10" s="214" t="s">
        <v>6</v>
      </c>
      <c r="C10" s="215"/>
      <c r="D10" s="215"/>
      <c r="E10" s="215"/>
      <c r="F10" s="215"/>
      <c r="G10" s="215"/>
      <c r="H10" s="279" t="s">
        <v>375</v>
      </c>
      <c r="I10" s="279" t="s">
        <v>375</v>
      </c>
      <c r="J10" s="107" t="s">
        <v>4</v>
      </c>
      <c r="K10" s="108" t="s">
        <v>162</v>
      </c>
      <c r="L10" s="107" t="s">
        <v>4</v>
      </c>
      <c r="M10" s="107" t="s">
        <v>4</v>
      </c>
      <c r="N10" s="108" t="s">
        <v>295</v>
      </c>
      <c r="O10" s="107" t="s">
        <v>4</v>
      </c>
      <c r="P10" s="107" t="s">
        <v>4</v>
      </c>
    </row>
    <row r="12" spans="2:16" ht="11.25" customHeight="1" x14ac:dyDescent="0.25"/>
  </sheetData>
  <mergeCells count="6">
    <mergeCell ref="B10:G10"/>
    <mergeCell ref="B3:G3"/>
    <mergeCell ref="C7:G7"/>
    <mergeCell ref="C6:G6"/>
    <mergeCell ref="C9:G9"/>
    <mergeCell ref="C8:G8"/>
  </mergeCells>
  <pageMargins left="0.7" right="0.7" top="0.75" bottom="0.75" header="0.3" footer="0.3"/>
  <pageSetup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D7E5-5D47-4D8C-A105-B72DB268CBB3}">
  <sheetPr>
    <pageSetUpPr fitToPage="1"/>
  </sheetPr>
  <dimension ref="A2:K105"/>
  <sheetViews>
    <sheetView zoomScale="85" zoomScaleNormal="85" workbookViewId="0">
      <selection activeCell="D113" sqref="D113"/>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238" t="s">
        <v>86</v>
      </c>
      <c r="B2" s="238"/>
      <c r="C2" s="238"/>
      <c r="D2" s="238"/>
      <c r="E2" s="238"/>
      <c r="F2" s="238"/>
      <c r="G2" s="238"/>
      <c r="H2" s="238"/>
      <c r="I2" s="238"/>
      <c r="J2" s="238"/>
      <c r="K2" s="238"/>
    </row>
    <row r="3" spans="1:11" x14ac:dyDescent="0.25">
      <c r="A3" s="238"/>
      <c r="B3" s="238"/>
      <c r="C3" s="238"/>
      <c r="D3" s="238"/>
      <c r="E3" s="238"/>
      <c r="F3" s="238"/>
      <c r="G3" s="238"/>
      <c r="H3" s="238"/>
      <c r="I3" s="238"/>
      <c r="J3" s="238"/>
      <c r="K3" s="238"/>
    </row>
    <row r="4" spans="1:11" x14ac:dyDescent="0.25">
      <c r="A4" s="238"/>
      <c r="B4" s="238"/>
      <c r="C4" s="238"/>
      <c r="D4" s="238"/>
      <c r="E4" s="238"/>
      <c r="F4" s="238"/>
      <c r="G4" s="238"/>
      <c r="H4" s="238"/>
      <c r="I4" s="238"/>
      <c r="J4" s="238"/>
      <c r="K4" s="238"/>
    </row>
    <row r="5" spans="1:11" ht="15" customHeight="1" x14ac:dyDescent="0.25">
      <c r="C5" s="239" t="s">
        <v>85</v>
      </c>
      <c r="D5" s="239"/>
      <c r="E5" s="239"/>
      <c r="F5" s="239"/>
    </row>
    <row r="6" spans="1:11" x14ac:dyDescent="0.25">
      <c r="C6" s="239"/>
      <c r="D6" s="239"/>
      <c r="E6" s="239"/>
      <c r="F6" s="239"/>
    </row>
    <row r="7" spans="1:11" x14ac:dyDescent="0.25">
      <c r="C7" s="239"/>
      <c r="D7" s="239"/>
      <c r="E7" s="239"/>
      <c r="F7" s="239"/>
    </row>
    <row r="8" spans="1:11" x14ac:dyDescent="0.25">
      <c r="C8" s="239"/>
      <c r="D8" s="239"/>
      <c r="E8" s="239"/>
      <c r="F8" s="239"/>
    </row>
    <row r="9" spans="1:11" ht="146.25" customHeight="1" x14ac:dyDescent="0.25">
      <c r="C9" s="239"/>
      <c r="D9" s="239"/>
      <c r="E9" s="239"/>
      <c r="F9" s="239"/>
    </row>
    <row r="12" spans="1:11" x14ac:dyDescent="0.25">
      <c r="A12" s="61"/>
      <c r="C12" s="62"/>
      <c r="D12" s="62"/>
      <c r="E12" s="62"/>
      <c r="F12" s="62"/>
      <c r="G12" s="62"/>
    </row>
    <row r="13" spans="1:11" x14ac:dyDescent="0.25">
      <c r="B13" s="70"/>
      <c r="C13" s="71"/>
      <c r="D13" s="71"/>
      <c r="E13" s="70"/>
      <c r="F13" s="70"/>
      <c r="G13" s="72"/>
      <c r="H13" s="70"/>
    </row>
    <row r="14" spans="1:11" x14ac:dyDescent="0.25">
      <c r="B14" s="70"/>
      <c r="C14" s="71"/>
      <c r="D14" s="71"/>
      <c r="E14" s="70"/>
      <c r="F14" s="70"/>
      <c r="G14" s="72"/>
      <c r="H14" s="70"/>
      <c r="I14" s="74"/>
      <c r="J14" s="70"/>
    </row>
    <row r="15" spans="1:11" ht="6" customHeight="1" x14ac:dyDescent="0.25">
      <c r="B15" s="70"/>
      <c r="C15" s="71"/>
      <c r="D15" s="71"/>
      <c r="E15" s="70"/>
      <c r="F15" s="70"/>
      <c r="G15" s="72"/>
      <c r="H15" s="70"/>
      <c r="I15" s="74"/>
      <c r="J15" s="70"/>
    </row>
    <row r="16" spans="1:11" s="75" customFormat="1" ht="0.75" customHeight="1" x14ac:dyDescent="0.25">
      <c r="B16" s="70"/>
      <c r="C16" s="70"/>
      <c r="D16" s="70"/>
      <c r="E16" s="76"/>
      <c r="F16" s="70"/>
      <c r="G16" s="70"/>
      <c r="H16" s="70"/>
      <c r="I16" s="77"/>
      <c r="J16" s="70"/>
      <c r="K16"/>
    </row>
    <row r="17" spans="1:11" ht="24" customHeight="1" thickBot="1" x14ac:dyDescent="0.3">
      <c r="A17" s="78"/>
      <c r="B17" s="229" t="s">
        <v>75</v>
      </c>
      <c r="C17" s="230"/>
      <c r="D17" s="230"/>
      <c r="E17" s="231"/>
      <c r="F17" s="63"/>
      <c r="G17" s="63"/>
      <c r="H17" s="63"/>
      <c r="I17" s="63"/>
      <c r="J17" s="63"/>
    </row>
    <row r="18" spans="1:11" x14ac:dyDescent="0.25">
      <c r="B18" s="232" t="s">
        <v>63</v>
      </c>
      <c r="C18" s="234" t="s">
        <v>64</v>
      </c>
      <c r="D18" s="234" t="s">
        <v>65</v>
      </c>
      <c r="E18" s="236" t="s">
        <v>66</v>
      </c>
      <c r="F18" s="234" t="s">
        <v>67</v>
      </c>
      <c r="G18" s="234" t="s">
        <v>68</v>
      </c>
      <c r="H18" s="234" t="s">
        <v>69</v>
      </c>
      <c r="I18" s="234" t="s">
        <v>70</v>
      </c>
      <c r="J18" s="240" t="s">
        <v>71</v>
      </c>
      <c r="K18" s="242" t="s">
        <v>6</v>
      </c>
    </row>
    <row r="19" spans="1:11" x14ac:dyDescent="0.25">
      <c r="B19" s="233"/>
      <c r="C19" s="235"/>
      <c r="D19" s="235"/>
      <c r="E19" s="237"/>
      <c r="F19" s="235"/>
      <c r="G19" s="235"/>
      <c r="H19" s="235"/>
      <c r="I19" s="235"/>
      <c r="J19" s="241"/>
      <c r="K19" s="243"/>
    </row>
    <row r="20" spans="1:11" x14ac:dyDescent="0.25">
      <c r="B20" s="233"/>
      <c r="C20" s="235"/>
      <c r="D20" s="235"/>
      <c r="E20" s="237"/>
      <c r="F20" s="235"/>
      <c r="G20" s="235"/>
      <c r="H20" s="235"/>
      <c r="I20" s="235"/>
      <c r="J20" s="241"/>
      <c r="K20" s="243"/>
    </row>
    <row r="21" spans="1:11" ht="67.5" customHeight="1" x14ac:dyDescent="0.25">
      <c r="B21" s="64">
        <v>1</v>
      </c>
      <c r="C21" s="65" t="s">
        <v>99</v>
      </c>
      <c r="D21" s="67" t="s">
        <v>75</v>
      </c>
      <c r="E21" s="67"/>
      <c r="F21" s="66" t="s">
        <v>100</v>
      </c>
      <c r="G21" s="68" t="s">
        <v>101</v>
      </c>
      <c r="H21" s="67" t="s">
        <v>72</v>
      </c>
      <c r="I21" s="87">
        <f>367533.69*3979.3</f>
        <v>1462526812.6170001</v>
      </c>
      <c r="J21" s="79" t="s">
        <v>105</v>
      </c>
      <c r="K21" s="80" t="s">
        <v>4</v>
      </c>
    </row>
    <row r="22" spans="1:11" ht="58.5" customHeight="1" x14ac:dyDescent="0.25">
      <c r="B22" s="64">
        <v>2</v>
      </c>
      <c r="C22" s="81" t="s">
        <v>102</v>
      </c>
      <c r="D22" s="67" t="s">
        <v>75</v>
      </c>
      <c r="E22" s="67"/>
      <c r="F22" s="67" t="s">
        <v>103</v>
      </c>
      <c r="G22" s="68" t="s">
        <v>104</v>
      </c>
      <c r="H22" s="67" t="s">
        <v>72</v>
      </c>
      <c r="I22" s="86">
        <f>92474.9*3420.26</f>
        <v>316288201.47399998</v>
      </c>
      <c r="J22" s="79" t="s">
        <v>110</v>
      </c>
      <c r="K22" s="80" t="s">
        <v>4</v>
      </c>
    </row>
    <row r="23" spans="1:11" ht="58.5" customHeight="1" thickBot="1" x14ac:dyDescent="0.3">
      <c r="B23" s="64">
        <v>3</v>
      </c>
      <c r="C23" s="65" t="s">
        <v>107</v>
      </c>
      <c r="D23" s="67" t="s">
        <v>75</v>
      </c>
      <c r="E23" s="67"/>
      <c r="F23" s="67" t="s">
        <v>108</v>
      </c>
      <c r="G23" s="68" t="s">
        <v>109</v>
      </c>
      <c r="H23" s="67" t="s">
        <v>72</v>
      </c>
      <c r="I23" s="88">
        <v>517055000</v>
      </c>
      <c r="J23" s="79" t="s">
        <v>106</v>
      </c>
      <c r="K23" s="89" t="s">
        <v>4</v>
      </c>
    </row>
    <row r="24" spans="1:11" ht="19.5" thickBot="1" x14ac:dyDescent="0.3">
      <c r="B24" s="70"/>
      <c r="C24" s="71"/>
      <c r="D24" s="71"/>
      <c r="E24" s="70"/>
      <c r="F24" s="70"/>
      <c r="G24" s="72"/>
      <c r="H24" s="70"/>
      <c r="I24" s="73">
        <f>SUM(I21:I23)</f>
        <v>2295870014.0910001</v>
      </c>
      <c r="J24" s="70"/>
      <c r="K24" s="90" t="s">
        <v>4</v>
      </c>
    </row>
    <row r="26" spans="1:11" ht="9" customHeight="1" x14ac:dyDescent="0.25"/>
    <row r="27" spans="1:11" ht="3.75" hidden="1" customHeight="1" thickBot="1" x14ac:dyDescent="0.3"/>
    <row r="28" spans="1:11" ht="34.5" customHeight="1" thickBot="1" x14ac:dyDescent="0.3">
      <c r="B28" s="229" t="s">
        <v>76</v>
      </c>
      <c r="C28" s="230"/>
      <c r="D28" s="230"/>
      <c r="E28" s="231"/>
      <c r="F28" s="63"/>
      <c r="G28" s="63"/>
      <c r="H28" s="63"/>
      <c r="I28" s="63"/>
      <c r="J28" s="63"/>
    </row>
    <row r="29" spans="1:11" x14ac:dyDescent="0.25">
      <c r="B29" s="232" t="s">
        <v>63</v>
      </c>
      <c r="C29" s="234" t="s">
        <v>64</v>
      </c>
      <c r="D29" s="234" t="s">
        <v>65</v>
      </c>
      <c r="E29" s="236" t="s">
        <v>66</v>
      </c>
      <c r="F29" s="234" t="s">
        <v>67</v>
      </c>
      <c r="G29" s="234" t="s">
        <v>68</v>
      </c>
      <c r="H29" s="234" t="s">
        <v>69</v>
      </c>
      <c r="I29" s="234" t="s">
        <v>70</v>
      </c>
      <c r="J29" s="240" t="s">
        <v>71</v>
      </c>
      <c r="K29" s="242" t="s">
        <v>6</v>
      </c>
    </row>
    <row r="30" spans="1:11" x14ac:dyDescent="0.25">
      <c r="B30" s="233"/>
      <c r="C30" s="235"/>
      <c r="D30" s="235"/>
      <c r="E30" s="237"/>
      <c r="F30" s="235"/>
      <c r="G30" s="235"/>
      <c r="H30" s="235"/>
      <c r="I30" s="235"/>
      <c r="J30" s="241"/>
      <c r="K30" s="243"/>
    </row>
    <row r="31" spans="1:11" x14ac:dyDescent="0.25">
      <c r="B31" s="233"/>
      <c r="C31" s="235"/>
      <c r="D31" s="235"/>
      <c r="E31" s="237"/>
      <c r="F31" s="235"/>
      <c r="G31" s="235"/>
      <c r="H31" s="235"/>
      <c r="I31" s="235"/>
      <c r="J31" s="241"/>
      <c r="K31" s="243"/>
    </row>
    <row r="32" spans="1:11" ht="33.75" x14ac:dyDescent="0.25">
      <c r="B32" s="64">
        <v>1</v>
      </c>
      <c r="C32" s="65" t="s">
        <v>122</v>
      </c>
      <c r="D32" s="67" t="s">
        <v>76</v>
      </c>
      <c r="E32" s="67"/>
      <c r="F32" s="66" t="s">
        <v>123</v>
      </c>
      <c r="G32" s="68" t="s">
        <v>124</v>
      </c>
      <c r="H32" s="67">
        <v>4.8</v>
      </c>
      <c r="I32" s="86">
        <v>3268171469</v>
      </c>
      <c r="J32" s="79" t="s">
        <v>125</v>
      </c>
      <c r="K32" s="80" t="s">
        <v>4</v>
      </c>
    </row>
    <row r="33" spans="2:11" ht="112.5" x14ac:dyDescent="0.25">
      <c r="B33" s="64">
        <v>2</v>
      </c>
      <c r="C33" s="81" t="s">
        <v>126</v>
      </c>
      <c r="D33" s="67" t="s">
        <v>76</v>
      </c>
      <c r="E33" s="67">
        <v>1660</v>
      </c>
      <c r="F33" s="67" t="s">
        <v>127</v>
      </c>
      <c r="G33" s="68" t="s">
        <v>128</v>
      </c>
      <c r="H33" s="91">
        <v>1</v>
      </c>
      <c r="I33" s="86">
        <v>1124551044</v>
      </c>
      <c r="J33" s="79" t="s">
        <v>129</v>
      </c>
      <c r="K33" s="80" t="s">
        <v>4</v>
      </c>
    </row>
    <row r="34" spans="2:11" ht="45.75" thickBot="1" x14ac:dyDescent="0.3">
      <c r="B34" s="64">
        <v>3</v>
      </c>
      <c r="C34" s="65" t="s">
        <v>130</v>
      </c>
      <c r="D34" s="67" t="s">
        <v>76</v>
      </c>
      <c r="E34" s="67" t="s">
        <v>131</v>
      </c>
      <c r="F34" s="67" t="s">
        <v>132</v>
      </c>
      <c r="G34" s="68" t="s">
        <v>133</v>
      </c>
      <c r="H34" s="91">
        <v>1</v>
      </c>
      <c r="I34" s="88">
        <v>7353279814</v>
      </c>
      <c r="J34" s="67" t="s">
        <v>134</v>
      </c>
      <c r="K34" s="89" t="s">
        <v>4</v>
      </c>
    </row>
    <row r="35" spans="2:11" ht="19.5" thickBot="1" x14ac:dyDescent="0.3">
      <c r="B35" s="70"/>
      <c r="C35" s="71"/>
      <c r="D35" s="71"/>
      <c r="E35" s="70"/>
      <c r="F35" s="70"/>
      <c r="G35" s="72"/>
      <c r="H35" s="70"/>
      <c r="I35" s="73">
        <f>SUM(I32:I34)</f>
        <v>11746002327</v>
      </c>
      <c r="J35" s="70"/>
      <c r="K35" s="90" t="s">
        <v>4</v>
      </c>
    </row>
    <row r="38" spans="2:11" ht="15.75" thickBot="1" x14ac:dyDescent="0.3">
      <c r="B38" s="229" t="s">
        <v>77</v>
      </c>
      <c r="C38" s="230"/>
      <c r="D38" s="230"/>
      <c r="E38" s="231"/>
      <c r="F38" s="63"/>
      <c r="G38" s="63"/>
      <c r="H38" s="63"/>
      <c r="I38" s="63"/>
      <c r="J38" s="63"/>
    </row>
    <row r="39" spans="2:11" x14ac:dyDescent="0.25">
      <c r="B39" s="232" t="s">
        <v>63</v>
      </c>
      <c r="C39" s="234" t="s">
        <v>64</v>
      </c>
      <c r="D39" s="234" t="s">
        <v>65</v>
      </c>
      <c r="E39" s="236" t="s">
        <v>66</v>
      </c>
      <c r="F39" s="234" t="s">
        <v>67</v>
      </c>
      <c r="G39" s="234" t="s">
        <v>68</v>
      </c>
      <c r="H39" s="234" t="s">
        <v>69</v>
      </c>
      <c r="I39" s="234" t="s">
        <v>70</v>
      </c>
      <c r="J39" s="240" t="s">
        <v>71</v>
      </c>
      <c r="K39" s="242" t="s">
        <v>6</v>
      </c>
    </row>
    <row r="40" spans="2:11" x14ac:dyDescent="0.25">
      <c r="B40" s="233"/>
      <c r="C40" s="235"/>
      <c r="D40" s="235"/>
      <c r="E40" s="237"/>
      <c r="F40" s="235"/>
      <c r="G40" s="235"/>
      <c r="H40" s="235"/>
      <c r="I40" s="235"/>
      <c r="J40" s="241"/>
      <c r="K40" s="243"/>
    </row>
    <row r="41" spans="2:11" x14ac:dyDescent="0.25">
      <c r="B41" s="233"/>
      <c r="C41" s="235"/>
      <c r="D41" s="235"/>
      <c r="E41" s="237"/>
      <c r="F41" s="235"/>
      <c r="G41" s="235"/>
      <c r="H41" s="235"/>
      <c r="I41" s="235"/>
      <c r="J41" s="241"/>
      <c r="K41" s="243"/>
    </row>
    <row r="42" spans="2:11" ht="30" x14ac:dyDescent="0.25">
      <c r="B42" s="64">
        <v>1</v>
      </c>
      <c r="C42" s="65" t="s">
        <v>147</v>
      </c>
      <c r="D42" s="67" t="s">
        <v>77</v>
      </c>
      <c r="E42" s="67">
        <v>5685</v>
      </c>
      <c r="F42" s="66" t="s">
        <v>148</v>
      </c>
      <c r="G42" s="68" t="s">
        <v>149</v>
      </c>
      <c r="H42" s="67" t="s">
        <v>150</v>
      </c>
      <c r="I42" s="86">
        <v>510196792</v>
      </c>
      <c r="J42" s="79" t="s">
        <v>151</v>
      </c>
      <c r="K42" s="80" t="s">
        <v>4</v>
      </c>
    </row>
    <row r="43" spans="2:11" ht="45" x14ac:dyDescent="0.25">
      <c r="B43" s="64">
        <v>2</v>
      </c>
      <c r="C43" s="81" t="s">
        <v>152</v>
      </c>
      <c r="D43" s="67" t="s">
        <v>77</v>
      </c>
      <c r="E43" s="67">
        <v>54698</v>
      </c>
      <c r="F43" s="67" t="s">
        <v>153</v>
      </c>
      <c r="G43" s="68" t="s">
        <v>154</v>
      </c>
      <c r="H43" s="67"/>
      <c r="I43" s="86">
        <v>4591279420</v>
      </c>
      <c r="J43" s="79" t="s">
        <v>155</v>
      </c>
      <c r="K43" s="80" t="s">
        <v>4</v>
      </c>
    </row>
    <row r="44" spans="2:11" ht="114.75" customHeight="1" thickBot="1" x14ac:dyDescent="0.3">
      <c r="B44" s="64">
        <v>3</v>
      </c>
      <c r="C44" s="65" t="s">
        <v>156</v>
      </c>
      <c r="D44" s="67" t="s">
        <v>77</v>
      </c>
      <c r="E44" s="67">
        <v>541</v>
      </c>
      <c r="F44" s="67" t="s">
        <v>157</v>
      </c>
      <c r="G44" s="68" t="s">
        <v>158</v>
      </c>
      <c r="H44" s="67"/>
      <c r="I44" s="88">
        <v>461483904</v>
      </c>
      <c r="J44" s="67" t="s">
        <v>159</v>
      </c>
      <c r="K44" s="89" t="s">
        <v>4</v>
      </c>
    </row>
    <row r="45" spans="2:11" ht="19.5" thickBot="1" x14ac:dyDescent="0.3">
      <c r="B45" s="70"/>
      <c r="C45" s="71"/>
      <c r="D45" s="71"/>
      <c r="E45" s="70"/>
      <c r="F45" s="70"/>
      <c r="G45" s="72"/>
      <c r="H45" s="70"/>
      <c r="I45" s="73">
        <f>SUM(I42:I44)</f>
        <v>5562960116</v>
      </c>
      <c r="J45" s="70"/>
      <c r="K45" s="90" t="s">
        <v>4</v>
      </c>
    </row>
    <row r="48" spans="2:11" ht="15.75" thickBot="1" x14ac:dyDescent="0.3">
      <c r="B48" s="229" t="s">
        <v>78</v>
      </c>
      <c r="C48" s="230"/>
      <c r="D48" s="230"/>
      <c r="E48" s="231"/>
      <c r="F48" s="63"/>
      <c r="G48" s="63"/>
      <c r="H48" s="63"/>
      <c r="I48" s="63"/>
      <c r="J48" s="63"/>
    </row>
    <row r="49" spans="2:11" x14ac:dyDescent="0.25">
      <c r="B49" s="232" t="s">
        <v>63</v>
      </c>
      <c r="C49" s="234" t="s">
        <v>64</v>
      </c>
      <c r="D49" s="234" t="s">
        <v>65</v>
      </c>
      <c r="E49" s="236" t="s">
        <v>66</v>
      </c>
      <c r="F49" s="234" t="s">
        <v>67</v>
      </c>
      <c r="G49" s="234" t="s">
        <v>68</v>
      </c>
      <c r="H49" s="234" t="s">
        <v>69</v>
      </c>
      <c r="I49" s="234" t="s">
        <v>70</v>
      </c>
      <c r="J49" s="240" t="s">
        <v>71</v>
      </c>
      <c r="K49" s="242" t="s">
        <v>6</v>
      </c>
    </row>
    <row r="50" spans="2:11" x14ac:dyDescent="0.25">
      <c r="B50" s="233"/>
      <c r="C50" s="235"/>
      <c r="D50" s="235"/>
      <c r="E50" s="237"/>
      <c r="F50" s="235"/>
      <c r="G50" s="235"/>
      <c r="H50" s="235"/>
      <c r="I50" s="235"/>
      <c r="J50" s="241"/>
      <c r="K50" s="243"/>
    </row>
    <row r="51" spans="2:11" x14ac:dyDescent="0.25">
      <c r="B51" s="233"/>
      <c r="C51" s="235"/>
      <c r="D51" s="235"/>
      <c r="E51" s="237"/>
      <c r="F51" s="235"/>
      <c r="G51" s="235"/>
      <c r="H51" s="235"/>
      <c r="I51" s="235"/>
      <c r="J51" s="241"/>
      <c r="K51" s="243"/>
    </row>
    <row r="52" spans="2:11" ht="22.5" x14ac:dyDescent="0.25">
      <c r="B52" s="64">
        <v>1</v>
      </c>
      <c r="C52" s="65" t="s">
        <v>171</v>
      </c>
      <c r="D52" s="67" t="s">
        <v>78</v>
      </c>
      <c r="E52" s="67"/>
      <c r="F52" s="66"/>
      <c r="G52" s="68"/>
      <c r="H52" s="67" t="s">
        <v>72</v>
      </c>
      <c r="I52" s="69">
        <v>517525680</v>
      </c>
      <c r="J52" s="79" t="s">
        <v>172</v>
      </c>
      <c r="K52" s="80" t="s">
        <v>4</v>
      </c>
    </row>
    <row r="53" spans="2:11" ht="67.5" x14ac:dyDescent="0.25">
      <c r="B53" s="64">
        <v>2</v>
      </c>
      <c r="C53" s="81" t="s">
        <v>173</v>
      </c>
      <c r="D53" s="67" t="s">
        <v>78</v>
      </c>
      <c r="E53" s="67"/>
      <c r="F53" s="67" t="s">
        <v>174</v>
      </c>
      <c r="G53" s="68"/>
      <c r="H53" s="67" t="s">
        <v>72</v>
      </c>
      <c r="I53" s="69">
        <v>458463727</v>
      </c>
      <c r="J53" s="79" t="s">
        <v>175</v>
      </c>
      <c r="K53" s="80" t="s">
        <v>4</v>
      </c>
    </row>
    <row r="54" spans="2:11" ht="34.5" customHeight="1" thickBot="1" x14ac:dyDescent="0.3">
      <c r="B54" s="64">
        <v>3</v>
      </c>
      <c r="C54" s="65" t="s">
        <v>176</v>
      </c>
      <c r="D54" s="67" t="s">
        <v>78</v>
      </c>
      <c r="E54" s="67"/>
      <c r="F54" s="67" t="s">
        <v>177</v>
      </c>
      <c r="G54" s="68"/>
      <c r="H54" s="67" t="s">
        <v>72</v>
      </c>
      <c r="I54" s="82">
        <f>224747733*19%+(224747733)</f>
        <v>267449802.27000001</v>
      </c>
      <c r="J54" s="67" t="s">
        <v>178</v>
      </c>
      <c r="K54" s="89" t="s">
        <v>4</v>
      </c>
    </row>
    <row r="55" spans="2:11" ht="19.5" thickBot="1" x14ac:dyDescent="0.3">
      <c r="B55" s="70"/>
      <c r="C55" s="71"/>
      <c r="D55" s="71"/>
      <c r="E55" s="70"/>
      <c r="F55" s="70"/>
      <c r="G55" s="72"/>
      <c r="H55" s="70"/>
      <c r="I55" s="73">
        <f>SUM(I52:I54)</f>
        <v>1243439209.27</v>
      </c>
      <c r="J55" s="70"/>
      <c r="K55" s="90" t="s">
        <v>4</v>
      </c>
    </row>
    <row r="58" spans="2:11" ht="15.75" thickBot="1" x14ac:dyDescent="0.3">
      <c r="B58" s="229" t="s">
        <v>79</v>
      </c>
      <c r="C58" s="230"/>
      <c r="D58" s="230"/>
      <c r="E58" s="231"/>
      <c r="F58" s="63"/>
      <c r="G58" s="63"/>
      <c r="H58" s="63"/>
      <c r="I58" s="63"/>
      <c r="J58" s="63"/>
    </row>
    <row r="59" spans="2:11" x14ac:dyDescent="0.25">
      <c r="B59" s="232" t="s">
        <v>63</v>
      </c>
      <c r="C59" s="234" t="s">
        <v>64</v>
      </c>
      <c r="D59" s="234" t="s">
        <v>65</v>
      </c>
      <c r="E59" s="236" t="s">
        <v>66</v>
      </c>
      <c r="F59" s="234" t="s">
        <v>67</v>
      </c>
      <c r="G59" s="234" t="s">
        <v>68</v>
      </c>
      <c r="H59" s="234" t="s">
        <v>69</v>
      </c>
      <c r="I59" s="234" t="s">
        <v>70</v>
      </c>
      <c r="J59" s="240" t="s">
        <v>71</v>
      </c>
      <c r="K59" s="242" t="s">
        <v>6</v>
      </c>
    </row>
    <row r="60" spans="2:11" x14ac:dyDescent="0.25">
      <c r="B60" s="233"/>
      <c r="C60" s="235"/>
      <c r="D60" s="235"/>
      <c r="E60" s="237"/>
      <c r="F60" s="235"/>
      <c r="G60" s="235"/>
      <c r="H60" s="235"/>
      <c r="I60" s="235"/>
      <c r="J60" s="241"/>
      <c r="K60" s="243"/>
    </row>
    <row r="61" spans="2:11" x14ac:dyDescent="0.25">
      <c r="B61" s="233"/>
      <c r="C61" s="235"/>
      <c r="D61" s="235"/>
      <c r="E61" s="237"/>
      <c r="F61" s="235"/>
      <c r="G61" s="235"/>
      <c r="H61" s="235"/>
      <c r="I61" s="235"/>
      <c r="J61" s="241"/>
      <c r="K61" s="243"/>
    </row>
    <row r="62" spans="2:11" ht="67.5" x14ac:dyDescent="0.25">
      <c r="B62" s="64">
        <v>1</v>
      </c>
      <c r="C62" s="65" t="s">
        <v>187</v>
      </c>
      <c r="D62" s="67" t="s">
        <v>79</v>
      </c>
      <c r="E62" s="67">
        <v>5506</v>
      </c>
      <c r="F62" s="66" t="s">
        <v>188</v>
      </c>
      <c r="G62" s="68" t="s">
        <v>189</v>
      </c>
      <c r="H62" s="67" t="s">
        <v>190</v>
      </c>
      <c r="I62" s="86">
        <v>351647142</v>
      </c>
      <c r="J62" s="79" t="s">
        <v>191</v>
      </c>
      <c r="K62" s="80" t="s">
        <v>4</v>
      </c>
    </row>
    <row r="63" spans="2:11" ht="45" x14ac:dyDescent="0.25">
      <c r="B63" s="64">
        <v>2</v>
      </c>
      <c r="C63" s="81" t="s">
        <v>192</v>
      </c>
      <c r="D63" s="67" t="s">
        <v>79</v>
      </c>
      <c r="E63" s="67" t="s">
        <v>193</v>
      </c>
      <c r="F63" s="67" t="s">
        <v>194</v>
      </c>
      <c r="G63" s="68" t="s">
        <v>195</v>
      </c>
      <c r="H63" s="67"/>
      <c r="I63" s="86">
        <v>130741626</v>
      </c>
      <c r="J63" s="79" t="s">
        <v>196</v>
      </c>
      <c r="K63" s="80" t="s">
        <v>4</v>
      </c>
    </row>
    <row r="64" spans="2:11" ht="45.75" thickBot="1" x14ac:dyDescent="0.3">
      <c r="B64" s="64">
        <v>3</v>
      </c>
      <c r="C64" s="65" t="s">
        <v>197</v>
      </c>
      <c r="D64" s="67" t="s">
        <v>79</v>
      </c>
      <c r="E64" s="67"/>
      <c r="F64" s="67" t="s">
        <v>198</v>
      </c>
      <c r="G64" s="68" t="s">
        <v>199</v>
      </c>
      <c r="H64" s="67"/>
      <c r="I64" s="88">
        <v>137421933</v>
      </c>
      <c r="J64" s="67" t="s">
        <v>200</v>
      </c>
      <c r="K64" s="89" t="s">
        <v>4</v>
      </c>
    </row>
    <row r="65" spans="2:11" ht="19.5" thickBot="1" x14ac:dyDescent="0.3">
      <c r="B65" s="70"/>
      <c r="C65" s="71"/>
      <c r="D65" s="71"/>
      <c r="E65" s="70"/>
      <c r="F65" s="70"/>
      <c r="G65" s="72"/>
      <c r="H65" s="70"/>
      <c r="I65" s="73">
        <f>SUM(I62:I64)</f>
        <v>619810701</v>
      </c>
      <c r="J65" s="70"/>
      <c r="K65" s="90" t="s">
        <v>4</v>
      </c>
    </row>
    <row r="68" spans="2:11" ht="15.75" thickBot="1" x14ac:dyDescent="0.3">
      <c r="B68" s="229" t="s">
        <v>80</v>
      </c>
      <c r="C68" s="230"/>
      <c r="D68" s="230"/>
      <c r="E68" s="231"/>
      <c r="F68" s="63"/>
      <c r="G68" s="63"/>
      <c r="H68" s="63"/>
      <c r="I68" s="63"/>
      <c r="J68" s="63"/>
    </row>
    <row r="69" spans="2:11" x14ac:dyDescent="0.25">
      <c r="B69" s="232" t="s">
        <v>63</v>
      </c>
      <c r="C69" s="234" t="s">
        <v>64</v>
      </c>
      <c r="D69" s="234" t="s">
        <v>65</v>
      </c>
      <c r="E69" s="236" t="s">
        <v>66</v>
      </c>
      <c r="F69" s="234" t="s">
        <v>67</v>
      </c>
      <c r="G69" s="234" t="s">
        <v>68</v>
      </c>
      <c r="H69" s="234" t="s">
        <v>69</v>
      </c>
      <c r="I69" s="234" t="s">
        <v>70</v>
      </c>
      <c r="J69" s="240" t="s">
        <v>71</v>
      </c>
      <c r="K69" s="242" t="s">
        <v>6</v>
      </c>
    </row>
    <row r="70" spans="2:11" x14ac:dyDescent="0.25">
      <c r="B70" s="233"/>
      <c r="C70" s="235"/>
      <c r="D70" s="235"/>
      <c r="E70" s="237"/>
      <c r="F70" s="235"/>
      <c r="G70" s="235"/>
      <c r="H70" s="235"/>
      <c r="I70" s="235"/>
      <c r="J70" s="241"/>
      <c r="K70" s="243"/>
    </row>
    <row r="71" spans="2:11" x14ac:dyDescent="0.25">
      <c r="B71" s="233"/>
      <c r="C71" s="235"/>
      <c r="D71" s="235"/>
      <c r="E71" s="237"/>
      <c r="F71" s="235"/>
      <c r="G71" s="235"/>
      <c r="H71" s="235"/>
      <c r="I71" s="235"/>
      <c r="J71" s="241"/>
      <c r="K71" s="243"/>
    </row>
    <row r="72" spans="2:11" ht="45" x14ac:dyDescent="0.25">
      <c r="B72" s="64">
        <v>1</v>
      </c>
      <c r="C72" s="65" t="s">
        <v>209</v>
      </c>
      <c r="D72" s="67" t="s">
        <v>80</v>
      </c>
      <c r="E72" s="67" t="s">
        <v>210</v>
      </c>
      <c r="F72" s="66" t="s">
        <v>211</v>
      </c>
      <c r="G72" s="68" t="s">
        <v>212</v>
      </c>
      <c r="H72" s="67" t="s">
        <v>72</v>
      </c>
      <c r="I72" s="86">
        <f>4062.78*908526</f>
        <v>3691141262.2800002</v>
      </c>
      <c r="J72" s="79" t="s">
        <v>213</v>
      </c>
      <c r="K72" s="80" t="s">
        <v>4</v>
      </c>
    </row>
    <row r="73" spans="2:11" ht="56.25" x14ac:dyDescent="0.25">
      <c r="B73" s="64">
        <v>2</v>
      </c>
      <c r="C73" s="81" t="s">
        <v>214</v>
      </c>
      <c r="D73" s="67" t="s">
        <v>80</v>
      </c>
      <c r="E73" s="67" t="s">
        <v>215</v>
      </c>
      <c r="F73" s="67" t="s">
        <v>216</v>
      </c>
      <c r="G73" s="68" t="s">
        <v>217</v>
      </c>
      <c r="H73" s="67"/>
      <c r="I73" s="86">
        <v>3233334704</v>
      </c>
      <c r="J73" s="79" t="s">
        <v>218</v>
      </c>
      <c r="K73" s="80" t="s">
        <v>4</v>
      </c>
    </row>
    <row r="74" spans="2:11" ht="45.75" thickBot="1" x14ac:dyDescent="0.3">
      <c r="B74" s="64">
        <v>3</v>
      </c>
      <c r="C74" s="65" t="s">
        <v>214</v>
      </c>
      <c r="D74" s="67" t="s">
        <v>80</v>
      </c>
      <c r="E74" s="67" t="s">
        <v>219</v>
      </c>
      <c r="F74" s="67" t="s">
        <v>220</v>
      </c>
      <c r="G74" s="68" t="s">
        <v>221</v>
      </c>
      <c r="H74" s="67" t="s">
        <v>150</v>
      </c>
      <c r="I74" s="88">
        <v>845800432</v>
      </c>
      <c r="J74" s="67" t="s">
        <v>222</v>
      </c>
      <c r="K74" s="89" t="s">
        <v>4</v>
      </c>
    </row>
    <row r="75" spans="2:11" ht="19.5" thickBot="1" x14ac:dyDescent="0.3">
      <c r="B75" s="70"/>
      <c r="C75" s="71"/>
      <c r="D75" s="71"/>
      <c r="E75" s="70"/>
      <c r="F75" s="70"/>
      <c r="G75" s="72"/>
      <c r="H75" s="70"/>
      <c r="I75" s="73">
        <f>SUM(I72:I74)</f>
        <v>7770276398.2800007</v>
      </c>
      <c r="J75" s="70"/>
      <c r="K75" s="90" t="s">
        <v>4</v>
      </c>
    </row>
    <row r="78" spans="2:11" ht="15.75" thickBot="1" x14ac:dyDescent="0.3">
      <c r="B78" s="229" t="s">
        <v>81</v>
      </c>
      <c r="C78" s="230"/>
      <c r="D78" s="230"/>
      <c r="E78" s="231"/>
      <c r="F78" s="63"/>
      <c r="G78" s="63"/>
      <c r="H78" s="63"/>
      <c r="I78" s="63"/>
      <c r="J78" s="63"/>
    </row>
    <row r="79" spans="2:11" x14ac:dyDescent="0.25">
      <c r="B79" s="232" t="s">
        <v>63</v>
      </c>
      <c r="C79" s="234" t="s">
        <v>64</v>
      </c>
      <c r="D79" s="234" t="s">
        <v>65</v>
      </c>
      <c r="E79" s="236" t="s">
        <v>66</v>
      </c>
      <c r="F79" s="234" t="s">
        <v>67</v>
      </c>
      <c r="G79" s="234" t="s">
        <v>68</v>
      </c>
      <c r="H79" s="234" t="s">
        <v>69</v>
      </c>
      <c r="I79" s="234" t="s">
        <v>70</v>
      </c>
      <c r="J79" s="240" t="s">
        <v>71</v>
      </c>
      <c r="K79" s="242" t="s">
        <v>6</v>
      </c>
    </row>
    <row r="80" spans="2:11" x14ac:dyDescent="0.25">
      <c r="B80" s="233"/>
      <c r="C80" s="235"/>
      <c r="D80" s="235"/>
      <c r="E80" s="237"/>
      <c r="F80" s="235"/>
      <c r="G80" s="235"/>
      <c r="H80" s="235"/>
      <c r="I80" s="235"/>
      <c r="J80" s="241"/>
      <c r="K80" s="243"/>
    </row>
    <row r="81" spans="2:11" x14ac:dyDescent="0.25">
      <c r="B81" s="233"/>
      <c r="C81" s="235"/>
      <c r="D81" s="235"/>
      <c r="E81" s="237"/>
      <c r="F81" s="235"/>
      <c r="G81" s="235"/>
      <c r="H81" s="235"/>
      <c r="I81" s="235"/>
      <c r="J81" s="241"/>
      <c r="K81" s="243"/>
    </row>
    <row r="82" spans="2:11" ht="33.75" x14ac:dyDescent="0.25">
      <c r="B82" s="64">
        <v>1</v>
      </c>
      <c r="C82" s="65" t="s">
        <v>233</v>
      </c>
      <c r="D82" s="67" t="s">
        <v>81</v>
      </c>
      <c r="E82" s="67">
        <v>165</v>
      </c>
      <c r="F82" s="66" t="s">
        <v>234</v>
      </c>
      <c r="G82" s="68" t="s">
        <v>235</v>
      </c>
      <c r="H82" s="67"/>
      <c r="I82" s="86">
        <v>126587160</v>
      </c>
      <c r="J82" s="79" t="s">
        <v>236</v>
      </c>
      <c r="K82" s="80" t="s">
        <v>4</v>
      </c>
    </row>
    <row r="83" spans="2:11" ht="45" x14ac:dyDescent="0.25">
      <c r="B83" s="64">
        <v>2</v>
      </c>
      <c r="C83" s="81" t="s">
        <v>237</v>
      </c>
      <c r="D83" s="67" t="s">
        <v>81</v>
      </c>
      <c r="E83" s="67" t="s">
        <v>238</v>
      </c>
      <c r="F83" s="67" t="s">
        <v>239</v>
      </c>
      <c r="G83" s="68" t="s">
        <v>240</v>
      </c>
      <c r="H83" s="67"/>
      <c r="I83" s="86">
        <v>649000000</v>
      </c>
      <c r="J83" s="79" t="s">
        <v>241</v>
      </c>
      <c r="K83" s="80" t="s">
        <v>4</v>
      </c>
    </row>
    <row r="84" spans="2:11" ht="45.75" thickBot="1" x14ac:dyDescent="0.3">
      <c r="B84" s="64">
        <v>3</v>
      </c>
      <c r="C84" s="65" t="s">
        <v>242</v>
      </c>
      <c r="D84" s="67" t="s">
        <v>81</v>
      </c>
      <c r="E84" s="67" t="s">
        <v>243</v>
      </c>
      <c r="F84" s="67" t="s">
        <v>244</v>
      </c>
      <c r="G84" s="68" t="s">
        <v>245</v>
      </c>
      <c r="H84" s="67"/>
      <c r="I84" s="88">
        <v>169965320</v>
      </c>
      <c r="J84" s="67" t="s">
        <v>246</v>
      </c>
      <c r="K84" s="89" t="s">
        <v>4</v>
      </c>
    </row>
    <row r="85" spans="2:11" ht="19.5" thickBot="1" x14ac:dyDescent="0.3">
      <c r="B85" s="70"/>
      <c r="C85" s="71"/>
      <c r="D85" s="71"/>
      <c r="E85" s="70"/>
      <c r="F85" s="70"/>
      <c r="G85" s="72"/>
      <c r="H85" s="70"/>
      <c r="I85" s="73">
        <f>SUM(I82:I84)</f>
        <v>945552480</v>
      </c>
      <c r="J85" s="70"/>
      <c r="K85" s="96" t="s">
        <v>4</v>
      </c>
    </row>
    <row r="88" spans="2:11" ht="15.75" thickBot="1" x14ac:dyDescent="0.3">
      <c r="B88" s="229" t="s">
        <v>82</v>
      </c>
      <c r="C88" s="230"/>
      <c r="D88" s="230"/>
      <c r="E88" s="231"/>
      <c r="F88" s="63"/>
      <c r="G88" s="63"/>
      <c r="H88" s="63"/>
      <c r="I88" s="63"/>
      <c r="J88" s="63"/>
    </row>
    <row r="89" spans="2:11" x14ac:dyDescent="0.25">
      <c r="B89" s="232" t="s">
        <v>63</v>
      </c>
      <c r="C89" s="234" t="s">
        <v>64</v>
      </c>
      <c r="D89" s="234" t="s">
        <v>65</v>
      </c>
      <c r="E89" s="236" t="s">
        <v>66</v>
      </c>
      <c r="F89" s="234" t="s">
        <v>67</v>
      </c>
      <c r="G89" s="234" t="s">
        <v>68</v>
      </c>
      <c r="H89" s="234" t="s">
        <v>69</v>
      </c>
      <c r="I89" s="234" t="s">
        <v>70</v>
      </c>
      <c r="J89" s="240" t="s">
        <v>71</v>
      </c>
      <c r="K89" s="242" t="s">
        <v>6</v>
      </c>
    </row>
    <row r="90" spans="2:11" x14ac:dyDescent="0.25">
      <c r="B90" s="233"/>
      <c r="C90" s="235"/>
      <c r="D90" s="235"/>
      <c r="E90" s="237"/>
      <c r="F90" s="235"/>
      <c r="G90" s="235"/>
      <c r="H90" s="235"/>
      <c r="I90" s="235"/>
      <c r="J90" s="241"/>
      <c r="K90" s="243"/>
    </row>
    <row r="91" spans="2:11" x14ac:dyDescent="0.25">
      <c r="B91" s="233"/>
      <c r="C91" s="235"/>
      <c r="D91" s="235"/>
      <c r="E91" s="237"/>
      <c r="F91" s="235"/>
      <c r="G91" s="235"/>
      <c r="H91" s="235"/>
      <c r="I91" s="235"/>
      <c r="J91" s="241"/>
      <c r="K91" s="243"/>
    </row>
    <row r="92" spans="2:11" ht="78.75" x14ac:dyDescent="0.25">
      <c r="B92" s="64">
        <v>1</v>
      </c>
      <c r="C92" s="65" t="s">
        <v>255</v>
      </c>
      <c r="D92" s="67" t="s">
        <v>82</v>
      </c>
      <c r="E92" s="67" t="s">
        <v>256</v>
      </c>
      <c r="F92" s="66" t="s">
        <v>257</v>
      </c>
      <c r="G92" s="68" t="s">
        <v>258</v>
      </c>
      <c r="H92" s="67" t="s">
        <v>259</v>
      </c>
      <c r="I92" s="86">
        <v>88144194443</v>
      </c>
      <c r="J92" s="79" t="s">
        <v>260</v>
      </c>
      <c r="K92" s="80" t="s">
        <v>4</v>
      </c>
    </row>
    <row r="93" spans="2:11" ht="56.25" x14ac:dyDescent="0.25">
      <c r="B93" s="64">
        <v>2</v>
      </c>
      <c r="C93" s="81" t="s">
        <v>261</v>
      </c>
      <c r="D93" s="67" t="s">
        <v>82</v>
      </c>
      <c r="E93" s="67"/>
      <c r="F93" s="67" t="s">
        <v>262</v>
      </c>
      <c r="G93" s="68" t="s">
        <v>263</v>
      </c>
      <c r="H93" s="67" t="s">
        <v>264</v>
      </c>
      <c r="I93" s="86">
        <v>2480890104</v>
      </c>
      <c r="J93" s="79" t="s">
        <v>265</v>
      </c>
      <c r="K93" s="80" t="s">
        <v>4</v>
      </c>
    </row>
    <row r="94" spans="2:11" ht="57" thickBot="1" x14ac:dyDescent="0.3">
      <c r="B94" s="64">
        <v>3</v>
      </c>
      <c r="C94" s="65" t="s">
        <v>266</v>
      </c>
      <c r="D94" s="67" t="s">
        <v>82</v>
      </c>
      <c r="E94" s="67">
        <v>32991</v>
      </c>
      <c r="F94" s="67" t="s">
        <v>267</v>
      </c>
      <c r="G94" s="68" t="s">
        <v>268</v>
      </c>
      <c r="H94" s="67"/>
      <c r="I94" s="88">
        <v>9049180000</v>
      </c>
      <c r="J94" s="67" t="s">
        <v>269</v>
      </c>
      <c r="K94" s="89" t="s">
        <v>4</v>
      </c>
    </row>
    <row r="95" spans="2:11" ht="19.5" thickBot="1" x14ac:dyDescent="0.3">
      <c r="B95" s="70"/>
      <c r="C95" s="71"/>
      <c r="D95" s="71"/>
      <c r="E95" s="70"/>
      <c r="F95" s="70"/>
      <c r="G95" s="72"/>
      <c r="H95" s="70"/>
      <c r="I95" s="73">
        <f>SUM(I92:I94)</f>
        <v>99674264547</v>
      </c>
      <c r="J95" s="70"/>
      <c r="K95" s="96" t="s">
        <v>4</v>
      </c>
    </row>
    <row r="98" spans="2:11" ht="15.75" thickBot="1" x14ac:dyDescent="0.3">
      <c r="B98" s="229" t="s">
        <v>83</v>
      </c>
      <c r="C98" s="230"/>
      <c r="D98" s="230"/>
      <c r="E98" s="231"/>
      <c r="F98" s="63"/>
      <c r="G98" s="63"/>
      <c r="H98" s="63"/>
      <c r="I98" s="63"/>
      <c r="J98" s="63"/>
    </row>
    <row r="99" spans="2:11" x14ac:dyDescent="0.25">
      <c r="B99" s="232" t="s">
        <v>63</v>
      </c>
      <c r="C99" s="234" t="s">
        <v>64</v>
      </c>
      <c r="D99" s="234" t="s">
        <v>65</v>
      </c>
      <c r="E99" s="236" t="s">
        <v>66</v>
      </c>
      <c r="F99" s="234" t="s">
        <v>67</v>
      </c>
      <c r="G99" s="234" t="s">
        <v>68</v>
      </c>
      <c r="H99" s="234" t="s">
        <v>69</v>
      </c>
      <c r="I99" s="234" t="s">
        <v>70</v>
      </c>
      <c r="J99" s="240" t="s">
        <v>71</v>
      </c>
      <c r="K99" s="242" t="s">
        <v>6</v>
      </c>
    </row>
    <row r="100" spans="2:11" x14ac:dyDescent="0.25">
      <c r="B100" s="233"/>
      <c r="C100" s="235"/>
      <c r="D100" s="235"/>
      <c r="E100" s="237"/>
      <c r="F100" s="235"/>
      <c r="G100" s="235"/>
      <c r="H100" s="235"/>
      <c r="I100" s="235"/>
      <c r="J100" s="241"/>
      <c r="K100" s="243"/>
    </row>
    <row r="101" spans="2:11" x14ac:dyDescent="0.25">
      <c r="B101" s="233"/>
      <c r="C101" s="235"/>
      <c r="D101" s="235"/>
      <c r="E101" s="237"/>
      <c r="F101" s="235"/>
      <c r="G101" s="235"/>
      <c r="H101" s="235"/>
      <c r="I101" s="235"/>
      <c r="J101" s="241"/>
      <c r="K101" s="243"/>
    </row>
    <row r="102" spans="2:11" ht="33.75" x14ac:dyDescent="0.25">
      <c r="B102" s="64">
        <v>1</v>
      </c>
      <c r="C102" s="65" t="s">
        <v>278</v>
      </c>
      <c r="D102" s="67" t="s">
        <v>83</v>
      </c>
      <c r="E102" s="67">
        <v>45107677</v>
      </c>
      <c r="F102" s="66" t="s">
        <v>279</v>
      </c>
      <c r="G102" s="68" t="s">
        <v>280</v>
      </c>
      <c r="H102" s="67"/>
      <c r="I102" s="86">
        <v>609480469</v>
      </c>
      <c r="J102" s="79" t="s">
        <v>281</v>
      </c>
      <c r="K102" s="80" t="s">
        <v>4</v>
      </c>
    </row>
    <row r="103" spans="2:11" ht="33.75" x14ac:dyDescent="0.25">
      <c r="B103" s="64">
        <v>2</v>
      </c>
      <c r="C103" s="81" t="s">
        <v>282</v>
      </c>
      <c r="D103" s="67" t="s">
        <v>83</v>
      </c>
      <c r="E103" s="67"/>
      <c r="F103" s="66" t="s">
        <v>279</v>
      </c>
      <c r="G103" s="68" t="s">
        <v>280</v>
      </c>
      <c r="H103" s="67"/>
      <c r="I103" s="86">
        <v>413828061</v>
      </c>
      <c r="J103" s="79" t="s">
        <v>283</v>
      </c>
      <c r="K103" s="80" t="s">
        <v>4</v>
      </c>
    </row>
    <row r="104" spans="2:11" ht="45.75" thickBot="1" x14ac:dyDescent="0.3">
      <c r="B104" s="64">
        <v>3</v>
      </c>
      <c r="C104" s="65" t="s">
        <v>284</v>
      </c>
      <c r="D104" s="67" t="s">
        <v>83</v>
      </c>
      <c r="E104" s="67" t="s">
        <v>285</v>
      </c>
      <c r="F104" s="67"/>
      <c r="G104" s="68" t="s">
        <v>286</v>
      </c>
      <c r="H104" s="67"/>
      <c r="I104" s="88">
        <v>593763152</v>
      </c>
      <c r="J104" s="67" t="s">
        <v>287</v>
      </c>
      <c r="K104" s="89" t="s">
        <v>4</v>
      </c>
    </row>
    <row r="105" spans="2:11" ht="19.5" thickBot="1" x14ac:dyDescent="0.3">
      <c r="B105" s="70"/>
      <c r="C105" s="71"/>
      <c r="D105" s="71"/>
      <c r="E105" s="70"/>
      <c r="F105" s="70"/>
      <c r="G105" s="72"/>
      <c r="H105" s="70"/>
      <c r="I105" s="73">
        <f>SUM(I102:I104)</f>
        <v>1617071682</v>
      </c>
      <c r="J105" s="70"/>
      <c r="K105" s="96" t="s">
        <v>4</v>
      </c>
    </row>
  </sheetData>
  <mergeCells count="101">
    <mergeCell ref="H99:H101"/>
    <mergeCell ref="I99:I101"/>
    <mergeCell ref="J99:J101"/>
    <mergeCell ref="K99:K101"/>
    <mergeCell ref="B99:B101"/>
    <mergeCell ref="C99:C101"/>
    <mergeCell ref="D99:D101"/>
    <mergeCell ref="E99:E101"/>
    <mergeCell ref="F99:F101"/>
    <mergeCell ref="G99:G101"/>
    <mergeCell ref="G89:G91"/>
    <mergeCell ref="H89:H91"/>
    <mergeCell ref="I89:I91"/>
    <mergeCell ref="J89:J91"/>
    <mergeCell ref="K89:K91"/>
    <mergeCell ref="B98:E98"/>
    <mergeCell ref="H79:H81"/>
    <mergeCell ref="I79:I81"/>
    <mergeCell ref="J79:J81"/>
    <mergeCell ref="K79:K81"/>
    <mergeCell ref="B88:E88"/>
    <mergeCell ref="B89:B91"/>
    <mergeCell ref="C89:C91"/>
    <mergeCell ref="D89:D91"/>
    <mergeCell ref="E89:E91"/>
    <mergeCell ref="F89:F91"/>
    <mergeCell ref="B79:B81"/>
    <mergeCell ref="C79:C81"/>
    <mergeCell ref="D79:D81"/>
    <mergeCell ref="E79:E81"/>
    <mergeCell ref="F79:F81"/>
    <mergeCell ref="G79:G81"/>
    <mergeCell ref="G69:G71"/>
    <mergeCell ref="H69:H71"/>
    <mergeCell ref="I69:I71"/>
    <mergeCell ref="J69:J71"/>
    <mergeCell ref="K69:K71"/>
    <mergeCell ref="B78:E78"/>
    <mergeCell ref="H59:H61"/>
    <mergeCell ref="I59:I61"/>
    <mergeCell ref="J59:J61"/>
    <mergeCell ref="K59:K61"/>
    <mergeCell ref="B68:E68"/>
    <mergeCell ref="B69:B71"/>
    <mergeCell ref="C69:C71"/>
    <mergeCell ref="D69:D71"/>
    <mergeCell ref="E69:E71"/>
    <mergeCell ref="F69:F71"/>
    <mergeCell ref="B59:B61"/>
    <mergeCell ref="C59:C61"/>
    <mergeCell ref="D59:D61"/>
    <mergeCell ref="E59:E61"/>
    <mergeCell ref="F59:F61"/>
    <mergeCell ref="G59:G61"/>
    <mergeCell ref="G49:G51"/>
    <mergeCell ref="H49:H51"/>
    <mergeCell ref="I49:I51"/>
    <mergeCell ref="J49:J51"/>
    <mergeCell ref="K49:K51"/>
    <mergeCell ref="B58:E58"/>
    <mergeCell ref="H39:H41"/>
    <mergeCell ref="I39:I41"/>
    <mergeCell ref="J39:J41"/>
    <mergeCell ref="K39:K41"/>
    <mergeCell ref="B48:E48"/>
    <mergeCell ref="B49:B51"/>
    <mergeCell ref="C49:C51"/>
    <mergeCell ref="D49:D51"/>
    <mergeCell ref="E49:E51"/>
    <mergeCell ref="F49:F51"/>
    <mergeCell ref="B39:B41"/>
    <mergeCell ref="C39:C41"/>
    <mergeCell ref="D39:D41"/>
    <mergeCell ref="E39:E41"/>
    <mergeCell ref="F39:F41"/>
    <mergeCell ref="G39:G41"/>
    <mergeCell ref="G29:G31"/>
    <mergeCell ref="H29:H31"/>
    <mergeCell ref="I29:I31"/>
    <mergeCell ref="J29:J31"/>
    <mergeCell ref="K29:K31"/>
    <mergeCell ref="B38:E38"/>
    <mergeCell ref="H18:H20"/>
    <mergeCell ref="I18:I20"/>
    <mergeCell ref="J18:J20"/>
    <mergeCell ref="K18:K20"/>
    <mergeCell ref="B28:E28"/>
    <mergeCell ref="B29:B31"/>
    <mergeCell ref="C29:C31"/>
    <mergeCell ref="D29:D31"/>
    <mergeCell ref="E29:E31"/>
    <mergeCell ref="F29:F31"/>
    <mergeCell ref="B17:E17"/>
    <mergeCell ref="B18:B20"/>
    <mergeCell ref="C18:C20"/>
    <mergeCell ref="D18:D20"/>
    <mergeCell ref="E18:E20"/>
    <mergeCell ref="F18:F20"/>
    <mergeCell ref="G18:G20"/>
    <mergeCell ref="A2:K4"/>
    <mergeCell ref="C5:F9"/>
  </mergeCells>
  <pageMargins left="0.7" right="0.7" top="0.75" bottom="0.75" header="0.3" footer="0.3"/>
  <pageSetup paperSize="9"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03C93-C8D7-43EB-A66F-34ACE8C06880}">
  <sheetPr>
    <pageSetUpPr fitToPage="1"/>
  </sheetPr>
  <dimension ref="B2:D65"/>
  <sheetViews>
    <sheetView zoomScaleNormal="100" workbookViewId="0">
      <selection activeCell="C58" sqref="C58"/>
    </sheetView>
  </sheetViews>
  <sheetFormatPr baseColWidth="10" defaultRowHeight="15" x14ac:dyDescent="0.25"/>
  <cols>
    <col min="1" max="1" width="11.42578125" style="113"/>
    <col min="2" max="2" width="33.140625" style="113" customWidth="1"/>
    <col min="3" max="3" width="33" style="113" customWidth="1"/>
    <col min="4" max="4" width="11.42578125" style="113"/>
    <col min="5" max="5" width="16.85546875" style="113" bestFit="1" customWidth="1"/>
    <col min="6" max="16384" width="11.42578125" style="113"/>
  </cols>
  <sheetData>
    <row r="2" spans="2:4" ht="15.75" thickBot="1" x14ac:dyDescent="0.3">
      <c r="B2" s="244" t="s">
        <v>329</v>
      </c>
      <c r="C2" s="244"/>
    </row>
    <row r="3" spans="2:4" ht="111" customHeight="1" thickBot="1" x14ac:dyDescent="0.3">
      <c r="B3" s="245" t="s">
        <v>328</v>
      </c>
      <c r="C3" s="246"/>
      <c r="D3" s="128"/>
    </row>
    <row r="4" spans="2:4" ht="19.5" customHeight="1" x14ac:dyDescent="0.25">
      <c r="B4" s="122"/>
      <c r="C4" s="122"/>
      <c r="D4" s="128"/>
    </row>
    <row r="5" spans="2:4" ht="22.5" customHeight="1" thickBot="1" x14ac:dyDescent="0.3">
      <c r="B5" s="123" t="s">
        <v>303</v>
      </c>
      <c r="C5" s="122"/>
      <c r="D5" s="128"/>
    </row>
    <row r="6" spans="2:4" ht="39" customHeight="1" thickBot="1" x14ac:dyDescent="0.3">
      <c r="B6" s="121" t="s">
        <v>302</v>
      </c>
      <c r="C6" s="120" t="s">
        <v>327</v>
      </c>
      <c r="D6" s="128"/>
    </row>
    <row r="7" spans="2:4" ht="15.75" customHeight="1" x14ac:dyDescent="0.25">
      <c r="B7" s="119" t="s">
        <v>300</v>
      </c>
      <c r="C7" s="118" t="s">
        <v>326</v>
      </c>
      <c r="D7" s="128"/>
    </row>
    <row r="8" spans="2:4" ht="18.75" customHeight="1" x14ac:dyDescent="0.25">
      <c r="B8" s="117" t="s">
        <v>298</v>
      </c>
      <c r="C8" s="116" t="s">
        <v>4</v>
      </c>
      <c r="D8" s="128"/>
    </row>
    <row r="9" spans="2:4" ht="79.5" thickBot="1" x14ac:dyDescent="0.3">
      <c r="B9" s="115" t="s">
        <v>297</v>
      </c>
      <c r="C9" s="114" t="s">
        <v>325</v>
      </c>
    </row>
    <row r="10" spans="2:4" x14ac:dyDescent="0.25">
      <c r="B10" s="125"/>
      <c r="C10" s="124"/>
    </row>
    <row r="11" spans="2:4" x14ac:dyDescent="0.25">
      <c r="B11" s="125"/>
      <c r="C11" s="124"/>
    </row>
    <row r="12" spans="2:4" ht="15.75" thickBot="1" x14ac:dyDescent="0.3">
      <c r="B12" s="123" t="s">
        <v>303</v>
      </c>
      <c r="C12" s="124"/>
    </row>
    <row r="13" spans="2:4" ht="15.75" thickBot="1" x14ac:dyDescent="0.3">
      <c r="B13" s="121" t="s">
        <v>302</v>
      </c>
      <c r="C13" s="120" t="s">
        <v>324</v>
      </c>
    </row>
    <row r="14" spans="2:4" x14ac:dyDescent="0.25">
      <c r="B14" s="119" t="s">
        <v>300</v>
      </c>
      <c r="C14" s="127" t="s">
        <v>323</v>
      </c>
    </row>
    <row r="15" spans="2:4" x14ac:dyDescent="0.25">
      <c r="B15" s="126" t="s">
        <v>298</v>
      </c>
      <c r="C15" s="116" t="s">
        <v>4</v>
      </c>
    </row>
    <row r="16" spans="2:4" ht="79.5" thickBot="1" x14ac:dyDescent="0.3">
      <c r="B16" s="115" t="s">
        <v>297</v>
      </c>
      <c r="C16" s="114" t="s">
        <v>322</v>
      </c>
    </row>
    <row r="17" spans="2:3" x14ac:dyDescent="0.25">
      <c r="B17" s="125"/>
      <c r="C17" s="124"/>
    </row>
    <row r="19" spans="2:3" ht="15.75" thickBot="1" x14ac:dyDescent="0.3">
      <c r="B19" s="123" t="s">
        <v>303</v>
      </c>
      <c r="C19" s="122"/>
    </row>
    <row r="20" spans="2:3" ht="15.75" thickBot="1" x14ac:dyDescent="0.3">
      <c r="B20" s="121" t="s">
        <v>302</v>
      </c>
      <c r="C20" s="120" t="s">
        <v>321</v>
      </c>
    </row>
    <row r="21" spans="2:3" x14ac:dyDescent="0.25">
      <c r="B21" s="119" t="s">
        <v>300</v>
      </c>
      <c r="C21" s="118" t="s">
        <v>320</v>
      </c>
    </row>
    <row r="22" spans="2:3" x14ac:dyDescent="0.25">
      <c r="B22" s="117" t="s">
        <v>298</v>
      </c>
      <c r="C22" s="116" t="s">
        <v>4</v>
      </c>
    </row>
    <row r="23" spans="2:3" ht="79.5" thickBot="1" x14ac:dyDescent="0.3">
      <c r="B23" s="115" t="s">
        <v>297</v>
      </c>
      <c r="C23" s="114" t="s">
        <v>319</v>
      </c>
    </row>
    <row r="26" spans="2:3" ht="15.75" thickBot="1" x14ac:dyDescent="0.3">
      <c r="B26" s="123" t="s">
        <v>303</v>
      </c>
      <c r="C26" s="122"/>
    </row>
    <row r="27" spans="2:3" ht="15.75" thickBot="1" x14ac:dyDescent="0.3">
      <c r="B27" s="121" t="s">
        <v>302</v>
      </c>
      <c r="C27" s="120" t="s">
        <v>318</v>
      </c>
    </row>
    <row r="28" spans="2:3" x14ac:dyDescent="0.25">
      <c r="B28" s="119" t="s">
        <v>300</v>
      </c>
      <c r="C28" s="118" t="s">
        <v>317</v>
      </c>
    </row>
    <row r="29" spans="2:3" x14ac:dyDescent="0.25">
      <c r="B29" s="117" t="s">
        <v>298</v>
      </c>
      <c r="C29" s="116" t="s">
        <v>4</v>
      </c>
    </row>
    <row r="30" spans="2:3" ht="79.5" thickBot="1" x14ac:dyDescent="0.3">
      <c r="B30" s="115" t="s">
        <v>297</v>
      </c>
      <c r="C30" s="114" t="s">
        <v>316</v>
      </c>
    </row>
    <row r="33" spans="2:3" ht="15.75" thickBot="1" x14ac:dyDescent="0.3">
      <c r="B33" s="123" t="s">
        <v>303</v>
      </c>
      <c r="C33" s="122"/>
    </row>
    <row r="34" spans="2:3" ht="15.75" thickBot="1" x14ac:dyDescent="0.3">
      <c r="B34" s="121" t="s">
        <v>302</v>
      </c>
      <c r="C34" s="120" t="s">
        <v>315</v>
      </c>
    </row>
    <row r="35" spans="2:3" x14ac:dyDescent="0.25">
      <c r="B35" s="119" t="s">
        <v>300</v>
      </c>
      <c r="C35" s="118" t="s">
        <v>314</v>
      </c>
    </row>
    <row r="36" spans="2:3" x14ac:dyDescent="0.25">
      <c r="B36" s="117" t="s">
        <v>298</v>
      </c>
      <c r="C36" s="116" t="s">
        <v>4</v>
      </c>
    </row>
    <row r="37" spans="2:3" ht="79.5" thickBot="1" x14ac:dyDescent="0.3">
      <c r="B37" s="115" t="s">
        <v>297</v>
      </c>
      <c r="C37" s="114" t="s">
        <v>313</v>
      </c>
    </row>
    <row r="40" spans="2:3" ht="15.75" thickBot="1" x14ac:dyDescent="0.3">
      <c r="B40" s="123" t="s">
        <v>303</v>
      </c>
      <c r="C40" s="122"/>
    </row>
    <row r="41" spans="2:3" ht="15.75" thickBot="1" x14ac:dyDescent="0.3">
      <c r="B41" s="121" t="s">
        <v>302</v>
      </c>
      <c r="C41" s="120" t="s">
        <v>312</v>
      </c>
    </row>
    <row r="42" spans="2:3" x14ac:dyDescent="0.25">
      <c r="B42" s="119" t="s">
        <v>300</v>
      </c>
      <c r="C42" s="118" t="s">
        <v>311</v>
      </c>
    </row>
    <row r="43" spans="2:3" x14ac:dyDescent="0.25">
      <c r="B43" s="117" t="s">
        <v>298</v>
      </c>
      <c r="C43" s="116" t="s">
        <v>4</v>
      </c>
    </row>
    <row r="44" spans="2:3" ht="79.5" thickBot="1" x14ac:dyDescent="0.3">
      <c r="B44" s="115" t="s">
        <v>297</v>
      </c>
      <c r="C44" s="114" t="s">
        <v>310</v>
      </c>
    </row>
    <row r="47" spans="2:3" ht="15.75" thickBot="1" x14ac:dyDescent="0.3">
      <c r="B47" s="123" t="s">
        <v>303</v>
      </c>
      <c r="C47" s="122"/>
    </row>
    <row r="48" spans="2:3" ht="15.75" thickBot="1" x14ac:dyDescent="0.3">
      <c r="B48" s="121" t="s">
        <v>302</v>
      </c>
      <c r="C48" s="120" t="s">
        <v>309</v>
      </c>
    </row>
    <row r="49" spans="2:3" x14ac:dyDescent="0.25">
      <c r="B49" s="119" t="s">
        <v>300</v>
      </c>
      <c r="C49" s="118" t="s">
        <v>308</v>
      </c>
    </row>
    <row r="50" spans="2:3" x14ac:dyDescent="0.25">
      <c r="B50" s="117" t="s">
        <v>298</v>
      </c>
      <c r="C50" s="116" t="s">
        <v>4</v>
      </c>
    </row>
    <row r="51" spans="2:3" ht="79.5" thickBot="1" x14ac:dyDescent="0.3">
      <c r="B51" s="115" t="s">
        <v>297</v>
      </c>
      <c r="C51" s="114" t="s">
        <v>307</v>
      </c>
    </row>
    <row r="54" spans="2:3" ht="15.75" thickBot="1" x14ac:dyDescent="0.3">
      <c r="B54" s="123" t="s">
        <v>303</v>
      </c>
      <c r="C54" s="122"/>
    </row>
    <row r="55" spans="2:3" ht="15.75" thickBot="1" x14ac:dyDescent="0.3">
      <c r="B55" s="121" t="s">
        <v>302</v>
      </c>
      <c r="C55" s="120" t="s">
        <v>306</v>
      </c>
    </row>
    <row r="56" spans="2:3" x14ac:dyDescent="0.25">
      <c r="B56" s="119" t="s">
        <v>300</v>
      </c>
      <c r="C56" s="118" t="s">
        <v>305</v>
      </c>
    </row>
    <row r="57" spans="2:3" x14ac:dyDescent="0.25">
      <c r="B57" s="117" t="s">
        <v>298</v>
      </c>
      <c r="C57" s="116" t="s">
        <v>4</v>
      </c>
    </row>
    <row r="58" spans="2:3" ht="79.5" thickBot="1" x14ac:dyDescent="0.3">
      <c r="B58" s="115" t="s">
        <v>297</v>
      </c>
      <c r="C58" s="114" t="s">
        <v>304</v>
      </c>
    </row>
    <row r="61" spans="2:3" ht="15.75" thickBot="1" x14ac:dyDescent="0.3">
      <c r="B61" s="123" t="s">
        <v>303</v>
      </c>
      <c r="C61" s="122"/>
    </row>
    <row r="62" spans="2:3" ht="26.25" thickBot="1" x14ac:dyDescent="0.3">
      <c r="B62" s="121" t="s">
        <v>302</v>
      </c>
      <c r="C62" s="120" t="s">
        <v>301</v>
      </c>
    </row>
    <row r="63" spans="2:3" x14ac:dyDescent="0.25">
      <c r="B63" s="119" t="s">
        <v>300</v>
      </c>
      <c r="C63" s="118" t="s">
        <v>299</v>
      </c>
    </row>
    <row r="64" spans="2:3" x14ac:dyDescent="0.25">
      <c r="B64" s="117" t="s">
        <v>298</v>
      </c>
      <c r="C64" s="116" t="s">
        <v>4</v>
      </c>
    </row>
    <row r="65" spans="2:3" ht="79.5" thickBot="1" x14ac:dyDescent="0.3">
      <c r="B65" s="115" t="s">
        <v>297</v>
      </c>
      <c r="C65" s="114" t="s">
        <v>296</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D186-D4E0-46A8-8D60-43B4B257205E}">
  <sheetPr>
    <pageSetUpPr fitToPage="1"/>
  </sheetPr>
  <dimension ref="B1:F210"/>
  <sheetViews>
    <sheetView topLeftCell="A154" zoomScale="90" zoomScaleNormal="90" workbookViewId="0">
      <selection activeCell="E179" sqref="B179:E180"/>
    </sheetView>
  </sheetViews>
  <sheetFormatPr baseColWidth="10" defaultRowHeight="15" x14ac:dyDescent="0.25"/>
  <cols>
    <col min="1" max="1" width="11.42578125" style="113"/>
    <col min="2" max="2" width="30.7109375" style="113" customWidth="1"/>
    <col min="3" max="3" width="29.5703125" style="113" customWidth="1"/>
    <col min="4" max="4" width="31.42578125" style="113" customWidth="1"/>
    <col min="5" max="5" width="19.28515625" style="113" customWidth="1"/>
    <col min="6" max="6" width="21.85546875" style="113" customWidth="1"/>
    <col min="7" max="7" width="16" style="113" bestFit="1" customWidth="1"/>
    <col min="8" max="8" width="11.42578125" style="113"/>
    <col min="9" max="9" width="25.5703125" style="113" bestFit="1" customWidth="1"/>
    <col min="10" max="10" width="19.7109375" style="113" customWidth="1"/>
    <col min="11" max="11" width="18.28515625" style="113" customWidth="1"/>
    <col min="12" max="12" width="24.42578125" style="113" customWidth="1"/>
    <col min="13" max="16384" width="11.42578125" style="113"/>
  </cols>
  <sheetData>
    <row r="1" spans="2:6" x14ac:dyDescent="0.25">
      <c r="D1" s="184"/>
    </row>
    <row r="2" spans="2:6" ht="15.75" thickBot="1" x14ac:dyDescent="0.3">
      <c r="B2" s="253" t="str">
        <f>+DOCUMENTOS!B2</f>
        <v>INVITACIÓN ABIERTA No 012 DE 2023</v>
      </c>
      <c r="C2" s="253"/>
      <c r="D2" s="253"/>
    </row>
    <row r="3" spans="2:6" ht="111" customHeight="1" thickBot="1" x14ac:dyDescent="0.3">
      <c r="B3" s="255" t="str">
        <f>+DOCUMENTOS!B3</f>
        <v xml:space="preserve">SUMINISTRO DE EQUIPOS DE CÓMPUTO AIO Y DE LICENCIAS DE MICROSOFT PARA LA EMPRESA DE LICORES DE CUNDINAMARCA.  </v>
      </c>
      <c r="C3" s="256"/>
      <c r="D3" s="257"/>
      <c r="E3" s="183"/>
      <c r="F3" s="183"/>
    </row>
    <row r="4" spans="2:6" x14ac:dyDescent="0.25">
      <c r="B4" s="182" t="s">
        <v>373</v>
      </c>
      <c r="C4" s="182"/>
      <c r="D4" s="182"/>
      <c r="E4" s="182"/>
      <c r="F4" s="182"/>
    </row>
    <row r="5" spans="2:6" x14ac:dyDescent="0.25">
      <c r="B5" s="181" t="s">
        <v>372</v>
      </c>
    </row>
    <row r="6" spans="2:6" ht="62.25" customHeight="1" x14ac:dyDescent="0.25">
      <c r="B6" s="180" t="s">
        <v>371</v>
      </c>
      <c r="C6" s="254" t="s">
        <v>370</v>
      </c>
      <c r="D6" s="254"/>
      <c r="E6" s="179">
        <f>280000000/2</f>
        <v>140000000</v>
      </c>
      <c r="F6" s="178"/>
    </row>
    <row r="7" spans="2:6" ht="18.75" customHeight="1" x14ac:dyDescent="0.25">
      <c r="B7" s="177" t="s">
        <v>344</v>
      </c>
      <c r="C7" s="173" t="s">
        <v>369</v>
      </c>
      <c r="D7" s="173" t="s">
        <v>368</v>
      </c>
      <c r="F7" s="172"/>
    </row>
    <row r="8" spans="2:6" ht="44.25" customHeight="1" x14ac:dyDescent="0.25">
      <c r="B8" s="175" t="s">
        <v>342</v>
      </c>
      <c r="C8" s="173" t="s">
        <v>367</v>
      </c>
      <c r="D8" s="176" t="s">
        <v>366</v>
      </c>
      <c r="F8" s="172"/>
    </row>
    <row r="9" spans="2:6" ht="21" customHeight="1" x14ac:dyDescent="0.25">
      <c r="B9" s="175" t="s">
        <v>339</v>
      </c>
      <c r="C9" s="173" t="s">
        <v>365</v>
      </c>
      <c r="D9" s="173" t="s">
        <v>364</v>
      </c>
      <c r="F9" s="172"/>
    </row>
    <row r="10" spans="2:6" ht="25.5" customHeight="1" x14ac:dyDescent="0.25">
      <c r="B10" s="174" t="s">
        <v>337</v>
      </c>
      <c r="C10" s="173" t="s">
        <v>363</v>
      </c>
      <c r="D10" s="173" t="s">
        <v>362</v>
      </c>
      <c r="F10" s="172"/>
    </row>
    <row r="11" spans="2:6" ht="33" customHeight="1" x14ac:dyDescent="0.25">
      <c r="B11" s="171" t="s">
        <v>361</v>
      </c>
      <c r="C11" s="170" t="s">
        <v>360</v>
      </c>
      <c r="D11" s="170" t="s">
        <v>359</v>
      </c>
      <c r="F11" s="172"/>
    </row>
    <row r="12" spans="2:6" ht="29.25" customHeight="1" x14ac:dyDescent="0.25">
      <c r="B12" s="171" t="s">
        <v>358</v>
      </c>
      <c r="C12" s="170" t="s">
        <v>357</v>
      </c>
      <c r="D12" s="170" t="s">
        <v>356</v>
      </c>
      <c r="F12" s="169"/>
    </row>
    <row r="13" spans="2:6" x14ac:dyDescent="0.25">
      <c r="C13" s="142"/>
    </row>
    <row r="14" spans="2:6" x14ac:dyDescent="0.25">
      <c r="F14" s="168"/>
    </row>
    <row r="15" spans="2:6" x14ac:dyDescent="0.25">
      <c r="B15" s="250" t="str">
        <f>+DOCUMENTOS!C6</f>
        <v>1. TECNOLOGIA INFORMATICA TECINF SAS</v>
      </c>
      <c r="C15" s="251"/>
      <c r="D15" s="251"/>
      <c r="E15" s="252"/>
      <c r="F15" s="158" t="s">
        <v>162</v>
      </c>
    </row>
    <row r="16" spans="2:6" x14ac:dyDescent="0.25">
      <c r="B16" s="157" t="s">
        <v>346</v>
      </c>
      <c r="C16" s="156"/>
      <c r="D16" s="156"/>
      <c r="E16" s="155"/>
      <c r="F16" s="154"/>
    </row>
    <row r="17" spans="2:6" ht="15.75" thickBot="1" x14ac:dyDescent="0.3">
      <c r="B17" s="138"/>
      <c r="C17" s="151" t="s">
        <v>345</v>
      </c>
      <c r="D17" s="145">
        <v>19113709905</v>
      </c>
      <c r="E17" s="153">
        <f>D17/D18</f>
        <v>1.1212558699289017</v>
      </c>
      <c r="F17" s="134" t="s">
        <v>4</v>
      </c>
    </row>
    <row r="18" spans="2:6" x14ac:dyDescent="0.25">
      <c r="B18" s="138" t="s">
        <v>344</v>
      </c>
      <c r="C18" s="142" t="s">
        <v>343</v>
      </c>
      <c r="D18" s="141">
        <v>17046697741</v>
      </c>
      <c r="E18" s="148"/>
      <c r="F18" s="134"/>
    </row>
    <row r="19" spans="2:6" x14ac:dyDescent="0.25">
      <c r="B19" s="138"/>
      <c r="C19" s="142"/>
      <c r="D19" s="141"/>
      <c r="E19" s="148"/>
      <c r="F19" s="134"/>
    </row>
    <row r="20" spans="2:6" ht="15.75" thickBot="1" x14ac:dyDescent="0.3">
      <c r="B20" s="138" t="s">
        <v>342</v>
      </c>
      <c r="C20" s="151" t="s">
        <v>341</v>
      </c>
      <c r="D20" s="152" t="s">
        <v>355</v>
      </c>
      <c r="E20" s="140">
        <f>D17-D18</f>
        <v>2067012164</v>
      </c>
      <c r="F20" s="134" t="s">
        <v>4</v>
      </c>
    </row>
    <row r="21" spans="2:6" x14ac:dyDescent="0.25">
      <c r="B21" s="138"/>
      <c r="C21" s="142"/>
      <c r="D21" s="141"/>
      <c r="E21" s="148"/>
      <c r="F21" s="134"/>
    </row>
    <row r="22" spans="2:6" ht="15.75" thickBot="1" x14ac:dyDescent="0.3">
      <c r="B22" s="138" t="s">
        <v>339</v>
      </c>
      <c r="C22" s="151" t="s">
        <v>338</v>
      </c>
      <c r="D22" s="150">
        <v>20842034961</v>
      </c>
      <c r="E22" s="149">
        <f>D22/D23</f>
        <v>0.80463958204414621</v>
      </c>
      <c r="F22" s="134" t="s">
        <v>347</v>
      </c>
    </row>
    <row r="23" spans="2:6" x14ac:dyDescent="0.25">
      <c r="B23" s="138"/>
      <c r="C23" s="142" t="s">
        <v>330</v>
      </c>
      <c r="D23" s="141">
        <v>25902323756</v>
      </c>
      <c r="E23" s="148"/>
      <c r="F23" s="147"/>
    </row>
    <row r="24" spans="2:6" x14ac:dyDescent="0.25">
      <c r="B24" s="247"/>
      <c r="C24" s="248"/>
      <c r="D24" s="248"/>
      <c r="E24" s="249"/>
      <c r="F24" s="146"/>
    </row>
    <row r="25" spans="2:6" ht="15.75" thickBot="1" x14ac:dyDescent="0.3">
      <c r="B25" s="138" t="s">
        <v>337</v>
      </c>
      <c r="C25" s="137" t="s">
        <v>332</v>
      </c>
      <c r="D25" s="145">
        <v>4432704000</v>
      </c>
      <c r="E25" s="167">
        <f>D25/D26</f>
        <v>48.978281073932841</v>
      </c>
      <c r="F25" s="143" t="s">
        <v>4</v>
      </c>
    </row>
    <row r="26" spans="2:6" x14ac:dyDescent="0.25">
      <c r="B26" s="138"/>
      <c r="C26" s="142" t="s">
        <v>336</v>
      </c>
      <c r="D26" s="141">
        <v>90503462</v>
      </c>
      <c r="E26" s="140"/>
      <c r="F26" s="139"/>
    </row>
    <row r="27" spans="2:6" x14ac:dyDescent="0.25">
      <c r="B27" s="138"/>
      <c r="C27" s="142"/>
      <c r="D27" s="141"/>
      <c r="E27" s="140"/>
      <c r="F27" s="139"/>
    </row>
    <row r="28" spans="2:6" ht="15.75" thickBot="1" x14ac:dyDescent="0.3">
      <c r="B28" s="138" t="s">
        <v>335</v>
      </c>
      <c r="C28" s="137" t="s">
        <v>332</v>
      </c>
      <c r="D28" s="136">
        <f>+D25</f>
        <v>4432704000</v>
      </c>
      <c r="E28" s="135">
        <f>D28/D29</f>
        <v>0.87597846280629132</v>
      </c>
      <c r="F28" s="134" t="s">
        <v>4</v>
      </c>
    </row>
    <row r="29" spans="2:6" x14ac:dyDescent="0.25">
      <c r="B29" s="138"/>
      <c r="C29" s="142" t="s">
        <v>334</v>
      </c>
      <c r="D29" s="141">
        <v>5060288795</v>
      </c>
      <c r="E29" s="140"/>
      <c r="F29" s="139"/>
    </row>
    <row r="30" spans="2:6" x14ac:dyDescent="0.25">
      <c r="B30" s="138"/>
      <c r="C30" s="142"/>
      <c r="D30" s="141"/>
      <c r="E30" s="140"/>
      <c r="F30" s="139"/>
    </row>
    <row r="31" spans="2:6" ht="15.75" thickBot="1" x14ac:dyDescent="0.3">
      <c r="B31" s="138" t="s">
        <v>333</v>
      </c>
      <c r="C31" s="137" t="s">
        <v>332</v>
      </c>
      <c r="D31" s="136">
        <f>+D25</f>
        <v>4432704000</v>
      </c>
      <c r="E31" s="135">
        <f>D31/D32</f>
        <v>0.17113151861416337</v>
      </c>
      <c r="F31" s="134" t="s">
        <v>331</v>
      </c>
    </row>
    <row r="32" spans="2:6" x14ac:dyDescent="0.25">
      <c r="B32" s="138"/>
      <c r="C32" s="142" t="s">
        <v>330</v>
      </c>
      <c r="D32" s="141">
        <v>25902323756</v>
      </c>
      <c r="E32" s="140"/>
      <c r="F32" s="139"/>
    </row>
    <row r="33" spans="2:6" x14ac:dyDescent="0.25">
      <c r="B33" s="138"/>
      <c r="C33" s="142"/>
      <c r="D33" s="141"/>
      <c r="E33" s="140"/>
      <c r="F33" s="139"/>
    </row>
    <row r="34" spans="2:6" x14ac:dyDescent="0.25">
      <c r="B34" s="162"/>
      <c r="C34" s="161"/>
      <c r="D34" s="161"/>
      <c r="E34" s="160"/>
      <c r="F34" s="159"/>
    </row>
    <row r="38" spans="2:6" x14ac:dyDescent="0.25">
      <c r="B38" s="250" t="str">
        <f>+DOCUMENTOS!C13</f>
        <v>2. SISTETRONICS SAS</v>
      </c>
      <c r="C38" s="251"/>
      <c r="D38" s="251"/>
      <c r="E38" s="252"/>
      <c r="F38" s="166" t="s">
        <v>4</v>
      </c>
    </row>
    <row r="39" spans="2:6" x14ac:dyDescent="0.25">
      <c r="B39" s="157" t="s">
        <v>346</v>
      </c>
      <c r="C39" s="156"/>
      <c r="D39" s="156"/>
      <c r="E39" s="155"/>
      <c r="F39" s="154"/>
    </row>
    <row r="40" spans="2:6" ht="15.75" thickBot="1" x14ac:dyDescent="0.3">
      <c r="B40" s="138"/>
      <c r="C40" s="151" t="s">
        <v>345</v>
      </c>
      <c r="D40" s="145">
        <v>11575929276</v>
      </c>
      <c r="E40" s="153">
        <f>D40/D41</f>
        <v>2.3532040719343144</v>
      </c>
      <c r="F40" s="134" t="s">
        <v>4</v>
      </c>
    </row>
    <row r="41" spans="2:6" x14ac:dyDescent="0.25">
      <c r="B41" s="138" t="s">
        <v>344</v>
      </c>
      <c r="C41" s="142" t="s">
        <v>343</v>
      </c>
      <c r="D41" s="141">
        <v>4919220315</v>
      </c>
      <c r="E41" s="148"/>
      <c r="F41" s="134"/>
    </row>
    <row r="42" spans="2:6" x14ac:dyDescent="0.25">
      <c r="B42" s="138"/>
      <c r="C42" s="142"/>
      <c r="D42" s="141"/>
      <c r="E42" s="148"/>
      <c r="F42" s="134"/>
    </row>
    <row r="43" spans="2:6" ht="15.75" thickBot="1" x14ac:dyDescent="0.3">
      <c r="B43" s="138" t="s">
        <v>342</v>
      </c>
      <c r="C43" s="151" t="s">
        <v>341</v>
      </c>
      <c r="D43" s="152" t="s">
        <v>354</v>
      </c>
      <c r="E43" s="140">
        <f>D40-D41</f>
        <v>6656708961</v>
      </c>
      <c r="F43" s="134" t="s">
        <v>4</v>
      </c>
    </row>
    <row r="44" spans="2:6" x14ac:dyDescent="0.25">
      <c r="B44" s="138"/>
      <c r="C44" s="142"/>
      <c r="D44" s="141"/>
      <c r="E44" s="148"/>
      <c r="F44" s="134"/>
    </row>
    <row r="45" spans="2:6" ht="15.75" thickBot="1" x14ac:dyDescent="0.3">
      <c r="B45" s="138" t="s">
        <v>339</v>
      </c>
      <c r="C45" s="151" t="s">
        <v>338</v>
      </c>
      <c r="D45" s="150">
        <v>6148975269</v>
      </c>
      <c r="E45" s="163">
        <f>D45/D46</f>
        <v>0.43953932750439439</v>
      </c>
      <c r="F45" s="134" t="s">
        <v>4</v>
      </c>
    </row>
    <row r="46" spans="2:6" x14ac:dyDescent="0.25">
      <c r="B46" s="138"/>
      <c r="C46" s="142" t="s">
        <v>330</v>
      </c>
      <c r="D46" s="141">
        <v>13989590656</v>
      </c>
      <c r="E46" s="148"/>
      <c r="F46" s="147"/>
    </row>
    <row r="47" spans="2:6" x14ac:dyDescent="0.25">
      <c r="B47" s="247"/>
      <c r="C47" s="248"/>
      <c r="D47" s="248"/>
      <c r="E47" s="249"/>
      <c r="F47" s="146"/>
    </row>
    <row r="48" spans="2:6" ht="15.75" thickBot="1" x14ac:dyDescent="0.3">
      <c r="B48" s="138" t="s">
        <v>337</v>
      </c>
      <c r="C48" s="137" t="s">
        <v>332</v>
      </c>
      <c r="D48" s="131">
        <v>3037672706</v>
      </c>
      <c r="E48" s="144">
        <f>D48/D49</f>
        <v>21.117266338254318</v>
      </c>
      <c r="F48" s="134" t="s">
        <v>4</v>
      </c>
    </row>
    <row r="49" spans="2:6" x14ac:dyDescent="0.25">
      <c r="B49" s="138"/>
      <c r="C49" s="142" t="s">
        <v>336</v>
      </c>
      <c r="D49" s="165">
        <v>143847819</v>
      </c>
      <c r="E49" s="140"/>
      <c r="F49" s="139"/>
    </row>
    <row r="50" spans="2:6" x14ac:dyDescent="0.25">
      <c r="B50" s="138"/>
      <c r="C50" s="142"/>
      <c r="D50" s="165"/>
      <c r="E50" s="140"/>
      <c r="F50" s="139"/>
    </row>
    <row r="51" spans="2:6" ht="15.75" thickBot="1" x14ac:dyDescent="0.3">
      <c r="B51" s="138" t="s">
        <v>335</v>
      </c>
      <c r="C51" s="137" t="s">
        <v>332</v>
      </c>
      <c r="D51" s="136">
        <f>+D48</f>
        <v>3037672706</v>
      </c>
      <c r="E51" s="135">
        <f>D51/D52</f>
        <v>0.38742784284975412</v>
      </c>
      <c r="F51" s="134" t="s">
        <v>4</v>
      </c>
    </row>
    <row r="52" spans="2:6" x14ac:dyDescent="0.25">
      <c r="B52" s="138"/>
      <c r="C52" s="142" t="s">
        <v>334</v>
      </c>
      <c r="D52" s="141">
        <v>7840615387</v>
      </c>
      <c r="E52" s="140"/>
      <c r="F52" s="139"/>
    </row>
    <row r="53" spans="2:6" x14ac:dyDescent="0.25">
      <c r="B53" s="138"/>
      <c r="C53" s="142"/>
      <c r="D53" s="141"/>
      <c r="E53" s="140"/>
      <c r="F53" s="139"/>
    </row>
    <row r="54" spans="2:6" ht="15.75" thickBot="1" x14ac:dyDescent="0.3">
      <c r="B54" s="138" t="s">
        <v>333</v>
      </c>
      <c r="C54" s="137" t="s">
        <v>332</v>
      </c>
      <c r="D54" s="136">
        <f>+D51</f>
        <v>3037672706</v>
      </c>
      <c r="E54" s="135">
        <f>D54/D55</f>
        <v>0.21713806934709498</v>
      </c>
      <c r="F54" s="134" t="s">
        <v>4</v>
      </c>
    </row>
    <row r="55" spans="2:6" x14ac:dyDescent="0.25">
      <c r="B55" s="138"/>
      <c r="C55" s="142" t="s">
        <v>330</v>
      </c>
      <c r="D55" s="141">
        <v>13989590656</v>
      </c>
      <c r="E55" s="140"/>
      <c r="F55" s="139"/>
    </row>
    <row r="56" spans="2:6" x14ac:dyDescent="0.25">
      <c r="B56" s="138"/>
      <c r="C56" s="142"/>
      <c r="D56" s="165"/>
      <c r="E56" s="140"/>
      <c r="F56" s="139"/>
    </row>
    <row r="57" spans="2:6" x14ac:dyDescent="0.25">
      <c r="B57" s="162"/>
      <c r="C57" s="161"/>
      <c r="D57" s="161"/>
      <c r="E57" s="160"/>
      <c r="F57" s="159"/>
    </row>
    <row r="60" spans="2:6" x14ac:dyDescent="0.25">
      <c r="B60" s="250" t="str">
        <f>+DOCUMENTOS!C20</f>
        <v>3. RIO TECHNOLOGY SAS</v>
      </c>
      <c r="C60" s="251"/>
      <c r="D60" s="251"/>
      <c r="E60" s="252"/>
      <c r="F60" s="158" t="s">
        <v>4</v>
      </c>
    </row>
    <row r="61" spans="2:6" x14ac:dyDescent="0.25">
      <c r="B61" s="157" t="s">
        <v>346</v>
      </c>
      <c r="C61" s="156"/>
      <c r="D61" s="156"/>
      <c r="E61" s="155"/>
      <c r="F61" s="154"/>
    </row>
    <row r="62" spans="2:6" ht="15.75" thickBot="1" x14ac:dyDescent="0.3">
      <c r="B62" s="138"/>
      <c r="C62" s="151" t="s">
        <v>345</v>
      </c>
      <c r="D62" s="145">
        <v>3800404045</v>
      </c>
      <c r="E62" s="153">
        <f>D62/D63</f>
        <v>15.062004591750496</v>
      </c>
      <c r="F62" s="134" t="s">
        <v>4</v>
      </c>
    </row>
    <row r="63" spans="2:6" x14ac:dyDescent="0.25">
      <c r="B63" s="138" t="s">
        <v>344</v>
      </c>
      <c r="C63" s="142" t="s">
        <v>343</v>
      </c>
      <c r="D63" s="141">
        <v>252317281</v>
      </c>
      <c r="E63" s="148"/>
      <c r="F63" s="134"/>
    </row>
    <row r="64" spans="2:6" x14ac:dyDescent="0.25">
      <c r="B64" s="138"/>
      <c r="C64" s="142"/>
      <c r="D64" s="141"/>
      <c r="E64" s="148"/>
      <c r="F64" s="134"/>
    </row>
    <row r="65" spans="2:6" ht="15.75" thickBot="1" x14ac:dyDescent="0.3">
      <c r="B65" s="138" t="s">
        <v>342</v>
      </c>
      <c r="C65" s="151" t="s">
        <v>341</v>
      </c>
      <c r="D65" s="152" t="s">
        <v>353</v>
      </c>
      <c r="E65" s="140">
        <f>D62-D63</f>
        <v>3548086764</v>
      </c>
      <c r="F65" s="134" t="s">
        <v>4</v>
      </c>
    </row>
    <row r="66" spans="2:6" x14ac:dyDescent="0.25">
      <c r="B66" s="138"/>
      <c r="C66" s="142"/>
      <c r="D66" s="141"/>
      <c r="E66" s="148"/>
      <c r="F66" s="134"/>
    </row>
    <row r="67" spans="2:6" ht="15.75" thickBot="1" x14ac:dyDescent="0.3">
      <c r="B67" s="138" t="s">
        <v>339</v>
      </c>
      <c r="C67" s="151" t="s">
        <v>338</v>
      </c>
      <c r="D67" s="150">
        <v>3548904094</v>
      </c>
      <c r="E67" s="149">
        <f>D67/D68</f>
        <v>0.62763268723846066</v>
      </c>
      <c r="F67" s="134" t="s">
        <v>4</v>
      </c>
    </row>
    <row r="68" spans="2:6" x14ac:dyDescent="0.25">
      <c r="B68" s="138"/>
      <c r="C68" s="142" t="s">
        <v>330</v>
      </c>
      <c r="D68" s="141">
        <v>5654428404</v>
      </c>
      <c r="E68" s="148"/>
      <c r="F68" s="147"/>
    </row>
    <row r="69" spans="2:6" x14ac:dyDescent="0.25">
      <c r="B69" s="247"/>
      <c r="C69" s="248"/>
      <c r="D69" s="248"/>
      <c r="E69" s="249"/>
      <c r="F69" s="146"/>
    </row>
    <row r="70" spans="2:6" ht="15.75" thickBot="1" x14ac:dyDescent="0.3">
      <c r="B70" s="138" t="s">
        <v>337</v>
      </c>
      <c r="C70" s="137" t="s">
        <v>332</v>
      </c>
      <c r="D70" s="145">
        <v>376123496</v>
      </c>
      <c r="E70" s="144">
        <f>D70/D71</f>
        <v>22.689642038209723</v>
      </c>
      <c r="F70" s="143" t="s">
        <v>4</v>
      </c>
    </row>
    <row r="71" spans="2:6" x14ac:dyDescent="0.25">
      <c r="B71" s="138"/>
      <c r="C71" s="142" t="s">
        <v>336</v>
      </c>
      <c r="D71" s="141">
        <v>16576881</v>
      </c>
      <c r="E71" s="140"/>
      <c r="F71" s="139"/>
    </row>
    <row r="72" spans="2:6" x14ac:dyDescent="0.25">
      <c r="B72" s="138"/>
      <c r="C72" s="142"/>
      <c r="D72" s="141"/>
      <c r="E72" s="140"/>
      <c r="F72" s="139"/>
    </row>
    <row r="73" spans="2:6" ht="15.75" thickBot="1" x14ac:dyDescent="0.3">
      <c r="B73" s="138" t="s">
        <v>335</v>
      </c>
      <c r="C73" s="137" t="s">
        <v>332</v>
      </c>
      <c r="D73" s="136">
        <f>+D70</f>
        <v>376123496</v>
      </c>
      <c r="E73" s="135">
        <f>D73/D74</f>
        <v>0.1786365012332724</v>
      </c>
      <c r="F73" s="134" t="s">
        <v>4</v>
      </c>
    </row>
    <row r="74" spans="2:6" x14ac:dyDescent="0.25">
      <c r="B74" s="138"/>
      <c r="C74" s="142" t="s">
        <v>334</v>
      </c>
      <c r="D74" s="141">
        <v>2105524310</v>
      </c>
      <c r="E74" s="140"/>
      <c r="F74" s="139"/>
    </row>
    <row r="75" spans="2:6" x14ac:dyDescent="0.25">
      <c r="B75" s="138"/>
      <c r="C75" s="142"/>
      <c r="D75" s="141"/>
      <c r="E75" s="140"/>
      <c r="F75" s="139"/>
    </row>
    <row r="76" spans="2:6" ht="15.75" thickBot="1" x14ac:dyDescent="0.3">
      <c r="B76" s="138" t="s">
        <v>333</v>
      </c>
      <c r="C76" s="137" t="s">
        <v>332</v>
      </c>
      <c r="D76" s="136">
        <f>+D70</f>
        <v>376123496</v>
      </c>
      <c r="E76" s="135">
        <f>D76/D77</f>
        <v>6.6518393925357064E-2</v>
      </c>
      <c r="F76" s="134" t="s">
        <v>331</v>
      </c>
    </row>
    <row r="77" spans="2:6" x14ac:dyDescent="0.25">
      <c r="B77" s="138"/>
      <c r="C77" s="142" t="s">
        <v>330</v>
      </c>
      <c r="D77" s="141">
        <v>5654428404</v>
      </c>
      <c r="E77" s="140"/>
      <c r="F77" s="139"/>
    </row>
    <row r="78" spans="2:6" x14ac:dyDescent="0.25">
      <c r="B78" s="138"/>
      <c r="C78" s="142"/>
      <c r="D78" s="141"/>
      <c r="E78" s="140"/>
      <c r="F78" s="139"/>
    </row>
    <row r="79" spans="2:6" x14ac:dyDescent="0.25">
      <c r="B79" s="162"/>
      <c r="C79" s="161"/>
      <c r="D79" s="161"/>
      <c r="E79" s="160"/>
      <c r="F79" s="159"/>
    </row>
    <row r="82" spans="2:6" x14ac:dyDescent="0.25">
      <c r="B82" s="250" t="str">
        <f>+DOCUMENTOS!C27</f>
        <v>4. REDCOMPUTO LIMITADA</v>
      </c>
      <c r="C82" s="251"/>
      <c r="D82" s="251"/>
      <c r="E82" s="252"/>
      <c r="F82" s="158" t="s">
        <v>4</v>
      </c>
    </row>
    <row r="83" spans="2:6" x14ac:dyDescent="0.25">
      <c r="B83" s="157" t="s">
        <v>346</v>
      </c>
      <c r="C83" s="156"/>
      <c r="D83" s="156"/>
      <c r="E83" s="155"/>
      <c r="F83" s="154"/>
    </row>
    <row r="84" spans="2:6" ht="15.75" thickBot="1" x14ac:dyDescent="0.3">
      <c r="B84" s="138"/>
      <c r="C84" s="151" t="s">
        <v>345</v>
      </c>
      <c r="D84" s="145">
        <v>19009535000</v>
      </c>
      <c r="E84" s="153">
        <f>D84/D85</f>
        <v>1.9335492736552806</v>
      </c>
      <c r="F84" s="134" t="s">
        <v>4</v>
      </c>
    </row>
    <row r="85" spans="2:6" x14ac:dyDescent="0.25">
      <c r="B85" s="138" t="s">
        <v>344</v>
      </c>
      <c r="C85" s="142" t="s">
        <v>343</v>
      </c>
      <c r="D85" s="141">
        <v>9831420000</v>
      </c>
      <c r="E85" s="148"/>
      <c r="F85" s="134"/>
    </row>
    <row r="86" spans="2:6" x14ac:dyDescent="0.25">
      <c r="B86" s="138"/>
      <c r="C86" s="142"/>
      <c r="D86" s="141"/>
      <c r="E86" s="148"/>
      <c r="F86" s="134"/>
    </row>
    <row r="87" spans="2:6" ht="15.75" thickBot="1" x14ac:dyDescent="0.3">
      <c r="B87" s="138" t="s">
        <v>342</v>
      </c>
      <c r="C87" s="151" t="s">
        <v>341</v>
      </c>
      <c r="D87" s="152" t="s">
        <v>352</v>
      </c>
      <c r="E87" s="140">
        <f>D84-D85</f>
        <v>9178115000</v>
      </c>
      <c r="F87" s="134" t="s">
        <v>4</v>
      </c>
    </row>
    <row r="88" spans="2:6" x14ac:dyDescent="0.25">
      <c r="B88" s="138"/>
      <c r="C88" s="142"/>
      <c r="D88" s="141"/>
      <c r="E88" s="148"/>
      <c r="F88" s="134"/>
    </row>
    <row r="89" spans="2:6" ht="15.75" thickBot="1" x14ac:dyDescent="0.3">
      <c r="B89" s="138" t="s">
        <v>339</v>
      </c>
      <c r="C89" s="151" t="s">
        <v>338</v>
      </c>
      <c r="D89" s="150">
        <v>11357029000</v>
      </c>
      <c r="E89" s="149">
        <f>D89/D90</f>
        <v>0.55948053027997746</v>
      </c>
      <c r="F89" s="134" t="s">
        <v>4</v>
      </c>
    </row>
    <row r="90" spans="2:6" x14ac:dyDescent="0.25">
      <c r="B90" s="138"/>
      <c r="C90" s="142" t="s">
        <v>330</v>
      </c>
      <c r="D90" s="141">
        <v>20299239000</v>
      </c>
      <c r="E90" s="148"/>
      <c r="F90" s="147"/>
    </row>
    <row r="91" spans="2:6" x14ac:dyDescent="0.25">
      <c r="B91" s="247"/>
      <c r="C91" s="248"/>
      <c r="D91" s="248"/>
      <c r="E91" s="249"/>
      <c r="F91" s="146"/>
    </row>
    <row r="92" spans="2:6" ht="15.75" thickBot="1" x14ac:dyDescent="0.3">
      <c r="B92" s="138" t="s">
        <v>337</v>
      </c>
      <c r="C92" s="137" t="s">
        <v>332</v>
      </c>
      <c r="D92" s="145">
        <v>2002332000</v>
      </c>
      <c r="E92" s="144">
        <f>D92/D93</f>
        <v>9.4890505414307036</v>
      </c>
      <c r="F92" s="143" t="s">
        <v>4</v>
      </c>
    </row>
    <row r="93" spans="2:6" x14ac:dyDescent="0.25">
      <c r="B93" s="138"/>
      <c r="C93" s="142" t="s">
        <v>336</v>
      </c>
      <c r="D93" s="141">
        <v>211015000</v>
      </c>
      <c r="E93" s="140"/>
      <c r="F93" s="139"/>
    </row>
    <row r="94" spans="2:6" x14ac:dyDescent="0.25">
      <c r="B94" s="138"/>
      <c r="C94" s="142"/>
      <c r="D94" s="141"/>
      <c r="E94" s="140"/>
      <c r="F94" s="139"/>
    </row>
    <row r="95" spans="2:6" ht="15.75" thickBot="1" x14ac:dyDescent="0.3">
      <c r="B95" s="138" t="s">
        <v>335</v>
      </c>
      <c r="C95" s="137" t="s">
        <v>332</v>
      </c>
      <c r="D95" s="136">
        <f>+D92</f>
        <v>2002332000</v>
      </c>
      <c r="E95" s="135">
        <f>D95/D96</f>
        <v>0.22391914303063784</v>
      </c>
      <c r="F95" s="134" t="s">
        <v>4</v>
      </c>
    </row>
    <row r="96" spans="2:6" x14ac:dyDescent="0.25">
      <c r="B96" s="138"/>
      <c r="C96" s="142" t="s">
        <v>334</v>
      </c>
      <c r="D96" s="141">
        <v>8942210000</v>
      </c>
      <c r="E96" s="140"/>
      <c r="F96" s="139"/>
    </row>
    <row r="97" spans="2:6" x14ac:dyDescent="0.25">
      <c r="B97" s="138"/>
      <c r="C97" s="142"/>
      <c r="D97" s="141"/>
      <c r="E97" s="140"/>
      <c r="F97" s="139"/>
    </row>
    <row r="98" spans="2:6" ht="15.75" thickBot="1" x14ac:dyDescent="0.3">
      <c r="B98" s="138" t="s">
        <v>333</v>
      </c>
      <c r="C98" s="137" t="s">
        <v>332</v>
      </c>
      <c r="D98" s="136">
        <f>+D92</f>
        <v>2002332000</v>
      </c>
      <c r="E98" s="135">
        <f>D98/D99</f>
        <v>9.8640742148018462E-2</v>
      </c>
      <c r="F98" s="134" t="s">
        <v>331</v>
      </c>
    </row>
    <row r="99" spans="2:6" x14ac:dyDescent="0.25">
      <c r="B99" s="138"/>
      <c r="C99" s="142" t="s">
        <v>330</v>
      </c>
      <c r="D99" s="141">
        <v>20299239000</v>
      </c>
      <c r="E99" s="140"/>
      <c r="F99" s="139"/>
    </row>
    <row r="100" spans="2:6" x14ac:dyDescent="0.25">
      <c r="B100" s="138"/>
      <c r="C100" s="142"/>
      <c r="D100" s="141"/>
      <c r="E100" s="140"/>
      <c r="F100" s="139"/>
    </row>
    <row r="101" spans="2:6" x14ac:dyDescent="0.25">
      <c r="B101" s="162"/>
      <c r="C101" s="161"/>
      <c r="D101" s="161"/>
      <c r="E101" s="160"/>
      <c r="F101" s="159"/>
    </row>
    <row r="104" spans="2:6" x14ac:dyDescent="0.25">
      <c r="B104" s="250" t="str">
        <f>+DOCUMENTOS!C34</f>
        <v>5. TECHNOPHONE COLOMBIA SAS</v>
      </c>
      <c r="C104" s="251"/>
      <c r="D104" s="251"/>
      <c r="E104" s="252"/>
      <c r="F104" s="158" t="s">
        <v>4</v>
      </c>
    </row>
    <row r="105" spans="2:6" x14ac:dyDescent="0.25">
      <c r="B105" s="157" t="s">
        <v>346</v>
      </c>
      <c r="C105" s="156"/>
      <c r="D105" s="156"/>
      <c r="E105" s="155"/>
      <c r="F105" s="154"/>
    </row>
    <row r="106" spans="2:6" ht="15.75" thickBot="1" x14ac:dyDescent="0.3">
      <c r="B106" s="138"/>
      <c r="C106" s="151" t="s">
        <v>345</v>
      </c>
      <c r="D106" s="145">
        <v>4622927062</v>
      </c>
      <c r="E106" s="153">
        <f>D106/D107</f>
        <v>147.78006929118152</v>
      </c>
      <c r="F106" s="134" t="s">
        <v>4</v>
      </c>
    </row>
    <row r="107" spans="2:6" x14ac:dyDescent="0.25">
      <c r="B107" s="138" t="s">
        <v>344</v>
      </c>
      <c r="C107" s="142" t="s">
        <v>343</v>
      </c>
      <c r="D107" s="141">
        <v>31282480</v>
      </c>
      <c r="E107" s="148"/>
      <c r="F107" s="134"/>
    </row>
    <row r="108" spans="2:6" x14ac:dyDescent="0.25">
      <c r="B108" s="138"/>
      <c r="C108" s="142"/>
      <c r="D108" s="141"/>
      <c r="E108" s="148"/>
      <c r="F108" s="134"/>
    </row>
    <row r="109" spans="2:6" ht="15.75" thickBot="1" x14ac:dyDescent="0.3">
      <c r="B109" s="138" t="s">
        <v>342</v>
      </c>
      <c r="C109" s="151" t="s">
        <v>341</v>
      </c>
      <c r="D109" s="152" t="s">
        <v>351</v>
      </c>
      <c r="E109" s="140">
        <f>D106-D107</f>
        <v>4591644582</v>
      </c>
      <c r="F109" s="134" t="s">
        <v>4</v>
      </c>
    </row>
    <row r="110" spans="2:6" x14ac:dyDescent="0.25">
      <c r="B110" s="138"/>
      <c r="C110" s="142"/>
      <c r="D110" s="141"/>
      <c r="E110" s="148"/>
      <c r="F110" s="134"/>
    </row>
    <row r="111" spans="2:6" ht="15.75" thickBot="1" x14ac:dyDescent="0.3">
      <c r="B111" s="138" t="s">
        <v>339</v>
      </c>
      <c r="C111" s="151" t="s">
        <v>338</v>
      </c>
      <c r="D111" s="150">
        <v>682330288</v>
      </c>
      <c r="E111" s="149">
        <f>D111/D112</f>
        <v>0.1445620912754782</v>
      </c>
      <c r="F111" s="134" t="s">
        <v>4</v>
      </c>
    </row>
    <row r="112" spans="2:6" x14ac:dyDescent="0.25">
      <c r="B112" s="138"/>
      <c r="C112" s="142" t="s">
        <v>330</v>
      </c>
      <c r="D112" s="141">
        <v>4719980750</v>
      </c>
      <c r="E112" s="148"/>
      <c r="F112" s="147"/>
    </row>
    <row r="113" spans="2:6" x14ac:dyDescent="0.25">
      <c r="B113" s="247"/>
      <c r="C113" s="248"/>
      <c r="D113" s="248"/>
      <c r="E113" s="249"/>
      <c r="F113" s="146"/>
    </row>
    <row r="114" spans="2:6" ht="15.75" thickBot="1" x14ac:dyDescent="0.3">
      <c r="B114" s="138" t="s">
        <v>337</v>
      </c>
      <c r="C114" s="137" t="s">
        <v>332</v>
      </c>
      <c r="D114" s="145">
        <v>1591021203</v>
      </c>
      <c r="E114" s="144">
        <f>D114/D115</f>
        <v>498.34655233978577</v>
      </c>
      <c r="F114" s="143" t="s">
        <v>4</v>
      </c>
    </row>
    <row r="115" spans="2:6" x14ac:dyDescent="0.25">
      <c r="B115" s="138"/>
      <c r="C115" s="142" t="s">
        <v>336</v>
      </c>
      <c r="D115" s="141">
        <v>3192600</v>
      </c>
      <c r="E115" s="140"/>
      <c r="F115" s="139"/>
    </row>
    <row r="116" spans="2:6" x14ac:dyDescent="0.25">
      <c r="B116" s="138"/>
      <c r="C116" s="142"/>
      <c r="D116" s="141"/>
      <c r="E116" s="140"/>
      <c r="F116" s="139"/>
    </row>
    <row r="117" spans="2:6" ht="15.75" thickBot="1" x14ac:dyDescent="0.3">
      <c r="B117" s="138" t="s">
        <v>335</v>
      </c>
      <c r="C117" s="137" t="s">
        <v>332</v>
      </c>
      <c r="D117" s="136">
        <f>+D114</f>
        <v>1591021203</v>
      </c>
      <c r="E117" s="135">
        <f>D117/D118</f>
        <v>0.39404629449075873</v>
      </c>
      <c r="F117" s="134" t="s">
        <v>4</v>
      </c>
    </row>
    <row r="118" spans="2:6" x14ac:dyDescent="0.25">
      <c r="B118" s="138"/>
      <c r="C118" s="142" t="s">
        <v>334</v>
      </c>
      <c r="D118" s="141">
        <v>4037650462</v>
      </c>
      <c r="E118" s="164"/>
      <c r="F118" s="139"/>
    </row>
    <row r="119" spans="2:6" x14ac:dyDescent="0.25">
      <c r="B119" s="138"/>
      <c r="C119" s="142"/>
      <c r="D119" s="141"/>
      <c r="E119" s="140"/>
      <c r="F119" s="139"/>
    </row>
    <row r="120" spans="2:6" ht="15.75" thickBot="1" x14ac:dyDescent="0.3">
      <c r="B120" s="138" t="s">
        <v>333</v>
      </c>
      <c r="C120" s="137" t="s">
        <v>332</v>
      </c>
      <c r="D120" s="136">
        <f>+D114</f>
        <v>1591021203</v>
      </c>
      <c r="E120" s="135">
        <f>D120/D121</f>
        <v>0.33708213809982168</v>
      </c>
      <c r="F120" s="134" t="s">
        <v>331</v>
      </c>
    </row>
    <row r="121" spans="2:6" x14ac:dyDescent="0.25">
      <c r="B121" s="138"/>
      <c r="C121" s="142" t="s">
        <v>330</v>
      </c>
      <c r="D121" s="141">
        <v>4719980750</v>
      </c>
      <c r="E121" s="140"/>
      <c r="F121" s="139"/>
    </row>
    <row r="122" spans="2:6" x14ac:dyDescent="0.25">
      <c r="B122" s="133"/>
      <c r="C122" s="132"/>
      <c r="D122" s="131"/>
      <c r="E122" s="130"/>
      <c r="F122" s="129"/>
    </row>
    <row r="126" spans="2:6" x14ac:dyDescent="0.25">
      <c r="B126" s="250" t="str">
        <f>+DOCUMENTOS!C41</f>
        <v>6. QUANTYC SAS</v>
      </c>
      <c r="C126" s="251"/>
      <c r="D126" s="251"/>
      <c r="E126" s="252"/>
      <c r="F126" s="158" t="s">
        <v>4</v>
      </c>
    </row>
    <row r="127" spans="2:6" x14ac:dyDescent="0.25">
      <c r="B127" s="157" t="s">
        <v>346</v>
      </c>
      <c r="C127" s="156"/>
      <c r="D127" s="156"/>
      <c r="E127" s="155"/>
      <c r="F127" s="154"/>
    </row>
    <row r="128" spans="2:6" ht="15.75" thickBot="1" x14ac:dyDescent="0.3">
      <c r="B128" s="138"/>
      <c r="C128" s="151" t="s">
        <v>345</v>
      </c>
      <c r="D128" s="145">
        <v>481379747</v>
      </c>
      <c r="E128" s="153">
        <f>D128/D129</f>
        <v>6.0959252685618797</v>
      </c>
      <c r="F128" s="134" t="s">
        <v>4</v>
      </c>
    </row>
    <row r="129" spans="2:6" x14ac:dyDescent="0.25">
      <c r="B129" s="138" t="s">
        <v>344</v>
      </c>
      <c r="C129" s="142" t="s">
        <v>343</v>
      </c>
      <c r="D129" s="141">
        <v>78967462</v>
      </c>
      <c r="E129" s="148"/>
      <c r="F129" s="134"/>
    </row>
    <row r="130" spans="2:6" x14ac:dyDescent="0.25">
      <c r="B130" s="138"/>
      <c r="C130" s="142"/>
      <c r="D130" s="141"/>
      <c r="E130" s="148"/>
      <c r="F130" s="134"/>
    </row>
    <row r="131" spans="2:6" ht="15.75" thickBot="1" x14ac:dyDescent="0.3">
      <c r="B131" s="138" t="s">
        <v>342</v>
      </c>
      <c r="C131" s="151" t="s">
        <v>341</v>
      </c>
      <c r="D131" s="152" t="s">
        <v>350</v>
      </c>
      <c r="E131" s="140">
        <f>D128-D129</f>
        <v>402412285</v>
      </c>
      <c r="F131" s="134" t="s">
        <v>4</v>
      </c>
    </row>
    <row r="132" spans="2:6" x14ac:dyDescent="0.25">
      <c r="B132" s="138"/>
      <c r="C132" s="142"/>
      <c r="D132" s="141"/>
      <c r="E132" s="148"/>
      <c r="F132" s="134"/>
    </row>
    <row r="133" spans="2:6" ht="15.75" thickBot="1" x14ac:dyDescent="0.3">
      <c r="B133" s="138" t="s">
        <v>339</v>
      </c>
      <c r="C133" s="151" t="s">
        <v>338</v>
      </c>
      <c r="D133" s="150">
        <v>303978619</v>
      </c>
      <c r="E133" s="163">
        <f>D133/D134</f>
        <v>0.32290754073339972</v>
      </c>
      <c r="F133" s="134" t="s">
        <v>4</v>
      </c>
    </row>
    <row r="134" spans="2:6" x14ac:dyDescent="0.25">
      <c r="B134" s="138"/>
      <c r="C134" s="142" t="s">
        <v>330</v>
      </c>
      <c r="D134" s="141">
        <v>941379747</v>
      </c>
      <c r="E134" s="148"/>
      <c r="F134" s="147"/>
    </row>
    <row r="135" spans="2:6" x14ac:dyDescent="0.25">
      <c r="B135" s="247"/>
      <c r="C135" s="248"/>
      <c r="D135" s="248"/>
      <c r="E135" s="249"/>
      <c r="F135" s="146"/>
    </row>
    <row r="136" spans="2:6" ht="15.75" thickBot="1" x14ac:dyDescent="0.3">
      <c r="B136" s="138" t="s">
        <v>337</v>
      </c>
      <c r="C136" s="137" t="s">
        <v>332</v>
      </c>
      <c r="D136" s="145">
        <v>131867861</v>
      </c>
      <c r="E136" s="144">
        <f>D136/D137</f>
        <v>2076.5938238165727</v>
      </c>
      <c r="F136" s="143" t="s">
        <v>4</v>
      </c>
    </row>
    <row r="137" spans="2:6" x14ac:dyDescent="0.25">
      <c r="B137" s="138"/>
      <c r="C137" s="142" t="s">
        <v>336</v>
      </c>
      <c r="D137" s="141">
        <v>63502</v>
      </c>
      <c r="E137" s="140"/>
      <c r="F137" s="139"/>
    </row>
    <row r="138" spans="2:6" x14ac:dyDescent="0.25">
      <c r="B138" s="138"/>
      <c r="C138" s="142"/>
      <c r="D138" s="141"/>
      <c r="E138" s="140"/>
      <c r="F138" s="139"/>
    </row>
    <row r="139" spans="2:6" ht="15.75" thickBot="1" x14ac:dyDescent="0.3">
      <c r="B139" s="138" t="s">
        <v>335</v>
      </c>
      <c r="C139" s="137" t="s">
        <v>332</v>
      </c>
      <c r="D139" s="136">
        <f>+D136</f>
        <v>131867861</v>
      </c>
      <c r="E139" s="135">
        <f>D139/D140</f>
        <v>0.20688363293891127</v>
      </c>
      <c r="F139" s="134" t="s">
        <v>4</v>
      </c>
    </row>
    <row r="140" spans="2:6" x14ac:dyDescent="0.25">
      <c r="B140" s="138"/>
      <c r="C140" s="142" t="s">
        <v>334</v>
      </c>
      <c r="D140" s="141">
        <v>637401128</v>
      </c>
      <c r="E140" s="140"/>
      <c r="F140" s="139"/>
    </row>
    <row r="141" spans="2:6" x14ac:dyDescent="0.25">
      <c r="B141" s="138"/>
      <c r="C141" s="142"/>
      <c r="D141" s="141"/>
      <c r="E141" s="140"/>
      <c r="F141" s="139"/>
    </row>
    <row r="142" spans="2:6" ht="15.75" thickBot="1" x14ac:dyDescent="0.3">
      <c r="B142" s="138" t="s">
        <v>333</v>
      </c>
      <c r="C142" s="137" t="s">
        <v>332</v>
      </c>
      <c r="D142" s="136">
        <f>+D136</f>
        <v>131867861</v>
      </c>
      <c r="E142" s="135">
        <f>D142/D143</f>
        <v>0.14007934780861606</v>
      </c>
      <c r="F142" s="134" t="s">
        <v>331</v>
      </c>
    </row>
    <row r="143" spans="2:6" x14ac:dyDescent="0.25">
      <c r="B143" s="138"/>
      <c r="C143" s="142" t="s">
        <v>330</v>
      </c>
      <c r="D143" s="141">
        <v>941379747</v>
      </c>
      <c r="E143" s="140"/>
      <c r="F143" s="139"/>
    </row>
    <row r="144" spans="2:6" x14ac:dyDescent="0.25">
      <c r="B144" s="138"/>
      <c r="C144" s="142"/>
      <c r="D144" s="141"/>
      <c r="E144" s="140"/>
      <c r="F144" s="139"/>
    </row>
    <row r="145" spans="2:6" x14ac:dyDescent="0.25">
      <c r="B145" s="162"/>
      <c r="C145" s="161"/>
      <c r="D145" s="161"/>
      <c r="E145" s="160"/>
      <c r="F145" s="159"/>
    </row>
    <row r="149" spans="2:6" x14ac:dyDescent="0.25">
      <c r="B149" s="250" t="str">
        <f>+DOCUMENTOS!C48</f>
        <v>7. COLSOF SAS</v>
      </c>
      <c r="C149" s="251"/>
      <c r="D149" s="251"/>
      <c r="E149" s="252"/>
      <c r="F149" s="158" t="s">
        <v>4</v>
      </c>
    </row>
    <row r="150" spans="2:6" x14ac:dyDescent="0.25">
      <c r="B150" s="157" t="s">
        <v>346</v>
      </c>
      <c r="C150" s="156"/>
      <c r="D150" s="156"/>
      <c r="E150" s="155"/>
      <c r="F150" s="154"/>
    </row>
    <row r="151" spans="2:6" ht="15.75" thickBot="1" x14ac:dyDescent="0.3">
      <c r="B151" s="138"/>
      <c r="C151" s="151" t="s">
        <v>345</v>
      </c>
      <c r="D151" s="145">
        <v>113601035000</v>
      </c>
      <c r="E151" s="153">
        <f>D151/D152</f>
        <v>1.5550098971508577</v>
      </c>
      <c r="F151" s="134" t="s">
        <v>4</v>
      </c>
    </row>
    <row r="152" spans="2:6" x14ac:dyDescent="0.25">
      <c r="B152" s="138" t="s">
        <v>344</v>
      </c>
      <c r="C152" s="142" t="s">
        <v>343</v>
      </c>
      <c r="D152" s="141">
        <v>73054863000</v>
      </c>
      <c r="E152" s="148"/>
      <c r="F152" s="134"/>
    </row>
    <row r="153" spans="2:6" x14ac:dyDescent="0.25">
      <c r="B153" s="138"/>
      <c r="C153" s="142"/>
      <c r="D153" s="141"/>
      <c r="E153" s="148"/>
      <c r="F153" s="134"/>
    </row>
    <row r="154" spans="2:6" ht="15.75" thickBot="1" x14ac:dyDescent="0.3">
      <c r="B154" s="138" t="s">
        <v>342</v>
      </c>
      <c r="C154" s="151" t="s">
        <v>341</v>
      </c>
      <c r="D154" s="152" t="s">
        <v>349</v>
      </c>
      <c r="E154" s="140">
        <f>D151-D152</f>
        <v>40546172000</v>
      </c>
      <c r="F154" s="134" t="s">
        <v>4</v>
      </c>
    </row>
    <row r="155" spans="2:6" x14ac:dyDescent="0.25">
      <c r="B155" s="138"/>
      <c r="C155" s="142"/>
      <c r="D155" s="141"/>
      <c r="E155" s="148"/>
      <c r="F155" s="134"/>
    </row>
    <row r="156" spans="2:6" ht="15.75" thickBot="1" x14ac:dyDescent="0.3">
      <c r="B156" s="138" t="s">
        <v>339</v>
      </c>
      <c r="C156" s="151" t="s">
        <v>338</v>
      </c>
      <c r="D156" s="150">
        <v>73230258000</v>
      </c>
      <c r="E156" s="149">
        <f>D156/D157</f>
        <v>0.55818092594640589</v>
      </c>
      <c r="F156" s="134" t="s">
        <v>4</v>
      </c>
    </row>
    <row r="157" spans="2:6" x14ac:dyDescent="0.25">
      <c r="B157" s="138"/>
      <c r="C157" s="142" t="s">
        <v>330</v>
      </c>
      <c r="D157" s="141">
        <v>131194483000</v>
      </c>
      <c r="E157" s="148"/>
      <c r="F157" s="147"/>
    </row>
    <row r="158" spans="2:6" x14ac:dyDescent="0.25">
      <c r="B158" s="247"/>
      <c r="C158" s="248"/>
      <c r="D158" s="248"/>
      <c r="E158" s="249"/>
      <c r="F158" s="146"/>
    </row>
    <row r="159" spans="2:6" ht="15.75" thickBot="1" x14ac:dyDescent="0.3">
      <c r="B159" s="138" t="s">
        <v>337</v>
      </c>
      <c r="C159" s="137" t="s">
        <v>332</v>
      </c>
      <c r="D159" s="145">
        <v>17320008000</v>
      </c>
      <c r="E159" s="144">
        <f>D159/D160</f>
        <v>14.172008169357056</v>
      </c>
      <c r="F159" s="143" t="s">
        <v>4</v>
      </c>
    </row>
    <row r="160" spans="2:6" x14ac:dyDescent="0.25">
      <c r="B160" s="138"/>
      <c r="C160" s="142" t="s">
        <v>336</v>
      </c>
      <c r="D160" s="141">
        <v>1222128000</v>
      </c>
      <c r="E160" s="140"/>
      <c r="F160" s="139"/>
    </row>
    <row r="161" spans="2:6" x14ac:dyDescent="0.25">
      <c r="B161" s="138"/>
      <c r="C161" s="142"/>
      <c r="D161" s="141"/>
      <c r="E161" s="140"/>
      <c r="F161" s="139"/>
    </row>
    <row r="162" spans="2:6" ht="15.75" thickBot="1" x14ac:dyDescent="0.3">
      <c r="B162" s="138" t="s">
        <v>335</v>
      </c>
      <c r="C162" s="137" t="s">
        <v>332</v>
      </c>
      <c r="D162" s="136">
        <f>+D159</f>
        <v>17320008000</v>
      </c>
      <c r="E162" s="135">
        <f>D162/D163</f>
        <v>0.29880513368375061</v>
      </c>
      <c r="F162" s="134" t="s">
        <v>4</v>
      </c>
    </row>
    <row r="163" spans="2:6" x14ac:dyDescent="0.25">
      <c r="B163" s="138"/>
      <c r="C163" s="142" t="s">
        <v>334</v>
      </c>
      <c r="D163" s="141">
        <v>57964225000</v>
      </c>
      <c r="E163" s="140"/>
      <c r="F163" s="139"/>
    </row>
    <row r="164" spans="2:6" x14ac:dyDescent="0.25">
      <c r="B164" s="138"/>
      <c r="C164" s="142"/>
      <c r="D164" s="141"/>
      <c r="E164" s="140"/>
      <c r="F164" s="139"/>
    </row>
    <row r="165" spans="2:6" ht="15.75" thickBot="1" x14ac:dyDescent="0.3">
      <c r="B165" s="138" t="s">
        <v>333</v>
      </c>
      <c r="C165" s="137" t="s">
        <v>332</v>
      </c>
      <c r="D165" s="136">
        <f>+D159</f>
        <v>17320008000</v>
      </c>
      <c r="E165" s="135">
        <f>D165/D166</f>
        <v>0.13201780748661512</v>
      </c>
      <c r="F165" s="134" t="s">
        <v>331</v>
      </c>
    </row>
    <row r="166" spans="2:6" x14ac:dyDescent="0.25">
      <c r="B166" s="138"/>
      <c r="C166" s="142" t="s">
        <v>330</v>
      </c>
      <c r="D166" s="141">
        <v>131194483000</v>
      </c>
      <c r="E166" s="140"/>
      <c r="F166" s="139"/>
    </row>
    <row r="167" spans="2:6" x14ac:dyDescent="0.25">
      <c r="B167" s="138"/>
      <c r="C167" s="142"/>
      <c r="D167" s="141"/>
      <c r="E167" s="140"/>
      <c r="F167" s="139"/>
    </row>
    <row r="168" spans="2:6" x14ac:dyDescent="0.25">
      <c r="B168" s="162"/>
      <c r="C168" s="161"/>
      <c r="D168" s="161"/>
      <c r="E168" s="160"/>
      <c r="F168" s="159"/>
    </row>
    <row r="171" spans="2:6" x14ac:dyDescent="0.25">
      <c r="B171" s="250" t="str">
        <f>+DOCUMENTOS!C55</f>
        <v>8. SUMIMAS SAS</v>
      </c>
      <c r="C171" s="251"/>
      <c r="D171" s="251"/>
      <c r="E171" s="252"/>
      <c r="F171" s="158" t="s">
        <v>162</v>
      </c>
    </row>
    <row r="172" spans="2:6" x14ac:dyDescent="0.25">
      <c r="B172" s="157" t="s">
        <v>346</v>
      </c>
      <c r="C172" s="156"/>
      <c r="D172" s="156"/>
      <c r="E172" s="155"/>
      <c r="F172" s="154"/>
    </row>
    <row r="173" spans="2:6" ht="15.75" thickBot="1" x14ac:dyDescent="0.3">
      <c r="B173" s="138"/>
      <c r="C173" s="151" t="s">
        <v>345</v>
      </c>
      <c r="D173" s="145">
        <v>80476516536</v>
      </c>
      <c r="E173" s="153">
        <f>D173/D174</f>
        <v>9.2583359398724898</v>
      </c>
      <c r="F173" s="134" t="s">
        <v>4</v>
      </c>
    </row>
    <row r="174" spans="2:6" x14ac:dyDescent="0.25">
      <c r="B174" s="138" t="s">
        <v>344</v>
      </c>
      <c r="C174" s="142" t="s">
        <v>343</v>
      </c>
      <c r="D174" s="141">
        <v>8692330572</v>
      </c>
      <c r="E174" s="148"/>
      <c r="F174" s="134"/>
    </row>
    <row r="175" spans="2:6" x14ac:dyDescent="0.25">
      <c r="B175" s="138"/>
      <c r="C175" s="142"/>
      <c r="D175" s="141"/>
      <c r="E175" s="148"/>
      <c r="F175" s="134"/>
    </row>
    <row r="176" spans="2:6" ht="15.75" thickBot="1" x14ac:dyDescent="0.3">
      <c r="B176" s="138" t="s">
        <v>342</v>
      </c>
      <c r="C176" s="151" t="s">
        <v>341</v>
      </c>
      <c r="D176" s="152" t="s">
        <v>348</v>
      </c>
      <c r="E176" s="140">
        <f>D173-D174</f>
        <v>71784185964</v>
      </c>
      <c r="F176" s="134" t="s">
        <v>4</v>
      </c>
    </row>
    <row r="177" spans="2:6" x14ac:dyDescent="0.25">
      <c r="B177" s="138"/>
      <c r="C177" s="142"/>
      <c r="D177" s="141"/>
      <c r="E177" s="148"/>
      <c r="F177" s="134"/>
    </row>
    <row r="178" spans="2:6" ht="15.75" thickBot="1" x14ac:dyDescent="0.3">
      <c r="B178" s="138" t="s">
        <v>339</v>
      </c>
      <c r="C178" s="151" t="s">
        <v>338</v>
      </c>
      <c r="D178" s="150">
        <v>29737083237</v>
      </c>
      <c r="E178" s="149">
        <f>D178/D179</f>
        <v>0.47301697006886118</v>
      </c>
      <c r="F178" s="134" t="s">
        <v>4</v>
      </c>
    </row>
    <row r="179" spans="2:6" x14ac:dyDescent="0.25">
      <c r="B179" s="138"/>
      <c r="C179" s="142" t="s">
        <v>330</v>
      </c>
      <c r="D179" s="141">
        <v>62866842246</v>
      </c>
      <c r="E179" s="148"/>
      <c r="F179" s="147"/>
    </row>
    <row r="180" spans="2:6" x14ac:dyDescent="0.25">
      <c r="B180" s="247"/>
      <c r="C180" s="248"/>
      <c r="D180" s="248"/>
      <c r="E180" s="249"/>
      <c r="F180" s="146"/>
    </row>
    <row r="181" spans="2:6" ht="15.75" thickBot="1" x14ac:dyDescent="0.3">
      <c r="B181" s="138" t="s">
        <v>337</v>
      </c>
      <c r="C181" s="137" t="s">
        <v>332</v>
      </c>
      <c r="D181" s="145">
        <v>4465856990</v>
      </c>
      <c r="E181" s="144">
        <f>D181/D182</f>
        <v>2.9908618576021477</v>
      </c>
      <c r="F181" s="143" t="s">
        <v>162</v>
      </c>
    </row>
    <row r="182" spans="2:6" x14ac:dyDescent="0.25">
      <c r="B182" s="138"/>
      <c r="C182" s="142" t="s">
        <v>336</v>
      </c>
      <c r="D182" s="141">
        <v>1493167255</v>
      </c>
      <c r="E182" s="140"/>
      <c r="F182" s="139"/>
    </row>
    <row r="183" spans="2:6" x14ac:dyDescent="0.25">
      <c r="B183" s="138"/>
      <c r="C183" s="142"/>
      <c r="D183" s="141"/>
      <c r="E183" s="140"/>
      <c r="F183" s="139"/>
    </row>
    <row r="184" spans="2:6" ht="15.75" thickBot="1" x14ac:dyDescent="0.3">
      <c r="B184" s="138" t="s">
        <v>335</v>
      </c>
      <c r="C184" s="137" t="s">
        <v>332</v>
      </c>
      <c r="D184" s="136">
        <v>4465856990</v>
      </c>
      <c r="E184" s="135">
        <f>D184/D185</f>
        <v>0.12774897308873315</v>
      </c>
      <c r="F184" s="134" t="s">
        <v>4</v>
      </c>
    </row>
    <row r="185" spans="2:6" x14ac:dyDescent="0.25">
      <c r="B185" s="138"/>
      <c r="C185" s="142" t="s">
        <v>334</v>
      </c>
      <c r="D185" s="141">
        <v>34958065666</v>
      </c>
      <c r="E185" s="140"/>
      <c r="F185" s="139"/>
    </row>
    <row r="186" spans="2:6" x14ac:dyDescent="0.25">
      <c r="B186" s="138"/>
      <c r="C186" s="142"/>
      <c r="D186" s="141"/>
      <c r="E186" s="140"/>
      <c r="F186" s="139"/>
    </row>
    <row r="187" spans="2:6" ht="15.75" thickBot="1" x14ac:dyDescent="0.3">
      <c r="B187" s="138" t="s">
        <v>333</v>
      </c>
      <c r="C187" s="137" t="s">
        <v>332</v>
      </c>
      <c r="D187" s="136">
        <v>4465856990</v>
      </c>
      <c r="E187" s="135">
        <f>D187/D188</f>
        <v>4.4501281739981705E-2</v>
      </c>
      <c r="F187" s="134" t="s">
        <v>347</v>
      </c>
    </row>
    <row r="188" spans="2:6" x14ac:dyDescent="0.25">
      <c r="B188" s="138"/>
      <c r="C188" s="142" t="s">
        <v>330</v>
      </c>
      <c r="D188" s="141">
        <v>100353446359</v>
      </c>
      <c r="E188" s="140"/>
      <c r="F188" s="139"/>
    </row>
    <row r="189" spans="2:6" x14ac:dyDescent="0.25">
      <c r="B189" s="138"/>
      <c r="C189" s="142"/>
      <c r="D189" s="141"/>
      <c r="E189" s="140"/>
      <c r="F189" s="139"/>
    </row>
    <row r="190" spans="2:6" x14ac:dyDescent="0.25">
      <c r="B190" s="162"/>
      <c r="C190" s="161"/>
      <c r="D190" s="161"/>
      <c r="E190" s="160"/>
      <c r="F190" s="159"/>
    </row>
    <row r="193" spans="2:6" x14ac:dyDescent="0.25">
      <c r="B193" s="250" t="str">
        <f>+DOCUMENTOS!C62</f>
        <v>9. TECHNOLOGY WORLD GROUP SAS</v>
      </c>
      <c r="C193" s="251"/>
      <c r="D193" s="251"/>
      <c r="E193" s="252"/>
      <c r="F193" s="158" t="s">
        <v>4</v>
      </c>
    </row>
    <row r="194" spans="2:6" x14ac:dyDescent="0.25">
      <c r="B194" s="157" t="s">
        <v>346</v>
      </c>
      <c r="C194" s="156"/>
      <c r="D194" s="156"/>
      <c r="E194" s="155"/>
      <c r="F194" s="154"/>
    </row>
    <row r="195" spans="2:6" ht="15.75" thickBot="1" x14ac:dyDescent="0.3">
      <c r="B195" s="138"/>
      <c r="C195" s="151" t="s">
        <v>345</v>
      </c>
      <c r="D195" s="145">
        <v>5680962678</v>
      </c>
      <c r="E195" s="153">
        <f>D195/D196</f>
        <v>6.4114395617661417</v>
      </c>
      <c r="F195" s="134" t="s">
        <v>4</v>
      </c>
    </row>
    <row r="196" spans="2:6" x14ac:dyDescent="0.25">
      <c r="B196" s="138" t="s">
        <v>344</v>
      </c>
      <c r="C196" s="142" t="s">
        <v>343</v>
      </c>
      <c r="D196" s="141">
        <v>886066635</v>
      </c>
      <c r="E196" s="148"/>
      <c r="F196" s="134"/>
    </row>
    <row r="197" spans="2:6" x14ac:dyDescent="0.25">
      <c r="B197" s="138"/>
      <c r="C197" s="142"/>
      <c r="D197" s="141"/>
      <c r="E197" s="148"/>
      <c r="F197" s="134"/>
    </row>
    <row r="198" spans="2:6" ht="15.75" thickBot="1" x14ac:dyDescent="0.3">
      <c r="B198" s="138" t="s">
        <v>342</v>
      </c>
      <c r="C198" s="151" t="s">
        <v>341</v>
      </c>
      <c r="D198" s="152" t="s">
        <v>340</v>
      </c>
      <c r="E198" s="140">
        <f>D195-D196</f>
        <v>4794896043</v>
      </c>
      <c r="F198" s="134" t="s">
        <v>4</v>
      </c>
    </row>
    <row r="199" spans="2:6" x14ac:dyDescent="0.25">
      <c r="B199" s="138"/>
      <c r="C199" s="142"/>
      <c r="D199" s="141"/>
      <c r="E199" s="148"/>
      <c r="F199" s="134"/>
    </row>
    <row r="200" spans="2:6" ht="15.75" thickBot="1" x14ac:dyDescent="0.3">
      <c r="B200" s="138" t="s">
        <v>339</v>
      </c>
      <c r="C200" s="151" t="s">
        <v>338</v>
      </c>
      <c r="D200" s="150">
        <v>2451437488</v>
      </c>
      <c r="E200" s="149">
        <f>D200/D201</f>
        <v>0.34650281323040844</v>
      </c>
      <c r="F200" s="134" t="s">
        <v>4</v>
      </c>
    </row>
    <row r="201" spans="2:6" x14ac:dyDescent="0.25">
      <c r="B201" s="138"/>
      <c r="C201" s="142" t="s">
        <v>330</v>
      </c>
      <c r="D201" s="141">
        <v>7074798225</v>
      </c>
      <c r="E201" s="148"/>
      <c r="F201" s="147"/>
    </row>
    <row r="202" spans="2:6" x14ac:dyDescent="0.25">
      <c r="B202" s="247"/>
      <c r="C202" s="248"/>
      <c r="D202" s="248"/>
      <c r="E202" s="249"/>
      <c r="F202" s="146"/>
    </row>
    <row r="203" spans="2:6" ht="15.75" thickBot="1" x14ac:dyDescent="0.3">
      <c r="B203" s="138" t="s">
        <v>337</v>
      </c>
      <c r="C203" s="137" t="s">
        <v>332</v>
      </c>
      <c r="D203" s="145">
        <v>1727381112</v>
      </c>
      <c r="E203" s="144">
        <f>D203/D204</f>
        <v>26.106986129956539</v>
      </c>
      <c r="F203" s="143" t="s">
        <v>4</v>
      </c>
    </row>
    <row r="204" spans="2:6" x14ac:dyDescent="0.25">
      <c r="B204" s="138"/>
      <c r="C204" s="142" t="s">
        <v>336</v>
      </c>
      <c r="D204" s="141">
        <v>66165474</v>
      </c>
      <c r="E204" s="140"/>
      <c r="F204" s="139"/>
    </row>
    <row r="205" spans="2:6" x14ac:dyDescent="0.25">
      <c r="B205" s="138"/>
      <c r="C205" s="142"/>
      <c r="D205" s="141"/>
      <c r="E205" s="140"/>
      <c r="F205" s="139"/>
    </row>
    <row r="206" spans="2:6" ht="15.75" thickBot="1" x14ac:dyDescent="0.3">
      <c r="B206" s="138" t="s">
        <v>335</v>
      </c>
      <c r="C206" s="137" t="s">
        <v>332</v>
      </c>
      <c r="D206" s="136">
        <f>+D203</f>
        <v>1727381112</v>
      </c>
      <c r="E206" s="135">
        <f>D206/D207</f>
        <v>0.37362023217787255</v>
      </c>
      <c r="F206" s="134" t="s">
        <v>4</v>
      </c>
    </row>
    <row r="207" spans="2:6" x14ac:dyDescent="0.25">
      <c r="B207" s="138"/>
      <c r="C207" s="142" t="s">
        <v>334</v>
      </c>
      <c r="D207" s="141">
        <v>4623360737</v>
      </c>
      <c r="E207" s="140"/>
      <c r="F207" s="139"/>
    </row>
    <row r="208" spans="2:6" x14ac:dyDescent="0.25">
      <c r="B208" s="138"/>
      <c r="C208" s="142"/>
      <c r="D208" s="141"/>
      <c r="E208" s="140"/>
      <c r="F208" s="139"/>
    </row>
    <row r="209" spans="2:6" ht="15.75" thickBot="1" x14ac:dyDescent="0.3">
      <c r="B209" s="138" t="s">
        <v>333</v>
      </c>
      <c r="C209" s="137" t="s">
        <v>332</v>
      </c>
      <c r="D209" s="136">
        <f>+D203</f>
        <v>1727381112</v>
      </c>
      <c r="E209" s="135">
        <f>D209/D210</f>
        <v>0.24415977064844135</v>
      </c>
      <c r="F209" s="134" t="s">
        <v>331</v>
      </c>
    </row>
    <row r="210" spans="2:6" x14ac:dyDescent="0.25">
      <c r="B210" s="133"/>
      <c r="C210" s="132" t="s">
        <v>330</v>
      </c>
      <c r="D210" s="131">
        <v>7074798225</v>
      </c>
      <c r="E210" s="130"/>
      <c r="F210" s="129"/>
    </row>
  </sheetData>
  <mergeCells count="21">
    <mergeCell ref="B193:E193"/>
    <mergeCell ref="B202:E202"/>
    <mergeCell ref="B38:E38"/>
    <mergeCell ref="B47:E47"/>
    <mergeCell ref="B2:D2"/>
    <mergeCell ref="C6:D6"/>
    <mergeCell ref="B15:E15"/>
    <mergeCell ref="B24:E24"/>
    <mergeCell ref="B3:D3"/>
    <mergeCell ref="B60:E60"/>
    <mergeCell ref="B171:E171"/>
    <mergeCell ref="B180:E180"/>
    <mergeCell ref="B113:E113"/>
    <mergeCell ref="B126:E126"/>
    <mergeCell ref="B135:E135"/>
    <mergeCell ref="B149:E149"/>
    <mergeCell ref="B158:E158"/>
    <mergeCell ref="B69:E69"/>
    <mergeCell ref="B82:E82"/>
    <mergeCell ref="B91:E91"/>
    <mergeCell ref="B104:E104"/>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BC8D-87E4-4DE7-B611-046313C7E5B2}">
  <dimension ref="B1:L13"/>
  <sheetViews>
    <sheetView workbookViewId="0">
      <selection activeCell="K11" sqref="K11"/>
    </sheetView>
  </sheetViews>
  <sheetFormatPr baseColWidth="10" defaultRowHeight="15" x14ac:dyDescent="0.25"/>
  <cols>
    <col min="1" max="1" width="11.42578125" style="113"/>
    <col min="2" max="2" width="26.42578125" style="113" customWidth="1"/>
    <col min="3" max="3" width="24" style="113" customWidth="1"/>
    <col min="4" max="4" width="20" style="113" customWidth="1"/>
    <col min="5" max="5" width="18.85546875" style="113" customWidth="1"/>
    <col min="6" max="6" width="17.140625" style="113" bestFit="1" customWidth="1"/>
    <col min="7" max="7" width="15.85546875" style="113" customWidth="1"/>
    <col min="8" max="8" width="16.5703125" style="113" customWidth="1"/>
    <col min="9" max="9" width="15.140625" style="113" customWidth="1"/>
    <col min="10" max="10" width="14.85546875" style="113" customWidth="1"/>
    <col min="11" max="11" width="17" style="113" customWidth="1"/>
    <col min="12" max="12" width="14.42578125" style="113" customWidth="1"/>
    <col min="13" max="16384" width="11.42578125" style="113"/>
  </cols>
  <sheetData>
    <row r="1" spans="2:12" ht="15.75" x14ac:dyDescent="0.25">
      <c r="B1" s="205"/>
    </row>
    <row r="2" spans="2:12" ht="24" customHeight="1" x14ac:dyDescent="0.25">
      <c r="B2" s="258" t="str">
        <f>+'EVALUACION INDICES'!B2</f>
        <v>INVITACIÓN ABIERTA No 012 DE 2023</v>
      </c>
      <c r="C2" s="258"/>
    </row>
    <row r="3" spans="2:12" ht="86.25" customHeight="1" x14ac:dyDescent="0.25">
      <c r="B3" s="261" t="str">
        <f>+'EVALUACION INDICES'!B3</f>
        <v xml:space="preserve">SUMINISTRO DE EQUIPOS DE CÓMPUTO AIO Y DE LICENCIAS DE MICROSOFT PARA LA EMPRESA DE LICORES DE CUNDINAMARCA.  </v>
      </c>
      <c r="C3" s="261"/>
      <c r="D3" s="261"/>
      <c r="E3" s="261"/>
    </row>
    <row r="4" spans="2:12" x14ac:dyDescent="0.25">
      <c r="B4" s="204" t="s">
        <v>372</v>
      </c>
      <c r="C4" s="203"/>
    </row>
    <row r="5" spans="2:12" ht="60.75" customHeight="1" x14ac:dyDescent="0.25">
      <c r="B5" s="259" t="s">
        <v>370</v>
      </c>
      <c r="C5" s="260"/>
      <c r="D5" s="202" t="str">
        <f>+DOCUMENTOS!C6</f>
        <v>1. TECNOLOGIA INFORMATICA TECINF SAS</v>
      </c>
      <c r="E5" s="202" t="str">
        <f>+DOCUMENTOS!C13</f>
        <v>2. SISTETRONICS SAS</v>
      </c>
      <c r="F5" s="202" t="str">
        <f>+DOCUMENTOS!C20</f>
        <v>3. RIO TECHNOLOGY SAS</v>
      </c>
      <c r="G5" s="202" t="str">
        <f>+DOCUMENTOS!C27</f>
        <v>4. REDCOMPUTO LIMITADA</v>
      </c>
      <c r="H5" s="202" t="str">
        <f>+DOCUMENTOS!C34</f>
        <v>5. TECHNOPHONE COLOMBIA SAS</v>
      </c>
      <c r="I5" s="202" t="str">
        <f>+DOCUMENTOS!C41</f>
        <v>6. QUANTYC SAS</v>
      </c>
      <c r="J5" s="202" t="str">
        <f>+DOCUMENTOS!C48</f>
        <v>7. COLSOF SAS</v>
      </c>
      <c r="K5" s="202" t="str">
        <f>+DOCUMENTOS!C55</f>
        <v>8. SUMIMAS SAS</v>
      </c>
      <c r="L5" s="202" t="str">
        <f>+DOCUMENTOS!C62</f>
        <v>9. TECHNOLOGY WORLD GROUP SAS</v>
      </c>
    </row>
    <row r="6" spans="2:12" ht="39.75" customHeight="1" x14ac:dyDescent="0.25">
      <c r="B6" s="201" t="s">
        <v>344</v>
      </c>
      <c r="C6" s="200" t="str">
        <f>+'EVALUACION INDICES'!D7</f>
        <v>&gt; = 1.0</v>
      </c>
      <c r="D6" s="199">
        <f>+'EVALUACION INDICES'!E17</f>
        <v>1.1212558699289017</v>
      </c>
      <c r="E6" s="199">
        <f>+'EVALUACION INDICES'!E40</f>
        <v>2.3532040719343144</v>
      </c>
      <c r="F6" s="199">
        <f>+'EVALUACION INDICES'!E62</f>
        <v>15.062004591750496</v>
      </c>
      <c r="G6" s="199">
        <f>+'EVALUACION INDICES'!E84</f>
        <v>1.9335492736552806</v>
      </c>
      <c r="H6" s="199">
        <f>+'EVALUACION INDICES'!E106</f>
        <v>147.78006929118152</v>
      </c>
      <c r="I6" s="199">
        <f>+'EVALUACION INDICES'!E128</f>
        <v>6.0959252685618797</v>
      </c>
      <c r="J6" s="199">
        <f>+'EVALUACION INDICES'!E151</f>
        <v>1.5550098971508577</v>
      </c>
      <c r="K6" s="199">
        <f>+'EVALUACION INDICES'!E173</f>
        <v>9.2583359398724898</v>
      </c>
      <c r="L6" s="199">
        <f>+'EVALUACION INDICES'!E195</f>
        <v>6.4114395617661417</v>
      </c>
    </row>
    <row r="7" spans="2:12" ht="39" customHeight="1" x14ac:dyDescent="0.25">
      <c r="B7" s="175" t="s">
        <v>342</v>
      </c>
      <c r="C7" s="176" t="str">
        <f>+'EVALUACION INDICES'!D8</f>
        <v>&gt; =   al  50 % DEL P.O</v>
      </c>
      <c r="D7" s="198">
        <f>+'EVALUACION INDICES'!E20</f>
        <v>2067012164</v>
      </c>
      <c r="E7" s="197">
        <f>+'EVALUACION INDICES'!E43</f>
        <v>6656708961</v>
      </c>
      <c r="F7" s="197">
        <f>+'EVALUACION INDICES'!E65</f>
        <v>3548086764</v>
      </c>
      <c r="G7" s="197">
        <f>+'EVALUACION INDICES'!E87</f>
        <v>9178115000</v>
      </c>
      <c r="H7" s="197">
        <f>+'EVALUACION INDICES'!E109</f>
        <v>4591644582</v>
      </c>
      <c r="I7" s="197">
        <f>+'EVALUACION INDICES'!E131</f>
        <v>402412285</v>
      </c>
      <c r="J7" s="197">
        <f>+'EVALUACION INDICES'!E154</f>
        <v>40546172000</v>
      </c>
      <c r="K7" s="197">
        <f>+'EVALUACION INDICES'!E176</f>
        <v>71784185964</v>
      </c>
      <c r="L7" s="197">
        <f>+'EVALUACION INDICES'!E198</f>
        <v>4794896043</v>
      </c>
    </row>
    <row r="8" spans="2:12" ht="39" customHeight="1" x14ac:dyDescent="0.25">
      <c r="B8" s="196" t="s">
        <v>339</v>
      </c>
      <c r="C8" s="195" t="str">
        <f>+'EVALUACION INDICES'!D9</f>
        <v>&lt;= 75 %</v>
      </c>
      <c r="D8" s="194">
        <f>+'EVALUACION INDICES'!E22</f>
        <v>0.80463958204414621</v>
      </c>
      <c r="E8" s="193">
        <f>+'EVALUACION INDICES'!E45</f>
        <v>0.43953932750439439</v>
      </c>
      <c r="F8" s="193">
        <f>+'EVALUACION INDICES'!E67</f>
        <v>0.62763268723846066</v>
      </c>
      <c r="G8" s="193">
        <f>+'EVALUACION INDICES'!E89</f>
        <v>0.55948053027997746</v>
      </c>
      <c r="H8" s="193">
        <f>+'EVALUACION INDICES'!E111</f>
        <v>0.1445620912754782</v>
      </c>
      <c r="I8" s="193">
        <f>+'EVALUACION INDICES'!E133</f>
        <v>0.32290754073339972</v>
      </c>
      <c r="J8" s="193">
        <f>+'EVALUACION INDICES'!E156</f>
        <v>0.55818092594640589</v>
      </c>
      <c r="K8" s="193">
        <f>+'EVALUACION INDICES'!E178</f>
        <v>0.47301697006886118</v>
      </c>
      <c r="L8" s="193">
        <f>+'EVALUACION INDICES'!E200</f>
        <v>0.34650281323040844</v>
      </c>
    </row>
    <row r="9" spans="2:12" ht="15.75" x14ac:dyDescent="0.25">
      <c r="B9" s="192" t="s">
        <v>337</v>
      </c>
      <c r="C9" s="191" t="str">
        <f>+'EVALUACION INDICES'!D10</f>
        <v>&gt; = 5</v>
      </c>
      <c r="D9" s="189">
        <f>+'EVALUACION INDICES'!E28</f>
        <v>0.87597846280629132</v>
      </c>
      <c r="E9" s="189">
        <f>+'EVALUACION INDICES'!E48</f>
        <v>21.117266338254318</v>
      </c>
      <c r="F9" s="189">
        <f>+'EVALUACION INDICES'!E70</f>
        <v>22.689642038209723</v>
      </c>
      <c r="G9" s="189">
        <f>+'EVALUACION INDICES'!E92</f>
        <v>9.4890505414307036</v>
      </c>
      <c r="H9" s="189">
        <f>+'EVALUACION INDICES'!E114</f>
        <v>498.34655233978577</v>
      </c>
      <c r="I9" s="189">
        <f>+'EVALUACION INDICES'!E136</f>
        <v>2076.5938238165727</v>
      </c>
      <c r="J9" s="189">
        <f>+'EVALUACION INDICES'!E159</f>
        <v>14.172008169357056</v>
      </c>
      <c r="K9" s="190">
        <f>+'EVALUACION INDICES'!E181</f>
        <v>2.9908618576021477</v>
      </c>
      <c r="L9" s="189">
        <f>+'EVALUACION INDICES'!E203</f>
        <v>26.106986129956539</v>
      </c>
    </row>
    <row r="10" spans="2:12" ht="31.5" x14ac:dyDescent="0.25">
      <c r="B10" s="171" t="s">
        <v>361</v>
      </c>
      <c r="C10" s="170" t="str">
        <f>+'EVALUACION INDICES'!D11</f>
        <v>MAYOR O IGUAL A 0.1</v>
      </c>
      <c r="D10" s="188">
        <f>+'EVALUACION INDICES'!E28</f>
        <v>0.87597846280629132</v>
      </c>
      <c r="E10" s="188">
        <f>+'EVALUACION INDICES'!E51</f>
        <v>0.38742784284975412</v>
      </c>
      <c r="F10" s="188">
        <f>+'EVALUACION INDICES'!E73</f>
        <v>0.1786365012332724</v>
      </c>
      <c r="G10" s="188">
        <f>+'EVALUACION INDICES'!E95</f>
        <v>0.22391914303063784</v>
      </c>
      <c r="H10" s="188">
        <f>+'EVALUACION INDICES'!E117</f>
        <v>0.39404629449075873</v>
      </c>
      <c r="I10" s="188">
        <f>+'EVALUACION INDICES'!E139</f>
        <v>0.20688363293891127</v>
      </c>
      <c r="J10" s="188">
        <f>+'EVALUACION INDICES'!E162</f>
        <v>0.29880513368375061</v>
      </c>
      <c r="K10" s="188">
        <f>+'EVALUACION INDICES'!E184</f>
        <v>0.12774897308873315</v>
      </c>
      <c r="L10" s="188">
        <f>+'EVALUACION INDICES'!E206</f>
        <v>0.37362023217787255</v>
      </c>
    </row>
    <row r="11" spans="2:12" ht="31.5" x14ac:dyDescent="0.25">
      <c r="B11" s="171" t="s">
        <v>358</v>
      </c>
      <c r="C11" s="170" t="str">
        <f>+'EVALUACION INDICES'!D12</f>
        <v>MAYOR O IGUAL A 0.05</v>
      </c>
      <c r="D11" s="186">
        <f>+'EVALUACION INDICES'!E31</f>
        <v>0.17113151861416337</v>
      </c>
      <c r="E11" s="186">
        <f>+'EVALUACION INDICES'!E54</f>
        <v>0.21713806934709498</v>
      </c>
      <c r="F11" s="186">
        <f>+'EVALUACION INDICES'!E76</f>
        <v>6.6518393925357064E-2</v>
      </c>
      <c r="G11" s="186">
        <f>+'EVALUACION INDICES'!E98</f>
        <v>9.8640742148018462E-2</v>
      </c>
      <c r="H11" s="186">
        <f>+'EVALUACION INDICES'!E120</f>
        <v>0.33708213809982168</v>
      </c>
      <c r="I11" s="186">
        <f>+'EVALUACION INDICES'!E142</f>
        <v>0.14007934780861606</v>
      </c>
      <c r="J11" s="186">
        <f>+'EVALUACION INDICES'!E165</f>
        <v>0.13201780748661512</v>
      </c>
      <c r="K11" s="187">
        <f>+'EVALUACION INDICES'!E187</f>
        <v>4.4501281739981705E-2</v>
      </c>
      <c r="L11" s="186">
        <f>+'EVALUACION INDICES'!E209</f>
        <v>0.24415977064844135</v>
      </c>
    </row>
    <row r="12" spans="2:12" x14ac:dyDescent="0.25">
      <c r="D12" s="185" t="s">
        <v>347</v>
      </c>
      <c r="E12" s="185" t="s">
        <v>4</v>
      </c>
      <c r="F12" s="185" t="s">
        <v>4</v>
      </c>
      <c r="G12" s="185" t="s">
        <v>4</v>
      </c>
      <c r="H12" s="185" t="s">
        <v>4</v>
      </c>
      <c r="I12" s="185" t="s">
        <v>4</v>
      </c>
      <c r="J12" s="185" t="s">
        <v>4</v>
      </c>
      <c r="K12" s="185" t="s">
        <v>162</v>
      </c>
      <c r="L12" s="185" t="s">
        <v>4</v>
      </c>
    </row>
    <row r="13" spans="2:12" x14ac:dyDescent="0.25">
      <c r="D13" s="113" t="s">
        <v>373</v>
      </c>
    </row>
  </sheetData>
  <mergeCells count="3">
    <mergeCell ref="B2:C2"/>
    <mergeCell ref="B5:C5"/>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9F922-A1E3-4482-9CB6-9920B68FA28D}">
  <dimension ref="A2:G32"/>
  <sheetViews>
    <sheetView workbookViewId="0">
      <selection activeCell="D35" sqref="D35"/>
    </sheetView>
  </sheetViews>
  <sheetFormatPr baseColWidth="10" defaultRowHeight="15" x14ac:dyDescent="0.25"/>
  <cols>
    <col min="1" max="1" width="31.42578125" style="113" customWidth="1"/>
    <col min="2" max="2" width="37.140625" style="113" customWidth="1"/>
    <col min="3" max="3" width="39.28515625" style="113" customWidth="1"/>
    <col min="4" max="4" width="28" style="113" customWidth="1"/>
    <col min="5" max="5" width="11.42578125" style="113"/>
    <col min="6" max="6" width="40.28515625" style="113" customWidth="1"/>
    <col min="7" max="7" width="39.5703125" style="113" customWidth="1"/>
    <col min="8" max="16384" width="11.42578125" style="113"/>
  </cols>
  <sheetData>
    <row r="2" spans="1:7" x14ac:dyDescent="0.25">
      <c r="A2" s="181" t="s">
        <v>372</v>
      </c>
    </row>
    <row r="3" spans="1:7" ht="51.75" customHeight="1" thickBot="1" x14ac:dyDescent="0.3">
      <c r="A3" s="180" t="s">
        <v>371</v>
      </c>
      <c r="B3" s="254" t="s">
        <v>370</v>
      </c>
      <c r="C3" s="254"/>
      <c r="F3" s="123" t="s">
        <v>303</v>
      </c>
      <c r="G3" s="122"/>
    </row>
    <row r="4" spans="1:7" ht="16.5" thickBot="1" x14ac:dyDescent="0.3">
      <c r="A4" s="177" t="s">
        <v>344</v>
      </c>
      <c r="B4" s="173" t="s">
        <v>369</v>
      </c>
      <c r="C4" s="173" t="s">
        <v>368</v>
      </c>
      <c r="F4" s="121" t="s">
        <v>302</v>
      </c>
      <c r="G4" s="120" t="s">
        <v>306</v>
      </c>
    </row>
    <row r="5" spans="1:7" ht="15.75" x14ac:dyDescent="0.25">
      <c r="A5" s="175" t="s">
        <v>342</v>
      </c>
      <c r="B5" s="173" t="s">
        <v>367</v>
      </c>
      <c r="C5" s="176" t="s">
        <v>366</v>
      </c>
      <c r="F5" s="119" t="s">
        <v>300</v>
      </c>
      <c r="G5" s="118" t="s">
        <v>305</v>
      </c>
    </row>
    <row r="6" spans="1:7" ht="27" customHeight="1" x14ac:dyDescent="0.25">
      <c r="A6" s="175" t="s">
        <v>339</v>
      </c>
      <c r="B6" s="173" t="s">
        <v>365</v>
      </c>
      <c r="C6" s="173" t="s">
        <v>364</v>
      </c>
      <c r="F6" s="286" t="s">
        <v>298</v>
      </c>
      <c r="G6" s="116" t="s">
        <v>4</v>
      </c>
    </row>
    <row r="7" spans="1:7" ht="68.25" thickBot="1" x14ac:dyDescent="0.3">
      <c r="A7" s="177" t="s">
        <v>337</v>
      </c>
      <c r="B7" s="173" t="s">
        <v>363</v>
      </c>
      <c r="C7" s="173" t="s">
        <v>362</v>
      </c>
      <c r="F7" s="115" t="s">
        <v>297</v>
      </c>
      <c r="G7" s="114" t="s">
        <v>377</v>
      </c>
    </row>
    <row r="8" spans="1:7" ht="31.5" x14ac:dyDescent="0.25">
      <c r="A8" s="285" t="s">
        <v>361</v>
      </c>
      <c r="B8" s="284" t="s">
        <v>360</v>
      </c>
      <c r="C8" s="284" t="s">
        <v>359</v>
      </c>
    </row>
    <row r="9" spans="1:7" ht="31.5" x14ac:dyDescent="0.25">
      <c r="A9" s="285" t="s">
        <v>358</v>
      </c>
      <c r="B9" s="284" t="s">
        <v>357</v>
      </c>
      <c r="C9" s="284" t="s">
        <v>356</v>
      </c>
    </row>
    <row r="13" spans="1:7" ht="15.75" customHeight="1" x14ac:dyDescent="0.25">
      <c r="A13" s="250" t="s">
        <v>76</v>
      </c>
      <c r="B13" s="251"/>
      <c r="C13" s="251"/>
      <c r="D13" s="252"/>
      <c r="E13" s="158" t="s">
        <v>331</v>
      </c>
    </row>
    <row r="14" spans="1:7" x14ac:dyDescent="0.25">
      <c r="A14" s="157" t="s">
        <v>346</v>
      </c>
      <c r="B14" s="156"/>
      <c r="C14" s="156"/>
      <c r="D14" s="155"/>
      <c r="E14" s="154"/>
    </row>
    <row r="15" spans="1:7" ht="15.75" thickBot="1" x14ac:dyDescent="0.3">
      <c r="A15" s="138"/>
      <c r="B15" s="151" t="s">
        <v>345</v>
      </c>
      <c r="C15" s="145">
        <v>40336142346</v>
      </c>
      <c r="D15" s="153">
        <f>C15/C16</f>
        <v>3.4952000637865521</v>
      </c>
      <c r="E15" s="134" t="s">
        <v>4</v>
      </c>
    </row>
    <row r="16" spans="1:7" x14ac:dyDescent="0.25">
      <c r="A16" s="138" t="s">
        <v>344</v>
      </c>
      <c r="B16" s="142" t="s">
        <v>343</v>
      </c>
      <c r="C16" s="141">
        <v>11540438776</v>
      </c>
      <c r="D16" s="148"/>
      <c r="E16" s="134"/>
    </row>
    <row r="17" spans="1:5" x14ac:dyDescent="0.25">
      <c r="A17" s="138"/>
      <c r="B17" s="142"/>
      <c r="C17" s="141"/>
      <c r="D17" s="148"/>
      <c r="E17" s="134"/>
    </row>
    <row r="18" spans="1:5" ht="15.75" thickBot="1" x14ac:dyDescent="0.3">
      <c r="A18" s="138" t="s">
        <v>342</v>
      </c>
      <c r="B18" s="151" t="s">
        <v>341</v>
      </c>
      <c r="C18" s="152" t="s">
        <v>376</v>
      </c>
      <c r="D18" s="140">
        <f>C15-C16</f>
        <v>28795703570</v>
      </c>
      <c r="E18" s="134" t="s">
        <v>4</v>
      </c>
    </row>
    <row r="19" spans="1:5" x14ac:dyDescent="0.25">
      <c r="A19" s="138"/>
      <c r="B19" s="142"/>
      <c r="C19" s="141"/>
      <c r="D19" s="148"/>
      <c r="E19" s="134"/>
    </row>
    <row r="20" spans="1:5" ht="15.75" thickBot="1" x14ac:dyDescent="0.3">
      <c r="A20" s="138" t="s">
        <v>339</v>
      </c>
      <c r="B20" s="151" t="s">
        <v>338</v>
      </c>
      <c r="C20" s="150">
        <v>29737083237</v>
      </c>
      <c r="D20" s="149">
        <f>C20/C21</f>
        <v>0.47301697006886118</v>
      </c>
      <c r="E20" s="134" t="s">
        <v>4</v>
      </c>
    </row>
    <row r="21" spans="1:5" x14ac:dyDescent="0.25">
      <c r="A21" s="138"/>
      <c r="B21" s="142" t="s">
        <v>330</v>
      </c>
      <c r="C21" s="141">
        <v>62866842246</v>
      </c>
      <c r="D21" s="148"/>
      <c r="E21" s="147"/>
    </row>
    <row r="22" spans="1:5" x14ac:dyDescent="0.25">
      <c r="A22" s="247"/>
      <c r="B22" s="283"/>
      <c r="C22" s="283"/>
      <c r="D22" s="282"/>
      <c r="E22" s="146"/>
    </row>
    <row r="23" spans="1:5" ht="15.75" thickBot="1" x14ac:dyDescent="0.3">
      <c r="A23" s="138" t="s">
        <v>337</v>
      </c>
      <c r="B23" s="137" t="s">
        <v>332</v>
      </c>
      <c r="C23" s="145">
        <v>4194199011</v>
      </c>
      <c r="D23" s="144">
        <f>C23/C24</f>
        <v>8.9659939321485567</v>
      </c>
      <c r="E23" s="143" t="s">
        <v>4</v>
      </c>
    </row>
    <row r="24" spans="1:5" x14ac:dyDescent="0.25">
      <c r="A24" s="138"/>
      <c r="B24" s="142" t="s">
        <v>336</v>
      </c>
      <c r="C24" s="141">
        <v>467789633</v>
      </c>
      <c r="D24" s="140"/>
      <c r="E24" s="139"/>
    </row>
    <row r="25" spans="1:5" x14ac:dyDescent="0.25">
      <c r="A25" s="138"/>
      <c r="B25" s="142"/>
      <c r="C25" s="141"/>
      <c r="D25" s="140"/>
      <c r="E25" s="139"/>
    </row>
    <row r="26" spans="1:5" ht="15.75" thickBot="1" x14ac:dyDescent="0.3">
      <c r="A26" s="138" t="s">
        <v>335</v>
      </c>
      <c r="B26" s="137" t="s">
        <v>332</v>
      </c>
      <c r="C26" s="136">
        <f>+C23</f>
        <v>4194199011</v>
      </c>
      <c r="D26" s="135">
        <f>C26/C27</f>
        <v>0.12659914036382239</v>
      </c>
      <c r="E26" s="134" t="s">
        <v>4</v>
      </c>
    </row>
    <row r="27" spans="1:5" x14ac:dyDescent="0.25">
      <c r="A27" s="138"/>
      <c r="B27" s="142" t="s">
        <v>334</v>
      </c>
      <c r="C27" s="141">
        <v>33129759009</v>
      </c>
      <c r="D27" s="140"/>
      <c r="E27" s="139"/>
    </row>
    <row r="28" spans="1:5" x14ac:dyDescent="0.25">
      <c r="A28" s="138"/>
      <c r="B28" s="142"/>
      <c r="C28" s="141"/>
      <c r="D28" s="140"/>
      <c r="E28" s="139"/>
    </row>
    <row r="29" spans="1:5" ht="15.75" thickBot="1" x14ac:dyDescent="0.3">
      <c r="A29" s="138" t="s">
        <v>333</v>
      </c>
      <c r="B29" s="137" t="s">
        <v>332</v>
      </c>
      <c r="C29" s="136">
        <f>+C26</f>
        <v>4194199011</v>
      </c>
      <c r="D29" s="135">
        <f>C29/C30</f>
        <v>6.6715598575604648E-2</v>
      </c>
      <c r="E29" s="134" t="s">
        <v>4</v>
      </c>
    </row>
    <row r="30" spans="1:5" x14ac:dyDescent="0.25">
      <c r="A30" s="138"/>
      <c r="B30" s="142" t="s">
        <v>330</v>
      </c>
      <c r="C30" s="141">
        <v>62866842246</v>
      </c>
      <c r="D30" s="140"/>
      <c r="E30" s="139"/>
    </row>
    <row r="31" spans="1:5" x14ac:dyDescent="0.25">
      <c r="A31" s="138"/>
      <c r="B31" s="142"/>
      <c r="C31" s="141"/>
      <c r="D31" s="140"/>
      <c r="E31" s="139"/>
    </row>
    <row r="32" spans="1:5" x14ac:dyDescent="0.25">
      <c r="A32" s="162"/>
      <c r="B32" s="161"/>
      <c r="C32" s="161"/>
      <c r="D32" s="160"/>
      <c r="E32" s="159"/>
    </row>
  </sheetData>
  <mergeCells count="3">
    <mergeCell ref="A13:D13"/>
    <mergeCell ref="A22:D22"/>
    <mergeCell ref="B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9EEE8-74CC-4429-B719-CF879BC17163}">
  <dimension ref="B2:E58"/>
  <sheetViews>
    <sheetView zoomScale="70" zoomScaleNormal="70" workbookViewId="0">
      <selection activeCell="B5" sqref="B5"/>
    </sheetView>
  </sheetViews>
  <sheetFormatPr baseColWidth="10" defaultRowHeight="15" x14ac:dyDescent="0.25"/>
  <cols>
    <col min="1" max="1" width="7.7109375" style="113" customWidth="1"/>
    <col min="2" max="2" width="37.140625" style="113" customWidth="1"/>
    <col min="3" max="3" width="39.28515625" style="113" customWidth="1"/>
    <col min="4" max="4" width="28" style="113" customWidth="1"/>
    <col min="5" max="5" width="11.42578125" style="113"/>
    <col min="6" max="6" width="40.28515625" style="113" customWidth="1"/>
    <col min="7" max="7" width="39.5703125" style="113" customWidth="1"/>
    <col min="8" max="16384" width="11.42578125" style="113"/>
  </cols>
  <sheetData>
    <row r="2" spans="2:2" x14ac:dyDescent="0.25">
      <c r="B2" s="113" t="s">
        <v>380</v>
      </c>
    </row>
    <row r="4" spans="2:2" x14ac:dyDescent="0.25">
      <c r="B4" s="113" t="s">
        <v>381</v>
      </c>
    </row>
    <row r="6" spans="2:2" x14ac:dyDescent="0.25">
      <c r="B6" s="113" t="s">
        <v>382</v>
      </c>
    </row>
    <row r="9" spans="2:2" x14ac:dyDescent="0.25">
      <c r="B9" s="113" t="s">
        <v>383</v>
      </c>
    </row>
    <row r="10" spans="2:2" x14ac:dyDescent="0.25">
      <c r="B10" s="113" t="s">
        <v>384</v>
      </c>
    </row>
    <row r="11" spans="2:2" x14ac:dyDescent="0.25">
      <c r="B11" s="113" t="s">
        <v>385</v>
      </c>
    </row>
    <row r="12" spans="2:2" x14ac:dyDescent="0.25">
      <c r="B12" s="113" t="s">
        <v>386</v>
      </c>
    </row>
    <row r="13" spans="2:2" x14ac:dyDescent="0.25">
      <c r="B13" s="113" t="s">
        <v>387</v>
      </c>
    </row>
    <row r="14" spans="2:2" x14ac:dyDescent="0.25">
      <c r="B14" s="113" t="s">
        <v>388</v>
      </c>
    </row>
    <row r="15" spans="2:2" x14ac:dyDescent="0.25">
      <c r="B15" s="113" t="s">
        <v>389</v>
      </c>
    </row>
    <row r="16" spans="2:2" x14ac:dyDescent="0.25">
      <c r="B16" s="113" t="s">
        <v>390</v>
      </c>
    </row>
    <row r="17" spans="2:2" x14ac:dyDescent="0.25">
      <c r="B17" s="113" t="s">
        <v>391</v>
      </c>
    </row>
    <row r="19" spans="2:2" x14ac:dyDescent="0.25">
      <c r="B19" s="113" t="s">
        <v>392</v>
      </c>
    </row>
    <row r="20" spans="2:2" x14ac:dyDescent="0.25">
      <c r="B20" s="113" t="s">
        <v>428</v>
      </c>
    </row>
    <row r="22" spans="2:2" x14ac:dyDescent="0.25">
      <c r="B22" s="113" t="s">
        <v>429</v>
      </c>
    </row>
    <row r="24" spans="2:2" x14ac:dyDescent="0.25">
      <c r="B24" s="113" t="s">
        <v>430</v>
      </c>
    </row>
    <row r="26" spans="2:2" x14ac:dyDescent="0.25">
      <c r="B26" s="113" t="s">
        <v>431</v>
      </c>
    </row>
    <row r="27" spans="2:2" x14ac:dyDescent="0.25">
      <c r="B27" s="113" t="s">
        <v>393</v>
      </c>
    </row>
    <row r="28" spans="2:2" x14ac:dyDescent="0.25">
      <c r="B28" s="113" t="s">
        <v>432</v>
      </c>
    </row>
    <row r="30" spans="2:2" x14ac:dyDescent="0.25">
      <c r="B30" s="113" t="s">
        <v>394</v>
      </c>
    </row>
    <row r="31" spans="2:2" x14ac:dyDescent="0.25">
      <c r="B31" s="113" t="s">
        <v>395</v>
      </c>
    </row>
    <row r="33" spans="2:5" x14ac:dyDescent="0.25">
      <c r="B33" s="113" t="s">
        <v>396</v>
      </c>
    </row>
    <row r="34" spans="2:5" x14ac:dyDescent="0.25">
      <c r="B34" s="113" t="s">
        <v>433</v>
      </c>
    </row>
    <row r="35" spans="2:5" x14ac:dyDescent="0.25">
      <c r="B35" s="113" t="s">
        <v>397</v>
      </c>
    </row>
    <row r="36" spans="2:5" x14ac:dyDescent="0.25">
      <c r="B36" s="113" t="s">
        <v>434</v>
      </c>
    </row>
    <row r="37" spans="2:5" x14ac:dyDescent="0.25">
      <c r="B37" s="113" t="s">
        <v>398</v>
      </c>
    </row>
    <row r="38" spans="2:5" x14ac:dyDescent="0.25">
      <c r="B38" s="113" t="s">
        <v>399</v>
      </c>
    </row>
    <row r="39" spans="2:5" x14ac:dyDescent="0.25">
      <c r="B39" s="113" t="s">
        <v>400</v>
      </c>
    </row>
    <row r="40" spans="2:5" x14ac:dyDescent="0.25">
      <c r="B40" s="113" t="s">
        <v>401</v>
      </c>
    </row>
    <row r="41" spans="2:5" x14ac:dyDescent="0.25">
      <c r="B41" s="113" t="s">
        <v>63</v>
      </c>
      <c r="C41" s="113" t="s">
        <v>402</v>
      </c>
      <c r="D41" s="113" t="s">
        <v>403</v>
      </c>
      <c r="E41" s="113" t="s">
        <v>404</v>
      </c>
    </row>
    <row r="42" spans="2:5" x14ac:dyDescent="0.25">
      <c r="B42" s="113" t="s">
        <v>405</v>
      </c>
      <c r="C42" s="113" t="s">
        <v>344</v>
      </c>
      <c r="D42" s="113" t="s">
        <v>369</v>
      </c>
      <c r="E42" s="113" t="s">
        <v>406</v>
      </c>
    </row>
    <row r="43" spans="2:5" x14ac:dyDescent="0.25">
      <c r="B43" s="113" t="s">
        <v>407</v>
      </c>
      <c r="C43" s="113" t="s">
        <v>339</v>
      </c>
      <c r="D43" s="113" t="s">
        <v>408</v>
      </c>
      <c r="E43" s="113" t="s">
        <v>409</v>
      </c>
    </row>
    <row r="44" spans="2:5" x14ac:dyDescent="0.25">
      <c r="B44" s="113" t="s">
        <v>410</v>
      </c>
      <c r="C44" s="113" t="s">
        <v>411</v>
      </c>
      <c r="D44" s="113" t="s">
        <v>412</v>
      </c>
      <c r="E44" s="113" t="s">
        <v>413</v>
      </c>
    </row>
    <row r="45" spans="2:5" x14ac:dyDescent="0.25">
      <c r="B45" s="113" t="s">
        <v>414</v>
      </c>
      <c r="C45" s="113" t="s">
        <v>415</v>
      </c>
      <c r="D45" s="113" t="s">
        <v>416</v>
      </c>
      <c r="E45" s="113" t="s">
        <v>417</v>
      </c>
    </row>
    <row r="46" spans="2:5" x14ac:dyDescent="0.25">
      <c r="B46" s="113" t="s">
        <v>418</v>
      </c>
    </row>
    <row r="47" spans="2:5" x14ac:dyDescent="0.25">
      <c r="B47" s="113" t="s">
        <v>419</v>
      </c>
      <c r="C47" s="113" t="s">
        <v>361</v>
      </c>
      <c r="D47" s="113" t="s">
        <v>360</v>
      </c>
      <c r="E47" s="113" t="s">
        <v>359</v>
      </c>
    </row>
    <row r="49" spans="2:5" x14ac:dyDescent="0.25">
      <c r="B49" s="113" t="s">
        <v>420</v>
      </c>
      <c r="C49" s="113" t="s">
        <v>358</v>
      </c>
      <c r="D49" s="113" t="s">
        <v>357</v>
      </c>
      <c r="E49" s="113" t="s">
        <v>356</v>
      </c>
    </row>
    <row r="51" spans="2:5" x14ac:dyDescent="0.25">
      <c r="B51" s="113" t="s">
        <v>421</v>
      </c>
    </row>
    <row r="52" spans="2:5" x14ac:dyDescent="0.25">
      <c r="B52" s="113" t="s">
        <v>422</v>
      </c>
    </row>
    <row r="53" spans="2:5" x14ac:dyDescent="0.25">
      <c r="B53" s="113" t="s">
        <v>423</v>
      </c>
    </row>
    <row r="54" spans="2:5" x14ac:dyDescent="0.25">
      <c r="B54" s="113" t="s">
        <v>424</v>
      </c>
    </row>
    <row r="55" spans="2:5" x14ac:dyDescent="0.25">
      <c r="B55" s="113" t="s">
        <v>425</v>
      </c>
    </row>
    <row r="56" spans="2:5" x14ac:dyDescent="0.25">
      <c r="B56" s="113" t="s">
        <v>426</v>
      </c>
    </row>
    <row r="57" spans="2:5" x14ac:dyDescent="0.25">
      <c r="B57" s="113" t="s">
        <v>427</v>
      </c>
    </row>
    <row r="58" spans="2:5" x14ac:dyDescent="0.25">
      <c r="B58" s="113" t="s">
        <v>435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9F68-AA75-45E7-A6B3-34B5DCD693D6}">
  <dimension ref="A1:O25"/>
  <sheetViews>
    <sheetView showWhiteSpace="0" view="pageLayout" zoomScaleNormal="100" workbookViewId="0">
      <selection activeCell="H15" sqref="H15"/>
    </sheetView>
  </sheetViews>
  <sheetFormatPr baseColWidth="10" defaultRowHeight="12.75" x14ac:dyDescent="0.2"/>
  <cols>
    <col min="1" max="1" width="4.140625" style="2" customWidth="1"/>
    <col min="2" max="2" width="28.7109375" style="2" customWidth="1"/>
    <col min="3" max="11" width="20.140625" style="2" customWidth="1"/>
    <col min="12" max="12" width="25" style="2" customWidth="1"/>
    <col min="13" max="13" width="11.42578125" style="2"/>
    <col min="14" max="14" width="5" style="2" customWidth="1"/>
    <col min="15" max="15" width="3.42578125" style="2" customWidth="1"/>
    <col min="16" max="16384" width="11.42578125" style="2"/>
  </cols>
  <sheetData>
    <row r="1" spans="1:15" ht="15" x14ac:dyDescent="0.2">
      <c r="A1" s="262" t="s">
        <v>50</v>
      </c>
      <c r="B1" s="262"/>
      <c r="C1" s="262"/>
      <c r="D1" s="262"/>
      <c r="E1" s="262"/>
      <c r="F1" s="262"/>
      <c r="G1" s="262"/>
      <c r="H1" s="262"/>
      <c r="I1" s="262"/>
      <c r="J1" s="262"/>
      <c r="K1" s="262"/>
      <c r="L1" s="41"/>
      <c r="M1" s="41"/>
      <c r="N1" s="41"/>
      <c r="O1" s="41"/>
    </row>
    <row r="2" spans="1:15" ht="15" x14ac:dyDescent="0.2">
      <c r="A2" s="262"/>
      <c r="B2" s="262"/>
      <c r="C2" s="262"/>
      <c r="D2" s="262"/>
      <c r="E2" s="262"/>
      <c r="F2" s="262"/>
      <c r="G2" s="262"/>
      <c r="H2" s="262"/>
      <c r="I2" s="262"/>
      <c r="J2" s="262"/>
      <c r="K2" s="262"/>
      <c r="L2" s="41"/>
      <c r="M2" s="41"/>
      <c r="N2" s="41"/>
      <c r="O2" s="41"/>
    </row>
    <row r="3" spans="1:15" ht="14.25" x14ac:dyDescent="0.2">
      <c r="A3" s="42"/>
    </row>
    <row r="4" spans="1:15" ht="66" customHeight="1" x14ac:dyDescent="0.2">
      <c r="A4" s="263" t="s">
        <v>60</v>
      </c>
      <c r="B4" s="263"/>
      <c r="C4" s="263"/>
      <c r="D4" s="263"/>
      <c r="E4" s="263"/>
      <c r="F4" s="263"/>
      <c r="G4" s="263"/>
      <c r="H4" s="263"/>
      <c r="I4" s="263"/>
      <c r="J4" s="263"/>
      <c r="K4" s="263"/>
      <c r="L4" s="43"/>
      <c r="M4" s="44"/>
      <c r="N4" s="44"/>
      <c r="O4" s="44"/>
    </row>
    <row r="5" spans="1:15" x14ac:dyDescent="0.2">
      <c r="A5" s="45" t="s">
        <v>51</v>
      </c>
      <c r="B5" s="3"/>
      <c r="C5" s="3"/>
      <c r="D5" s="3"/>
      <c r="E5" s="3"/>
      <c r="F5" s="209">
        <v>280000000</v>
      </c>
      <c r="G5" s="3"/>
      <c r="H5" s="3"/>
      <c r="I5" s="3"/>
      <c r="J5" s="3"/>
      <c r="K5" s="3"/>
    </row>
    <row r="6" spans="1:15" x14ac:dyDescent="0.2">
      <c r="A6" s="45" t="s">
        <v>52</v>
      </c>
      <c r="B6" s="3"/>
      <c r="C6" s="3"/>
      <c r="D6" s="3"/>
      <c r="E6" s="3"/>
      <c r="F6" s="3"/>
      <c r="G6" s="3"/>
      <c r="H6" s="3"/>
      <c r="I6" s="3"/>
      <c r="J6" s="3"/>
      <c r="K6" s="3"/>
    </row>
    <row r="7" spans="1:15" x14ac:dyDescent="0.2">
      <c r="A7" s="45"/>
      <c r="B7" s="3"/>
      <c r="C7" s="3"/>
      <c r="D7" s="3"/>
      <c r="E7" s="3"/>
      <c r="F7" s="3"/>
      <c r="G7" s="3"/>
      <c r="H7" s="3"/>
      <c r="I7" s="3"/>
      <c r="J7" s="3"/>
      <c r="K7" s="3"/>
    </row>
    <row r="8" spans="1:15" x14ac:dyDescent="0.2">
      <c r="A8" s="45" t="s">
        <v>53</v>
      </c>
      <c r="B8" s="3"/>
      <c r="C8" s="3"/>
      <c r="D8" s="3"/>
      <c r="E8" s="3"/>
      <c r="F8" s="3"/>
      <c r="G8" s="3"/>
      <c r="H8" s="3"/>
      <c r="I8" s="3"/>
      <c r="J8" s="3"/>
      <c r="K8" s="3"/>
    </row>
    <row r="9" spans="1:15" x14ac:dyDescent="0.2">
      <c r="A9" s="45" t="s">
        <v>54</v>
      </c>
      <c r="B9" s="3"/>
      <c r="C9" s="3"/>
      <c r="D9" s="3"/>
      <c r="E9" s="3"/>
      <c r="F9" s="3"/>
      <c r="G9" s="3"/>
      <c r="H9" s="3"/>
      <c r="I9" s="3"/>
      <c r="J9" s="3"/>
      <c r="K9" s="3"/>
    </row>
    <row r="10" spans="1:15" x14ac:dyDescent="0.2">
      <c r="A10" s="45" t="s">
        <v>55</v>
      </c>
      <c r="B10" s="3"/>
      <c r="C10" s="3"/>
      <c r="D10" s="3"/>
      <c r="E10" s="3"/>
      <c r="F10" s="3"/>
      <c r="G10" s="3"/>
      <c r="H10" s="3"/>
      <c r="I10" s="3"/>
      <c r="J10" s="3"/>
      <c r="K10" s="3"/>
    </row>
    <row r="11" spans="1:15" ht="14.25" x14ac:dyDescent="0.2">
      <c r="A11" s="46"/>
    </row>
    <row r="13" spans="1:15" ht="22.5" customHeight="1" x14ac:dyDescent="0.2">
      <c r="B13" s="95" t="s">
        <v>56</v>
      </c>
      <c r="C13" s="97" t="s">
        <v>75</v>
      </c>
      <c r="D13" s="97" t="s">
        <v>76</v>
      </c>
      <c r="E13" s="97" t="s">
        <v>77</v>
      </c>
      <c r="F13" s="97" t="s">
        <v>78</v>
      </c>
      <c r="G13" s="97" t="s">
        <v>79</v>
      </c>
      <c r="H13" s="97" t="s">
        <v>80</v>
      </c>
      <c r="I13" s="288" t="s">
        <v>81</v>
      </c>
      <c r="J13" s="97" t="s">
        <v>82</v>
      </c>
      <c r="K13" s="97" t="s">
        <v>83</v>
      </c>
      <c r="L13" s="47"/>
      <c r="M13" s="47"/>
    </row>
    <row r="14" spans="1:15" x14ac:dyDescent="0.2">
      <c r="B14" s="48" t="s">
        <v>57</v>
      </c>
      <c r="C14" s="98">
        <v>7368480</v>
      </c>
      <c r="D14" s="100">
        <v>5994210</v>
      </c>
      <c r="E14" s="98">
        <v>6773242</v>
      </c>
      <c r="F14" s="98">
        <v>7477519</v>
      </c>
      <c r="G14" s="98">
        <v>6602120</v>
      </c>
      <c r="H14" s="98">
        <v>6843333</v>
      </c>
      <c r="I14" s="99">
        <v>6985300</v>
      </c>
      <c r="J14" s="98">
        <v>7124530</v>
      </c>
      <c r="K14" s="98">
        <v>6455926</v>
      </c>
      <c r="L14" s="49"/>
    </row>
    <row r="15" spans="1:15" x14ac:dyDescent="0.2">
      <c r="B15" s="50" t="s">
        <v>58</v>
      </c>
      <c r="C15" s="54" t="s">
        <v>379</v>
      </c>
      <c r="D15" s="287">
        <f>1000*(D14/D14)</f>
        <v>1000</v>
      </c>
      <c r="E15" s="54">
        <f>1000*(D14/E14)</f>
        <v>884.98388216455282</v>
      </c>
      <c r="F15" s="54" t="s">
        <v>379</v>
      </c>
      <c r="G15" s="54">
        <f>1000*(D14/G14)</f>
        <v>907.92200081186047</v>
      </c>
      <c r="H15" s="54">
        <f>1000*(D14/H14)</f>
        <v>875.91967247538594</v>
      </c>
      <c r="I15" s="289" t="s">
        <v>378</v>
      </c>
      <c r="J15" s="54">
        <f>1000*(D14/J14)</f>
        <v>841.34813103460863</v>
      </c>
      <c r="K15" s="54">
        <f>1000*(D14/K14)</f>
        <v>928.48183204082579</v>
      </c>
      <c r="L15" s="51"/>
    </row>
    <row r="16" spans="1:15" x14ac:dyDescent="0.2">
      <c r="C16" s="112"/>
      <c r="D16" s="112"/>
      <c r="E16" s="112"/>
      <c r="F16" s="112"/>
      <c r="G16" s="112"/>
      <c r="H16" s="112"/>
      <c r="I16" s="112"/>
      <c r="J16" s="112"/>
      <c r="K16" s="112"/>
    </row>
    <row r="17" spans="1:11" s="52" customFormat="1" ht="11.25" x14ac:dyDescent="0.2">
      <c r="B17" s="53"/>
      <c r="C17" s="53"/>
      <c r="D17" s="208"/>
      <c r="E17" s="206"/>
      <c r="F17" s="206"/>
      <c r="G17" s="206"/>
      <c r="H17" s="206"/>
      <c r="I17" s="206"/>
      <c r="J17" s="206"/>
      <c r="K17" s="206"/>
    </row>
    <row r="18" spans="1:11" s="52" customFormat="1" ht="11.25" x14ac:dyDescent="0.2">
      <c r="B18" s="53"/>
      <c r="C18" s="210"/>
      <c r="D18" s="211"/>
      <c r="E18" s="210"/>
      <c r="F18" s="210"/>
      <c r="G18" s="210"/>
      <c r="H18" s="210"/>
      <c r="I18" s="210"/>
      <c r="J18" s="210"/>
      <c r="K18" s="210"/>
    </row>
    <row r="19" spans="1:11" s="52" customFormat="1" ht="11.25" x14ac:dyDescent="0.2">
      <c r="B19" s="53"/>
      <c r="C19" s="53"/>
      <c r="D19" s="53"/>
      <c r="E19" s="53"/>
      <c r="F19" s="53"/>
      <c r="G19" s="53"/>
      <c r="H19" s="53"/>
      <c r="I19" s="53"/>
      <c r="J19" s="53"/>
      <c r="K19" s="53"/>
    </row>
    <row r="20" spans="1:11" x14ac:dyDescent="0.2">
      <c r="A20" s="4" t="s">
        <v>34</v>
      </c>
      <c r="B20" s="4"/>
      <c r="C20" s="4"/>
      <c r="D20" s="207"/>
      <c r="E20" s="4"/>
      <c r="F20" s="4"/>
      <c r="G20" s="4"/>
      <c r="H20" s="4"/>
      <c r="I20" s="4"/>
      <c r="J20" s="4"/>
    </row>
    <row r="21" spans="1:11" ht="12.75" customHeight="1" x14ac:dyDescent="0.2">
      <c r="A21" s="264" t="s">
        <v>59</v>
      </c>
      <c r="B21" s="264"/>
      <c r="C21" s="264"/>
      <c r="D21" s="13"/>
      <c r="E21" s="13"/>
      <c r="F21" s="13"/>
      <c r="G21" s="13"/>
      <c r="H21" s="13"/>
      <c r="I21" s="13"/>
      <c r="J21" s="13"/>
    </row>
    <row r="22" spans="1:11" x14ac:dyDescent="0.2">
      <c r="A22" s="12"/>
      <c r="B22" s="13"/>
      <c r="C22" s="13"/>
      <c r="D22" s="13"/>
      <c r="E22" s="13"/>
      <c r="F22" s="13"/>
      <c r="G22" s="13"/>
      <c r="H22" s="13"/>
      <c r="I22" s="13"/>
      <c r="J22" s="13"/>
    </row>
    <row r="23" spans="1:11" x14ac:dyDescent="0.2">
      <c r="A23" s="12"/>
      <c r="B23" s="13"/>
      <c r="C23" s="13"/>
      <c r="D23" s="13"/>
      <c r="E23" s="13"/>
      <c r="F23" s="13"/>
      <c r="G23" s="13"/>
      <c r="H23" s="13"/>
      <c r="I23" s="13"/>
      <c r="J23" s="13"/>
    </row>
    <row r="24" spans="1:11" x14ac:dyDescent="0.2">
      <c r="A24" s="5" t="s">
        <v>73</v>
      </c>
    </row>
    <row r="25" spans="1:11" x14ac:dyDescent="0.2">
      <c r="A25" s="3" t="s">
        <v>74</v>
      </c>
    </row>
  </sheetData>
  <mergeCells count="4">
    <mergeCell ref="A1:K1"/>
    <mergeCell ref="A2:K2"/>
    <mergeCell ref="A4:K4"/>
    <mergeCell ref="A21:C21"/>
  </mergeCells>
  <pageMargins left="0.7" right="1.6875" top="0.75" bottom="0.75" header="0.3" footer="0.3"/>
  <pageSetup orientation="portrait" r:id="rId1"/>
  <headerFooter>
    <oddHeader>&amp;C&amp;"Arial,Negrita"&amp;14PONDERACIÓN  INVITACIÓN ABIERTA No. 012 DE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 JURIDICA</vt:lpstr>
      <vt:lpstr>E. TECNICA </vt:lpstr>
      <vt:lpstr>E. EXPERIENCIA</vt:lpstr>
      <vt:lpstr>DOCUMENTOS</vt:lpstr>
      <vt:lpstr>EVALUACION INDICES</vt:lpstr>
      <vt:lpstr>INDICADORES</vt:lpstr>
      <vt:lpstr>SUBSANACION SUMIMAS</vt:lpstr>
      <vt:lpstr>SUBSANACION TENCIF</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2023-05-02T18:41:26Z</cp:lastPrinted>
  <dcterms:created xsi:type="dcterms:W3CDTF">2017-05-22T13:32:10Z</dcterms:created>
  <dcterms:modified xsi:type="dcterms:W3CDTF">2023-05-26T20:42:09Z</dcterms:modified>
</cp:coreProperties>
</file>