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paula.marin\Documents\CONTRATACION 2023\INVITACION ABIERTA 014 - TRANSPORTE NARIÑO\"/>
    </mc:Choice>
  </mc:AlternateContent>
  <xr:revisionPtr revIDLastSave="0" documentId="13_ncr:1_{88A5DAE5-2D05-46B6-8E21-6912C9EABDB3}" xr6:coauthVersionLast="47" xr6:coauthVersionMax="47" xr10:uidLastSave="{00000000-0000-0000-0000-000000000000}"/>
  <bookViews>
    <workbookView xWindow="-120" yWindow="-120" windowWidth="29040" windowHeight="15720" firstSheet="1" activeTab="6" xr2:uid="{00000000-000D-0000-FFFF-FFFF00000000}"/>
  </bookViews>
  <sheets>
    <sheet name="EVALUACION JURIDICA " sheetId="26" r:id="rId1"/>
    <sheet name="DOCUMENTOS " sheetId="36" r:id="rId2"/>
    <sheet name="EVALUACION INDICES" sheetId="33" r:id="rId3"/>
    <sheet name="INDICADORES" sheetId="34" r:id="rId4"/>
    <sheet name=" TECNICA Y ECONOMICA " sheetId="31" r:id="rId5"/>
    <sheet name="EXPERIENCIA " sheetId="32" r:id="rId6"/>
    <sheet name="RESULTADO" sheetId="9" r:id="rId7"/>
  </sheets>
  <externalReferences>
    <externalReference r:id="rId8"/>
  </externalReferences>
  <definedNames>
    <definedName name="_xlnm.Print_Area" localSheetId="0">'EVALUACION JURIDICA '!$A$1:$G$33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34" l="1"/>
  <c r="H11" i="34"/>
  <c r="G11" i="34"/>
  <c r="F11" i="34"/>
  <c r="E11" i="34"/>
  <c r="D11" i="34"/>
  <c r="C11" i="34"/>
  <c r="I10" i="34"/>
  <c r="H10" i="34"/>
  <c r="G10" i="34"/>
  <c r="F10" i="34"/>
  <c r="E10" i="34"/>
  <c r="D10" i="34"/>
  <c r="C10" i="34"/>
  <c r="I9" i="34"/>
  <c r="H9" i="34"/>
  <c r="G9" i="34"/>
  <c r="F9" i="34"/>
  <c r="E9" i="34"/>
  <c r="D9" i="34"/>
  <c r="C9" i="34"/>
  <c r="I8" i="34"/>
  <c r="H8" i="34"/>
  <c r="G8" i="34"/>
  <c r="F8" i="34"/>
  <c r="E8" i="34"/>
  <c r="D8" i="34"/>
  <c r="C8" i="34"/>
  <c r="I7" i="34"/>
  <c r="H7" i="34"/>
  <c r="G7" i="34"/>
  <c r="F7" i="34"/>
  <c r="E7" i="34"/>
  <c r="D7" i="34"/>
  <c r="C7" i="34"/>
  <c r="I6" i="34"/>
  <c r="H6" i="34"/>
  <c r="G6" i="34"/>
  <c r="F6" i="34"/>
  <c r="E6" i="34"/>
  <c r="D6" i="34"/>
  <c r="C6" i="34"/>
  <c r="I5" i="34"/>
  <c r="H5" i="34"/>
  <c r="G5" i="34"/>
  <c r="F5" i="34"/>
  <c r="E5" i="34"/>
  <c r="D5" i="34"/>
  <c r="B3" i="34"/>
  <c r="B2" i="34"/>
  <c r="E142" i="33"/>
  <c r="D142" i="33"/>
  <c r="E139" i="33"/>
  <c r="D139" i="33"/>
  <c r="E136" i="33"/>
  <c r="E133" i="33"/>
  <c r="E131" i="33"/>
  <c r="E128" i="33"/>
  <c r="B126" i="33"/>
  <c r="E120" i="33"/>
  <c r="D120" i="33"/>
  <c r="E117" i="33"/>
  <c r="D117" i="33"/>
  <c r="E114" i="33"/>
  <c r="E111" i="33"/>
  <c r="E109" i="33"/>
  <c r="E106" i="33"/>
  <c r="B104" i="33"/>
  <c r="E98" i="33"/>
  <c r="D98" i="33"/>
  <c r="E95" i="33"/>
  <c r="D95" i="33"/>
  <c r="E89" i="33"/>
  <c r="E87" i="33"/>
  <c r="E84" i="33"/>
  <c r="B82" i="33"/>
  <c r="E76" i="33"/>
  <c r="D76" i="33"/>
  <c r="E73" i="33"/>
  <c r="D73" i="33"/>
  <c r="E70" i="33"/>
  <c r="E67" i="33"/>
  <c r="E65" i="33"/>
  <c r="E62" i="33"/>
  <c r="B60" i="33"/>
  <c r="D54" i="33"/>
  <c r="E54" i="33" s="1"/>
  <c r="E51" i="33"/>
  <c r="D51" i="33"/>
  <c r="E48" i="33"/>
  <c r="E45" i="33"/>
  <c r="E43" i="33"/>
  <c r="E40" i="33"/>
  <c r="B38" i="33"/>
  <c r="E31" i="33"/>
  <c r="D31" i="33"/>
  <c r="E28" i="33"/>
  <c r="D28" i="33"/>
  <c r="E25" i="33"/>
  <c r="E22" i="33"/>
  <c r="E20" i="33"/>
  <c r="E17" i="33"/>
  <c r="B15" i="33"/>
  <c r="E6" i="33"/>
  <c r="B3" i="33"/>
  <c r="B2" i="33"/>
  <c r="J29" i="31" l="1"/>
  <c r="J23" i="31"/>
  <c r="J17" i="31"/>
  <c r="J12" i="31"/>
  <c r="J6" i="31"/>
</calcChain>
</file>

<file path=xl/sharedStrings.xml><?xml version="1.0" encoding="utf-8"?>
<sst xmlns="http://schemas.openxmlformats.org/spreadsheetml/2006/main" count="665" uniqueCount="221">
  <si>
    <t>EVALUACION JURIDICA</t>
  </si>
  <si>
    <t>CUMPLE</t>
  </si>
  <si>
    <t>RESULTADO</t>
  </si>
  <si>
    <t>RESULTADO/PROPONENTE</t>
  </si>
  <si>
    <t>EVALUACION TECNICA</t>
  </si>
  <si>
    <t>EVALUACION DE EXPERIENCIA</t>
  </si>
  <si>
    <t>Vo.Bo. SANDRA MILENA CUBILLOS GONZALEZ</t>
  </si>
  <si>
    <t>Vo. Bo RUTH MARINA NOVOA HERRERA</t>
  </si>
  <si>
    <t>Subgerente Financiero</t>
  </si>
  <si>
    <t>Jefe  Oficina  Asesora de Juridica y Contratacion</t>
  </si>
  <si>
    <t>Subgerente Comercial ( e )</t>
  </si>
  <si>
    <t>Vo. Bo LEONARDO ANDRES RODRIGUEZ SUREZ</t>
  </si>
  <si>
    <t>EVLAUACION FINANCIERA</t>
  </si>
  <si>
    <t>CONSORCIO O UNIÓN TEMPORAL</t>
  </si>
  <si>
    <t>2.1 DOCUMENTOS DE CONTENIDO JURÍDICO.</t>
  </si>
  <si>
    <t xml:space="preserve">CARTA DE PRESENTACIÓN DE LA OFERTA </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</si>
  <si>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</si>
  <si>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</si>
  <si>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</si>
  <si>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</si>
  <si>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N/A</t>
  </si>
  <si>
    <t>GARANTÍA DE SERIEDAD DE LA OFERTA</t>
  </si>
  <si>
    <t xml:space="preserve">CERTIFICACIÓN EXPEDIDA POR LA CONTRALORÍA GENERAL DE LA REPÚBLICA. </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</si>
  <si>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</si>
  <si>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ANTECEDENTES DISCIPLINARIOS DE LA PROCURADURÍA GENERAL DE LA NACIÓN</t>
  </si>
  <si>
    <t>ANTECEDENTES JUDICIALES</t>
  </si>
  <si>
    <t>REGISTRO UNICO TRIBUTARIO (RUT)</t>
  </si>
  <si>
    <t xml:space="preserve">El OFERENTE deberá presentar con la OFERTA, fotocopia del Registro Único Tributario. </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</si>
  <si>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</si>
  <si>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</si>
  <si>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INSCRIPCIÓN EN EL REGISTRO INTERNO DE PROVEEDORES DE LA EMPRESA</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</si>
  <si>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</si>
  <si>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CERTIFICACIÓN DE PARAFISCALES LEY 789 DE 2002 Y LEY 828 DE 2003 </t>
  </si>
  <si>
    <t>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t>
  </si>
  <si>
    <t>Si EL OFERENTE presenta propuesta en Consorcio o Unión Temporal, de conformidad con lo señalado en el artículo 7o. de la Ley 80 de 1993, deberá diligenciar debidamente los Formularios 2 o 3 de las presentes condiciones de contratación.</t>
  </si>
  <si>
    <t>DOCUMENTOS OTORGADOS EN EL EXTRANJERO</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</si>
  <si>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t>
  </si>
  <si>
    <t xml:space="preserve">El oferente podrá presentar certificación de antecedentes judiciales expedida por autoridad competente. En caso de que el oferente se presente a título de consorcio o unión temporal cada uno de sus integrantes debe cumplir con este requisito.
</t>
  </si>
  <si>
    <t xml:space="preserve">HOJA DE VIDA DE LA FUNCION PÚBLICA </t>
  </si>
  <si>
    <t xml:space="preserve">De conformidad con lo dispuesto en la Ley 190 de 1995 y Ley 443 de 1998, deberán la persona natural y/o jurídica interesada en presentar propuesta deberá diligenciar y anexar debidamente el Formato Único de Hoja de vida. </t>
  </si>
  <si>
    <t xml:space="preserve">CERTIFICACION BANCARIA </t>
  </si>
  <si>
    <t xml:space="preserve">El oferente deberá allegar una certificación expedida por la entidad financiera esta debe contener el nombre de la entidad Financiera, el nombre del beneficiario, el tipo de cuenta y el número de la cuenta de ahorro o corriente que posea, para efectos del pago del contrato por parte de la ELC en caso de ser adjudicatario del mismo.
</t>
  </si>
  <si>
    <t xml:space="preserve">DEBE SUBSANAR </t>
  </si>
  <si>
    <t xml:space="preserve">CUMPLE </t>
  </si>
  <si>
    <t>FOLIO 2-6</t>
  </si>
  <si>
    <t>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t>
  </si>
  <si>
    <t>FOLIO 7</t>
  </si>
  <si>
    <t>FOLIO 1</t>
  </si>
  <si>
    <t>CUMPLE -  CARTA DE PRESENTACION DE LA OFERTA  NUMERAL 7</t>
  </si>
  <si>
    <t xml:space="preserve">SE VERIFICA EN EL LISTADO DE PROVEEDORES  </t>
  </si>
  <si>
    <t>SE VERIFICA EN EL LISTADO DE PROVEEDORES</t>
  </si>
  <si>
    <t>FOLIO 19</t>
  </si>
  <si>
    <t>FOLIO 20 - 21</t>
  </si>
  <si>
    <t>FOLIO 22</t>
  </si>
  <si>
    <t>FOLIO 23</t>
  </si>
  <si>
    <t>FOLIO 29</t>
  </si>
  <si>
    <t>FOLIO 32</t>
  </si>
  <si>
    <t>INVITACION ABIERTA No. 014 DE 2023</t>
  </si>
  <si>
    <t xml:space="preserve">RESOLUCION DE HABILITACION DEL MINISTERIO DE TRANSPORTE VIGENTE </t>
  </si>
  <si>
    <t>El oferente deberá allegar copia de la Resolución de habilitación para la prestación del servicio público de transporte terrestre automotor de carga.  En caso de proponentes plurales, cada uno de sus integrantes deberá acreditar este requisito</t>
  </si>
  <si>
    <t>ELITE LOGISTICA Y RENDIMIENTO SAS</t>
  </si>
  <si>
    <r>
      <t xml:space="preserve">Dentro de la póliza no se encuentra la constancia de que esta fue expedida bajo el clausulado A FAVOR DE ENTIDADES ESTATALES CON REGIMEN PRIVADO DE CONTRATACIÓN, por lo anterior         </t>
    </r>
    <r>
      <rPr>
        <b/>
        <sz val="12"/>
        <color theme="5" tint="-0.249977111117893"/>
        <rFont val="Arial"/>
        <family val="2"/>
      </rPr>
      <t>DEBE SUBSANAR</t>
    </r>
    <r>
      <rPr>
        <sz val="12"/>
        <color theme="1"/>
        <rFont val="Arial"/>
        <family val="2"/>
      </rPr>
      <t xml:space="preserve">  </t>
    </r>
  </si>
  <si>
    <r>
      <t xml:space="preserve">La carta de presentación de la oferta está firmada por el representante legal suplente y la cedula  adjunta  son del representante legal principal, por lo anterior                          </t>
    </r>
    <r>
      <rPr>
        <b/>
        <sz val="12"/>
        <color theme="5" tint="-0.249977111117893"/>
        <rFont val="Arial"/>
        <family val="2"/>
      </rPr>
      <t>DEBE SUBSANAR</t>
    </r>
  </si>
  <si>
    <r>
      <t xml:space="preserve">La carta de presentación de la oferta está firmada por el representante legal suplente , por lo anterior                          </t>
    </r>
    <r>
      <rPr>
        <b/>
        <sz val="12"/>
        <color theme="5" tint="-0.249977111117893"/>
        <rFont val="Arial"/>
        <family val="2"/>
      </rPr>
      <t xml:space="preserve">DEBE SUBSANAR </t>
    </r>
    <r>
      <rPr>
        <sz val="12"/>
        <rFont val="Arial"/>
        <family val="2"/>
      </rPr>
      <t>adjuntando la CC de quien firma la Carta de presentacion de la Oferta</t>
    </r>
  </si>
  <si>
    <t>FOLIO 16-17</t>
  </si>
  <si>
    <t>FOLIO 17-18</t>
  </si>
  <si>
    <t>FOLIO 18</t>
  </si>
  <si>
    <t>FOLIO 19-21</t>
  </si>
  <si>
    <t>FOLIO 21</t>
  </si>
  <si>
    <t>FOLIO 23 - 24</t>
  </si>
  <si>
    <t>FOLIO 24 - 26</t>
  </si>
  <si>
    <t xml:space="preserve">SKY LOGISTICA INTEGRAL SAS </t>
  </si>
  <si>
    <t>FOLIO 2-3</t>
  </si>
  <si>
    <t>FOLIO 6 - 20</t>
  </si>
  <si>
    <t>FOLIO 62</t>
  </si>
  <si>
    <t xml:space="preserve">CUMPLE - La ELC realiza la consulta en la pagina oficial de la Procuraduria de los antecedentes de la persona natural (Representante Legal) </t>
  </si>
  <si>
    <t>FOLIO 2</t>
  </si>
  <si>
    <r>
      <t xml:space="preserve">NO APORTA                           </t>
    </r>
    <r>
      <rPr>
        <b/>
        <sz val="12"/>
        <color theme="5" tint="-0.249977111117893"/>
        <rFont val="Arial"/>
        <family val="2"/>
      </rPr>
      <t xml:space="preserve">DEBE SUBSANAR </t>
    </r>
  </si>
  <si>
    <t>FOLIO 31</t>
  </si>
  <si>
    <t>FOLIO 32 - 34</t>
  </si>
  <si>
    <r>
      <t xml:space="preserve">Dentro de la  planilla aportada por el oferente no se certifica  el pago de minimo los seis meses anteriores, por lo anterior, </t>
    </r>
    <r>
      <rPr>
        <b/>
        <sz val="12"/>
        <color theme="5" tint="-0.249977111117893"/>
        <rFont val="Arial"/>
        <family val="2"/>
      </rPr>
      <t xml:space="preserve">DEBE SUBSANAR </t>
    </r>
  </si>
  <si>
    <t xml:space="preserve">TRANSCARGA OVS SAS </t>
  </si>
  <si>
    <t>FOLIO 1 - 2</t>
  </si>
  <si>
    <t>FOLIO 4-8</t>
  </si>
  <si>
    <t xml:space="preserve">FOLIO 3 </t>
  </si>
  <si>
    <t>FOLIO 12 - 13</t>
  </si>
  <si>
    <t>FOLIO 14-15</t>
  </si>
  <si>
    <t>FOLIO 16 - 17</t>
  </si>
  <si>
    <t>FOLIO 9 - 11</t>
  </si>
  <si>
    <t>FOLIO 24</t>
  </si>
  <si>
    <t>RAPIDO GIGANTE SAS</t>
  </si>
  <si>
    <t>FOLIO 2 - 3</t>
  </si>
  <si>
    <t>FOLIO 4 - 16</t>
  </si>
  <si>
    <t>FOLIO 17</t>
  </si>
  <si>
    <t>FOLIO 18 - 21</t>
  </si>
  <si>
    <t>FOLIO 25 - 30</t>
  </si>
  <si>
    <r>
      <t xml:space="preserve">El oferente aporta el formulario de "datos basicos creacion beneficiario cuenta SII Nación", este no corresponde al solicitado, por lo anterior,                       </t>
    </r>
    <r>
      <rPr>
        <b/>
        <sz val="12"/>
        <color theme="5" tint="-0.249977111117893"/>
        <rFont val="Arial"/>
        <family val="2"/>
      </rPr>
      <t>DEBE SUBSANAR</t>
    </r>
  </si>
  <si>
    <t>FOLIO 34</t>
  </si>
  <si>
    <t>FOLIO 41 - 45</t>
  </si>
  <si>
    <t>FOLIO 46-51</t>
  </si>
  <si>
    <t xml:space="preserve">GRUPO LOGISTICO ESPECIALIZADO SAS </t>
  </si>
  <si>
    <t>FOLIO 6 - 7</t>
  </si>
  <si>
    <t>FOLIO 9 - 16</t>
  </si>
  <si>
    <t>FOLIO 20-22</t>
  </si>
  <si>
    <t>FOLIO 24 - 25</t>
  </si>
  <si>
    <t>FOLIO 27</t>
  </si>
  <si>
    <t xml:space="preserve">CUMPLE - La ELC realiza la consulta en la pagina oficial de la Procuraduria de los antecedentes de la persona Juridica  </t>
  </si>
  <si>
    <t>FOLIO 32 - 36</t>
  </si>
  <si>
    <t>FOLIO 38</t>
  </si>
  <si>
    <t>FOLIO 40</t>
  </si>
  <si>
    <t>FOLIO 42</t>
  </si>
  <si>
    <t>FOLIO 46 - 49</t>
  </si>
  <si>
    <t>FOLIO 51</t>
  </si>
  <si>
    <t xml:space="preserve">INVERTRANS S.A </t>
  </si>
  <si>
    <t xml:space="preserve">RECHAZADA </t>
  </si>
  <si>
    <r>
      <t xml:space="preserve">La ELC dentro de las condiciones de la invitación 014 de 2023, instituye: 
</t>
    </r>
    <r>
      <rPr>
        <b/>
        <i/>
        <sz val="12"/>
        <color theme="1"/>
        <rFont val="Arial"/>
        <family val="2"/>
      </rPr>
      <t>"OFERTA ALTERNATIVA: La Empresa de Licores de Cundinamarca no aceptará OFERTA alternativa."</t>
    </r>
    <r>
      <rPr>
        <sz val="12"/>
        <color theme="1"/>
        <rFont val="Arial"/>
        <family val="2"/>
      </rPr>
      <t xml:space="preserve"> 
Del mismo modo, establece como causal de rechazo:
"</t>
    </r>
    <r>
      <rPr>
        <b/>
        <sz val="12"/>
        <color theme="1"/>
        <rFont val="Arial"/>
        <family val="2"/>
      </rPr>
      <t xml:space="preserve">2. Cuando se presenten dos o más OFERTAS por un mismo OFERENTE" </t>
    </r>
    <r>
      <rPr>
        <sz val="12"/>
        <color theme="1"/>
        <rFont val="Arial"/>
        <family val="2"/>
      </rPr>
      <t xml:space="preserve">
Conforme a lo anterior, y teniendo en cuenta que el oferente dentro de los documentos presenta dos ofertas con diferente valor y que además, dentro del oficio aclaratorio de la oferta establece un valor diferente a los adjuntados, la ELC procede a calificar como “rechazada” su propuesta, lo anterior, con la finalidad de garantizar el principio de transparencia e igualdad de los oferentes.  </t>
    </r>
  </si>
  <si>
    <t>EVALUACION EXPERIENCIA INVITACIÓN ABIERTA No. 014 DE 2023</t>
  </si>
  <si>
    <t>SKY LOGISTICA INTEGRAL SAS</t>
  </si>
  <si>
    <t xml:space="preserve">EXPERIENCIA  </t>
  </si>
  <si>
    <t>OBSERVACIONES</t>
  </si>
  <si>
    <t xml:space="preserve">LOS OFERENTES deberán acreditar experiencia específica en el transporte nacional de bebidas y alimentos delicados.
La experiencia específica se acreditará con la presentación de certificaciones con entidades privadas y/o públicas.
Entregar certificación en la ejecución de dos (2) contratos, cuyo objeto esté relacionado con transporte nacional de bebidas y/o alimentos delicados; y cuyo valor sumado sea igual al valor del presupuesto oficial.  
La certificación o documento aportado deberá tener como mínimo la siguiente información que permita identificar los criterios necesarios para evaluar la idoneidad, así como llamar a verificar: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                                                                            </t>
  </si>
  <si>
    <t xml:space="preserve">RESULTADO </t>
  </si>
  <si>
    <t>Relacion de Experiencia: El Ofertante relaciona dos contratos con el Formulario 6 con la Entidad FLA con las siguientes condiciones Fecha de Inicio 23-03-2018 Fecha de Terminacion 31-12-2018 por un Valor de $ 1.747.787.273</t>
  </si>
  <si>
    <t>Relacion de Experiencia: El Ofertante relaciona dos contratos con el Formulario 6 con la Galmont Foods SAS con las siguintes condiciones Fecha de Inicio 15-01-2022 Fecha de Terminacion 31-12-2022 por un Valor de $ 430.000.000 // y un segundo contrato con la Entidad G Global SAS con las siguintes condiciones Fecha de Inicio 01-03-2022 Fecha de Terminacion 15-12-2022 por un Valor de $ 350.000.000</t>
  </si>
  <si>
    <t>GRUPO LOGISTICO ESPECIALIZADO SAS</t>
  </si>
  <si>
    <t>Relacion de Experiencia: El Ofertante relaciona Cuatro contratos con el Formulario 6 con la Entidad AGF con las siguintes condiciones Fecha de Inicio Abril 2022 Fecha de Terminacion Vigente por un Valor de $ 960.000.000  // un segundo contrato con la Entidad DISLICORES con las siguintes condiciones Fecha de Inicio Abril del 2023 Fecha de Terminacion Vigente por un Valor de $ 600.000.000 // Un Tercero contrato con la Entidad DERCO con las siguintes condiciones Fecha de Inicio Febrero de 2021 Fecha de Terminacion Vigente por un Valor de $ 3.600.000.000  // Un Cuarto contrato con la Entidad Locatel con las siguintes condiciones Fecha de Inicio Mayo del 2021 Fecha de Terminacion Vigente por un Valor de $ 1.020.000.000</t>
  </si>
  <si>
    <t>Relacion de Experiencia: El Ofertante relaciona Seis contratos con el Formulario 6 con la Entidad Direccion de Abastecimiento de La Armada Nacional con las siguientes condiciones Fecha de Inicio 27-05-2009 2022 Fecha de Terminacion 20-12-2009 por un Valor de $ 503.800.000  // un segundo contrato con la Entidad Direccion de Abastecimiento de La Armada Nacional con las siguintes condiciones Fecha de Inicio 16-09-2011 Fecha de Terminacion 16-07-2012 por un Valor de $ 497.577.060 // Un Tercero contrato con la Entidad Direccion de Antinarcoticos de La Policia Nacional  con las siguintes condiciones Fecha de Inicio 18-09-2020 Fecha de Terminacion 20-12-2020 por un Valor de $ 450.000.000  // Un Cuarto contrato con la Entidad Unidad para la atencion y reparacion integral a las victimas con las siguintes condiciones Fecha de Inicio 28-05-2021 Fecha de Terminacion 31-12-2021 por un Valor de $ 465.892.576 // Un Quinto contrato con la Entidad Direccion de Abastecimiento de La Armada Nacioanal con las siguintes condiciones Fecha de Inicio 18-05-2010 Fecha de Terminacion 30-03-2011 por un Valor de $ 514.574.880 // Un Sexto contrato con la Entidad Direccion Antinarcoticos Policia Nacional con las siguintes condiciones Fecha de Inicio 25-06-2021 Fecha de Terminacion 28-12-2021 por un Valor de $ 675.000.000</t>
  </si>
  <si>
    <t>INVITACION ABIERTA No. 014 de 2023</t>
  </si>
  <si>
    <t>FLETE</t>
  </si>
  <si>
    <t xml:space="preserve">CARGUE Y DESCARGUE </t>
  </si>
  <si>
    <t>ESCOLTA MOTORIZADO</t>
  </si>
  <si>
    <t>TOTAL OFERTA</t>
  </si>
  <si>
    <t xml:space="preserve">REF </t>
  </si>
  <si>
    <t>DESCRIPCION</t>
  </si>
  <si>
    <t>ESPECIFICACIONES TECNICAS</t>
  </si>
  <si>
    <t>Las especificaciones técnicas de los servicios a contratar por parte de la ELC para cumplir con Los Despachos de la Producción del Sistema de Maquila, del producto Aguardiente Nariño en todas sus presentaciones conforme con las especificaciones técnicas, mencionadas</t>
  </si>
  <si>
    <t>Incluir costos de cargue y descargue</t>
  </si>
  <si>
    <t>Incluir seguro de mercancía</t>
  </si>
  <si>
    <t>Valor de Escolta Motorizado</t>
  </si>
  <si>
    <t xml:space="preserve">Tipo de vehículo Tractomula 3 Ejes furgonada o Carrozado </t>
  </si>
  <si>
    <t>TRANSCARGA OVS S.A.S</t>
  </si>
  <si>
    <t>RAPIDO GIGANTE S.A.S.</t>
  </si>
  <si>
    <t xml:space="preserve">OBSERVACION </t>
  </si>
  <si>
    <r>
      <t>La ELC dentro de las condiciones de la invitación 014 de 2023, instituye: 
"</t>
    </r>
    <r>
      <rPr>
        <b/>
        <i/>
        <sz val="11"/>
        <color theme="1"/>
        <rFont val="Calibri"/>
        <family val="2"/>
        <scheme val="minor"/>
      </rPr>
      <t xml:space="preserve">OFERTA ALTERNATIVA: La Empresa de Licores de Cundinamarca no aceptará OFERTA alternativa." </t>
    </r>
    <r>
      <rPr>
        <sz val="11"/>
        <color theme="1"/>
        <rFont val="Calibri"/>
        <family val="2"/>
        <scheme val="minor"/>
      </rPr>
      <t xml:space="preserve">
Del mismo modo, establece como causal de rechazo:
"</t>
    </r>
    <r>
      <rPr>
        <b/>
        <i/>
        <sz val="11"/>
        <color theme="1"/>
        <rFont val="Calibri"/>
        <family val="2"/>
        <scheme val="minor"/>
      </rPr>
      <t>2. Cuando se presenten dos o más OFERTAS por un mismo OFERENTE</t>
    </r>
    <r>
      <rPr>
        <sz val="11"/>
        <color theme="1"/>
        <rFont val="Calibri"/>
        <family val="2"/>
        <scheme val="minor"/>
      </rPr>
      <t xml:space="preserve">" 
Conforme a lo anterior, y teniendo en cuenta que el oferente dentro de los documentos presenta dos ofertas con diferente valor y que además, dentro del oficio aclaratorio de la oferta establece un valor diferente a los adjuntados, la ELC procede a calificar como “rechazada” su propuesta, lo anterior, con la finalidad de garantizar el principio de transparencia e igualdad de los oferentes.  </t>
    </r>
  </si>
  <si>
    <t>Relacion de Experiencia: El Ofertante relaciona dos contratos con el Formulario 6 con la Entidad Gano Excel con las siguientes condiciones Fecha de Inicio 06-2020 Fecha de Terminacion Vigente por un Valor de $ 400.000.000 // y un segundo contrato con la Entidad Vinpar con las siguintes condiciones Fecha de Inicio 04-2020 Fecha de Terminacion Vigente por un Valor de $ 100.000.000</t>
  </si>
  <si>
    <t xml:space="preserve">LOS OFERENTES deberán acreditar experiencia específica en el transporte nacional de bebidas y alimentos delicados.
La experiencia específica se acreditará con la presentación de certificaciones con entidades privadas y/o públicas.
Entregar certificación en la ejecución de dos (2) contratos, cuyo objeto esté relacionado con transporte nacional de bebidas y/o alimentos delicados; y cuyo valor sumado sea igual al valor del presupuesto oficial.  
La certificación o documento aportado deberá tener como mínimo la siguiente información que permita identificar los criterios necesarios para evaluar la idoneidad, así como llamar a verificar: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                                                                            </t>
  </si>
  <si>
    <t>RECHAZADA</t>
  </si>
  <si>
    <r>
      <t xml:space="preserve">La ELC dentro de las condiciones de la invitación 014 de 2023, instituye: 
</t>
    </r>
    <r>
      <rPr>
        <b/>
        <i/>
        <sz val="8"/>
        <rFont val="Arial"/>
        <family val="2"/>
      </rPr>
      <t xml:space="preserve">"OFERTA ALTERNATIVA: La Empresa de Licores de Cundinamarca no aceptará OFERTA alternativa." </t>
    </r>
    <r>
      <rPr>
        <sz val="8"/>
        <rFont val="Arial"/>
        <family val="2"/>
      </rPr>
      <t xml:space="preserve">
Del mismo modo, establece como causal de rechazo:
</t>
    </r>
    <r>
      <rPr>
        <b/>
        <i/>
        <sz val="8"/>
        <rFont val="Arial"/>
        <family val="2"/>
      </rPr>
      <t xml:space="preserve">"2. Cuando se presenten dos o más OFERTAS por un mismo OFERENTE" </t>
    </r>
    <r>
      <rPr>
        <sz val="8"/>
        <rFont val="Arial"/>
        <family val="2"/>
      </rPr>
      <t xml:space="preserve">
Conforme a lo anterior, y teniendo en cuenta que el oferente dentro de los documentos presenta dos ofertas con diferente valor y que además, dentro del oficio aclaratorio de la oferta establece un valor diferente a los adjuntados, la ELC procede a calificar como “rechazada” su propuesta, lo anterior, con la finalidad de garantizar el principio de transparencia e igualdad de los oferentes.  </t>
    </r>
  </si>
  <si>
    <t>INVITACIÓN ABIERTA No 014 DE 2023</t>
  </si>
  <si>
    <t>CONTRATAR LOS SERVICIOS DE UNA EMPRESA ESPECIALISTA EN EL TRANSPORTE TERRESTRE DE CARGA PESADA PARA MOVILIZAR DESDE LAS INSTALACIONES DE LA EMPRESA DE LICORES DE CUNDINAMARCA UBICADA EN LA AUTOPISTA MEDELLÍN KM 3.8 VÍA SIBERIA - COTA (CUNDINAMARCA) HASTA LA SEDE DE LA EMPRESA DE LICORES DE NARIÑO UBICADA EN LA CIUDAD DE PASTO LA PRODUCCIÓN DEL SISTEMA DE MAQUILA, DEL PRODUCTO AGUARDIENTE NARIÑO EN TODAS SUS PRESENTACIONES</t>
  </si>
  <si>
    <t>EVALUACION DOCUMENTOS</t>
  </si>
  <si>
    <t>NOMBRE</t>
  </si>
  <si>
    <t xml:space="preserve">1. INVERSIONES Y TRANSPORTES SA </t>
  </si>
  <si>
    <t>NIT</t>
  </si>
  <si>
    <t>814001449-0</t>
  </si>
  <si>
    <t>DOCUMENTO SOLICITADO</t>
  </si>
  <si>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2021.</t>
  </si>
  <si>
    <r>
      <t xml:space="preserve">Presenta la información financiera a 31 de dicimebre de 2022, según certificación de la Cámara de Comercio de Pasto   , con Código de verificación No.S001911907  del 19 de Mayo de 2022- </t>
    </r>
    <r>
      <rPr>
        <b/>
        <sz val="8"/>
        <rFont val="Arial"/>
        <family val="2"/>
      </rPr>
      <t>CUMPLE</t>
    </r>
  </si>
  <si>
    <t>2. ELITE LOGISTICA Y RENDIMIENTO SAS</t>
  </si>
  <si>
    <t>900150640-1</t>
  </si>
  <si>
    <r>
      <t xml:space="preserve">Presenta la información financiera a 31 de dicimebre de 2022, según certificación de la Cámara de Comercio de Bogotá  , con Código de verificación No.B230663629E64F del 02 de Mayo  de  2023- </t>
    </r>
    <r>
      <rPr>
        <b/>
        <sz val="8"/>
        <rFont val="Arial"/>
        <family val="2"/>
      </rPr>
      <t>CUMPLE</t>
    </r>
  </si>
  <si>
    <t>3. GRUPO LOGISTICO ESPECIALIZADO SAS</t>
  </si>
  <si>
    <t>830112250-7</t>
  </si>
  <si>
    <r>
      <t xml:space="preserve">Presenta la información financiera a 31 de dicimebre de 2022, según certificación de la Cámara de Comercio de Bogotá  , con Código de verificación No.B23117602A2FE0 del 11 de Mayo de  2023- </t>
    </r>
    <r>
      <rPr>
        <b/>
        <sz val="8"/>
        <rFont val="Arial"/>
        <family val="2"/>
      </rPr>
      <t>CUMPLE</t>
    </r>
  </si>
  <si>
    <t>4. RAPIDO GIGANTE SAS</t>
  </si>
  <si>
    <t>860004023-8</t>
  </si>
  <si>
    <r>
      <t xml:space="preserve">Presenta la información financiera a 31 de diciembre de 2022, según certificación de la Cámara de Comercio de Bogotá  , con Código de verificación No.B2316339213AC1 del 19 de Mayo de  2023- </t>
    </r>
    <r>
      <rPr>
        <b/>
        <sz val="8"/>
        <rFont val="Arial"/>
        <family val="2"/>
      </rPr>
      <t>CUMPLE</t>
    </r>
  </si>
  <si>
    <t>5. SKY LOGISTICA INTEGRAL SAS</t>
  </si>
  <si>
    <t>900714469-1</t>
  </si>
  <si>
    <t>DOCUMENTOS  SOLICITADOS</t>
  </si>
  <si>
    <t>1. Balance General.</t>
  </si>
  <si>
    <t>2. Estados de Resultados.</t>
  </si>
  <si>
    <t>3. Certificación de los estados financieros, por el contador público y el representante legal en los términos de la Ley 222 de 1995.</t>
  </si>
  <si>
    <t>4. Notas a los estados financieros.</t>
  </si>
  <si>
    <t>5. Dictamen del revisor fiscal sobre los estados financieros.</t>
  </si>
  <si>
    <t>6. Certificado de Antecedentes Disciplinarios vigente del contador y del revisor fiscal, expedido por la junta central de contadores con vigencia no superior a tres meses.</t>
  </si>
  <si>
    <t xml:space="preserve">  7. Declaración de renta del año      2021.        </t>
  </si>
  <si>
    <t>6. TRANSCARGA OVS SAS</t>
  </si>
  <si>
    <t>901419353-3</t>
  </si>
  <si>
    <t xml:space="preserve"> </t>
  </si>
  <si>
    <t>INDICADORES FINANCIEROS</t>
  </si>
  <si>
    <t>SOLICITADOS</t>
  </si>
  <si>
    <t>PRESUPUESTO OFICIAL:  
$1.155.000.000</t>
  </si>
  <si>
    <t>LIQUIDEZ</t>
  </si>
  <si>
    <t>AC/PC</t>
  </si>
  <si>
    <t>&gt; = 1.5</t>
  </si>
  <si>
    <t xml:space="preserve">CAPITAL DE TRABAJO </t>
  </si>
  <si>
    <t>AC-PC</t>
  </si>
  <si>
    <t>&gt; =   al  50 % DEL P.O</t>
  </si>
  <si>
    <t>NIVEL DE ENDEUDAMIENTO</t>
  </si>
  <si>
    <t>(PT/AT) * 100</t>
  </si>
  <si>
    <t>&lt;= 75 %</t>
  </si>
  <si>
    <t xml:space="preserve">RAZON DE COBERTURA </t>
  </si>
  <si>
    <t>Uop/GI</t>
  </si>
  <si>
    <t>&gt; = 2</t>
  </si>
  <si>
    <t>RENTABILIDAD DEL PATRIMONIO (ROE)</t>
  </si>
  <si>
    <t>U op / P</t>
  </si>
  <si>
    <t>MAYOR O IGUAL A 0.07</t>
  </si>
  <si>
    <t>RENTABILIDAD DEL ACTIVO (ROA)</t>
  </si>
  <si>
    <t>Uop / AT</t>
  </si>
  <si>
    <t>MAYOR O IGUAL A 0.03</t>
  </si>
  <si>
    <t>En Col $</t>
  </si>
  <si>
    <t>Activo corriente</t>
  </si>
  <si>
    <t>Pasivo corriente</t>
  </si>
  <si>
    <t xml:space="preserve">Activo corriente - Pasivo Corriente </t>
  </si>
  <si>
    <t>3.573.076.039 - 1.473.018.190</t>
  </si>
  <si>
    <t>Pasivo Total</t>
  </si>
  <si>
    <t>Activo Total</t>
  </si>
  <si>
    <t>Utilidad Operacional</t>
  </si>
  <si>
    <t xml:space="preserve">Gastos de Interes </t>
  </si>
  <si>
    <t xml:space="preserve">RENTABILIDAD DEL PATRIMONIO </t>
  </si>
  <si>
    <t>Patrimonio</t>
  </si>
  <si>
    <t xml:space="preserve">RENTABILIDAD DEL ACTIVO </t>
  </si>
  <si>
    <t>30.537.782.260 - 6.732.568.401</t>
  </si>
  <si>
    <t xml:space="preserve">NO CUMPLE </t>
  </si>
  <si>
    <t>NO CUMPLE</t>
  </si>
  <si>
    <t>7.091.429.896 - 4.492.860.122</t>
  </si>
  <si>
    <t>2.612.621.416 - 200.691.060</t>
  </si>
  <si>
    <t>INDETERMINADO</t>
  </si>
  <si>
    <t>5.973.413.000 - 7.509.532.000</t>
  </si>
  <si>
    <t>1.213.767.528 - 125.226.908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</si>
</sst>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4" formatCode="_-&quot;$&quot;\ * #,##0.00_-;\-&quot;$&quot;\ * #,##0.00_-;_-&quot;$&quot;\ * &quot;-&quot;??_-;_-@_-"/>
    <numFmt numFmtId="164" formatCode="_(* #,##0.00_);_(* \(#,##0.00\);_(* &quot;-&quot;??_);_(@_)"/>
    <numFmt numFmtId="165" formatCode="_-&quot;$&quot;* #,##0_-;\-&quot;$&quot;* #,##0_-;_-&quot;$&quot;* &quot;-&quot;_-;_-@_-"/>
    <numFmt numFmtId="166" formatCode="_(&quot;$&quot;\ * #,##0.00_);_(&quot;$&quot;\ * \(#,##0.00\);_(&quot;$&quot;\ * &quot;-&quot;??_);_(@_)"/>
    <numFmt numFmtId="167" formatCode="_-&quot;$&quot;\ * #,##0_-;\-&quot;$&quot;\ * #,##0_-;_-&quot;$&quot;\ * &quot;-&quot;??_-;_-@_-"/>
    <numFmt numFmtId="168" formatCode="0.0%"/>
    <numFmt numFmtId="169" formatCode="_(&quot;$&quot;\ * #,##0_);_(&quot;$&quot;\ * \(#,##0\);_(&quot;$&quot;\ * &quot;-&quot;??_);_(@_)"/>
    <numFmt numFmtId="170" formatCode="_(* #,##0_);_(* \(#,##0\);_(* &quot;-&quot;??_);_(@_)"/>
    <numFmt numFmtId="171" formatCode="#,##0.00;[Red]#,##0.00"/>
    <numFmt numFmtId="172" formatCode="0.0"/>
  </numFmts>
  <fonts count="50" x14ac:knownFonts="1">
    <font>
      <sz val="11"/>
      <color theme="1"/>
      <name val="Calibri"/>
      <family val="2"/>
      <scheme val="minor"/>
    </font>
    <font>
      <b/>
      <sz val="8"/>
      <name val="Arial"/>
      <family val="2"/>
    </font>
    <font>
      <b/>
      <sz val="8"/>
      <color theme="1"/>
      <name val="Arial"/>
      <family val="2"/>
    </font>
    <font>
      <sz val="8"/>
      <color theme="1"/>
      <name val="Calibri"/>
      <family val="2"/>
      <scheme val="minor"/>
    </font>
    <font>
      <b/>
      <sz val="8"/>
      <color theme="1"/>
      <name val="Calibri"/>
      <family val="2"/>
      <scheme val="minor"/>
    </font>
    <font>
      <b/>
      <sz val="18"/>
      <color theme="1"/>
      <name val="Calibri"/>
      <family val="2"/>
      <scheme val="minor"/>
    </font>
    <font>
      <sz val="11"/>
      <color theme="1"/>
      <name val="Calibri"/>
      <family val="2"/>
      <scheme val="minor"/>
    </font>
    <font>
      <sz val="10"/>
      <name val="Arial"/>
      <family val="2"/>
    </font>
    <font>
      <b/>
      <sz val="10"/>
      <name val="Arial"/>
      <family val="2"/>
    </font>
    <font>
      <b/>
      <sz val="9"/>
      <color theme="1"/>
      <name val="Arial"/>
      <family val="2"/>
    </font>
    <font>
      <sz val="9"/>
      <name val="Arial"/>
      <family val="2"/>
    </font>
    <font>
      <b/>
      <sz val="11"/>
      <color theme="1"/>
      <name val="Calibri"/>
      <family val="2"/>
      <scheme val="minor"/>
    </font>
    <font>
      <b/>
      <sz val="14"/>
      <color theme="1"/>
      <name val="Arial"/>
      <family val="2"/>
    </font>
    <font>
      <sz val="10"/>
      <color theme="1"/>
      <name val="Arial"/>
      <family val="2"/>
    </font>
    <font>
      <b/>
      <sz val="10"/>
      <color theme="1"/>
      <name val="Arial"/>
      <family val="2"/>
    </font>
    <font>
      <b/>
      <sz val="12"/>
      <color theme="1"/>
      <name val="Calibri"/>
      <family val="2"/>
      <scheme val="minor"/>
    </font>
    <font>
      <b/>
      <sz val="12"/>
      <color theme="1"/>
      <name val="Arial"/>
      <family val="2"/>
    </font>
    <font>
      <sz val="12"/>
      <color theme="1"/>
      <name val="Arial"/>
      <family val="2"/>
    </font>
    <font>
      <b/>
      <sz val="16"/>
      <color theme="1"/>
      <name val="Arial"/>
      <family val="2"/>
    </font>
    <font>
      <sz val="14"/>
      <color theme="1"/>
      <name val="Calibri"/>
      <family val="2"/>
      <scheme val="minor"/>
    </font>
    <font>
      <b/>
      <sz val="12"/>
      <color theme="5" tint="-0.249977111117893"/>
      <name val="Arial"/>
      <family val="2"/>
    </font>
    <font>
      <sz val="12"/>
      <name val="Arial"/>
      <family val="2"/>
    </font>
    <font>
      <sz val="11"/>
      <color rgb="FFFF0000"/>
      <name val="Calibri"/>
      <family val="2"/>
      <scheme val="minor"/>
    </font>
    <font>
      <b/>
      <i/>
      <sz val="12"/>
      <color theme="1"/>
      <name val="Arial"/>
      <family val="2"/>
    </font>
    <font>
      <b/>
      <sz val="8"/>
      <color rgb="FF000000"/>
      <name val="Arial"/>
      <family val="2"/>
    </font>
    <font>
      <sz val="8"/>
      <name val="Arial"/>
      <family val="2"/>
    </font>
    <font>
      <b/>
      <sz val="11"/>
      <name val="Arial"/>
      <family val="2"/>
    </font>
    <font>
      <b/>
      <sz val="11"/>
      <color theme="1"/>
      <name val="Arial"/>
      <family val="2"/>
    </font>
    <font>
      <sz val="11"/>
      <name val="Arial"/>
      <family val="2"/>
    </font>
    <font>
      <sz val="11"/>
      <color rgb="FF000000"/>
      <name val="Arial"/>
      <family val="2"/>
    </font>
    <font>
      <b/>
      <i/>
      <sz val="11"/>
      <color theme="1"/>
      <name val="Calibri"/>
      <family val="2"/>
      <scheme val="minor"/>
    </font>
    <font>
      <b/>
      <sz val="8"/>
      <color rgb="FFFF0000"/>
      <name val="Arial"/>
      <family val="2"/>
    </font>
    <font>
      <b/>
      <i/>
      <sz val="8"/>
      <name val="Arial"/>
      <family val="2"/>
    </font>
    <font>
      <sz val="11"/>
      <color theme="1"/>
      <name val="Arial"/>
      <family val="2"/>
    </font>
    <font>
      <b/>
      <sz val="9"/>
      <color theme="5" tint="-0.249977111117893"/>
      <name val="Arial"/>
      <family val="2"/>
    </font>
    <font>
      <sz val="10"/>
      <color theme="1"/>
      <name val="Calibri"/>
      <family val="2"/>
      <scheme val="minor"/>
    </font>
    <font>
      <b/>
      <sz val="11"/>
      <color rgb="FFFF0000"/>
      <name val="Calibri"/>
      <family val="2"/>
      <scheme val="minor"/>
    </font>
    <font>
      <sz val="8"/>
      <color theme="1"/>
      <name val="Arial"/>
      <family val="2"/>
    </font>
    <font>
      <sz val="12"/>
      <color theme="1"/>
      <name val="Calibri"/>
      <family val="2"/>
      <scheme val="minor"/>
    </font>
    <font>
      <b/>
      <sz val="12"/>
      <name val="Calibri"/>
      <family val="2"/>
      <scheme val="minor"/>
    </font>
    <font>
      <sz val="12"/>
      <name val="Calibri"/>
      <family val="2"/>
      <scheme val="minor"/>
    </font>
    <font>
      <sz val="9"/>
      <color theme="1"/>
      <name val="Calibri"/>
      <family val="2"/>
      <scheme val="minor"/>
    </font>
    <font>
      <b/>
      <sz val="10"/>
      <color theme="1"/>
      <name val="Calibri"/>
      <family val="2"/>
      <scheme val="minor"/>
    </font>
    <font>
      <b/>
      <sz val="9"/>
      <color theme="1"/>
      <name val="Calibri"/>
      <family val="2"/>
      <scheme val="minor"/>
    </font>
    <font>
      <b/>
      <sz val="10"/>
      <color theme="5"/>
      <name val="Calibri"/>
      <family val="2"/>
      <scheme val="minor"/>
    </font>
    <font>
      <b/>
      <sz val="11"/>
      <color theme="5"/>
      <name val="Calibri"/>
      <family val="2"/>
      <scheme val="minor"/>
    </font>
    <font>
      <b/>
      <sz val="10"/>
      <color rgb="FFFF0000"/>
      <name val="Calibri"/>
      <family val="2"/>
      <scheme val="minor"/>
    </font>
    <font>
      <b/>
      <sz val="10"/>
      <color rgb="FFFF0000"/>
      <name val="Arial"/>
      <family val="2"/>
    </font>
    <font>
      <b/>
      <sz val="9"/>
      <color rgb="FFFF0000"/>
      <name val="Arial"/>
      <family val="2"/>
    </font>
    <font>
      <b/>
      <sz val="8"/>
      <color theme="5" tint="-0.499984740745262"/>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auto="1"/>
      </left>
      <right/>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auto="1"/>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auto="1"/>
      </left>
      <right style="medium">
        <color auto="1"/>
      </right>
      <top style="thin">
        <color indexed="64"/>
      </top>
      <bottom style="medium">
        <color auto="1"/>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s>
  <cellStyleXfs count="11">
    <xf numFmtId="0" fontId="0" fillId="0" borderId="0"/>
    <xf numFmtId="164" fontId="6" fillId="0" borderId="0" applyFont="0" applyFill="0" applyBorder="0" applyAlignment="0" applyProtection="0"/>
    <xf numFmtId="0" fontId="7" fillId="0" borderId="0"/>
    <xf numFmtId="0" fontId="7" fillId="0" borderId="0"/>
    <xf numFmtId="0" fontId="6" fillId="0" borderId="0"/>
    <xf numFmtId="165"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cellStyleXfs>
  <cellXfs count="213">
    <xf numFmtId="0" fontId="0" fillId="0" borderId="0" xfId="0"/>
    <xf numFmtId="0" fontId="3" fillId="0" borderId="0" xfId="0" applyFont="1"/>
    <xf numFmtId="0" fontId="1" fillId="0" borderId="3" xfId="0" applyFont="1" applyBorder="1" applyAlignment="1">
      <alignment horizontal="center" vertical="center"/>
    </xf>
    <xf numFmtId="0" fontId="2" fillId="0" borderId="3" xfId="0" applyFont="1" applyBorder="1" applyAlignment="1">
      <alignment horizontal="center" vertical="center"/>
    </xf>
    <xf numFmtId="0" fontId="8" fillId="0" borderId="0" xfId="2" applyFont="1"/>
    <xf numFmtId="0" fontId="15" fillId="0" borderId="0" xfId="0" applyFont="1"/>
    <xf numFmtId="0" fontId="0" fillId="0" borderId="0" xfId="0" applyAlignment="1">
      <alignment wrapText="1"/>
    </xf>
    <xf numFmtId="0" fontId="0" fillId="0" borderId="0" xfId="0" applyAlignment="1">
      <alignment horizontal="center" vertical="center"/>
    </xf>
    <xf numFmtId="0" fontId="19" fillId="0" borderId="0" xfId="0" applyFont="1"/>
    <xf numFmtId="0" fontId="12" fillId="0" borderId="1" xfId="0" applyFont="1" applyBorder="1" applyAlignment="1">
      <alignment horizontal="center" vertical="center" wrapText="1"/>
    </xf>
    <xf numFmtId="0" fontId="16" fillId="0" borderId="1" xfId="0" applyFont="1" applyBorder="1" applyAlignment="1">
      <alignment horizontal="justify" vertical="center" wrapText="1"/>
    </xf>
    <xf numFmtId="0" fontId="17" fillId="0" borderId="1" xfId="0" applyFont="1" applyBorder="1" applyAlignment="1">
      <alignment horizontal="center" vertical="center" wrapText="1"/>
    </xf>
    <xf numFmtId="0" fontId="16" fillId="0" borderId="1" xfId="0" applyFont="1" applyBorder="1" applyAlignment="1">
      <alignment horizontal="justify" vertical="center"/>
    </xf>
    <xf numFmtId="0" fontId="17" fillId="0" borderId="1" xfId="0" applyFont="1" applyBorder="1" applyAlignment="1">
      <alignment horizontal="justify" vertical="center" wrapText="1"/>
    </xf>
    <xf numFmtId="0" fontId="4" fillId="0" borderId="0" xfId="0" applyFont="1"/>
    <xf numFmtId="0" fontId="11" fillId="0" borderId="0" xfId="0" applyFont="1"/>
    <xf numFmtId="0" fontId="20"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18" fillId="0" borderId="17" xfId="0" applyFont="1" applyBorder="1" applyAlignment="1">
      <alignment horizontal="center"/>
    </xf>
    <xf numFmtId="0" fontId="18" fillId="0" borderId="0" xfId="0" applyFont="1" applyAlignment="1">
      <alignment horizontal="center"/>
    </xf>
    <xf numFmtId="0" fontId="5" fillId="0" borderId="8" xfId="0" applyFont="1" applyBorder="1" applyAlignment="1">
      <alignment horizontal="center"/>
    </xf>
    <xf numFmtId="0" fontId="5" fillId="0" borderId="7"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7" fillId="0" borderId="11" xfId="0" applyFont="1" applyBorder="1" applyAlignment="1">
      <alignment horizontal="center" vertical="top" wrapText="1"/>
    </xf>
    <xf numFmtId="0" fontId="17" fillId="0" borderId="18" xfId="0" applyFont="1" applyBorder="1" applyAlignment="1">
      <alignment horizontal="center" vertical="top" wrapText="1"/>
    </xf>
    <xf numFmtId="0" fontId="17" fillId="0" borderId="19" xfId="0" applyFont="1" applyBorder="1" applyAlignment="1">
      <alignment horizontal="center" vertical="top" wrapText="1"/>
    </xf>
    <xf numFmtId="0" fontId="0" fillId="0" borderId="0" xfId="0" applyFill="1"/>
    <xf numFmtId="0" fontId="5" fillId="0" borderId="2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7" fillId="0" borderId="4" xfId="0" applyFont="1" applyFill="1" applyBorder="1" applyAlignment="1">
      <alignment horizontal="center" vertical="center"/>
    </xf>
    <xf numFmtId="0" fontId="27" fillId="0" borderId="4" xfId="0" applyFont="1" applyFill="1" applyBorder="1" applyAlignment="1">
      <alignment horizontal="center" wrapText="1"/>
    </xf>
    <xf numFmtId="0" fontId="27"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167" fontId="27" fillId="0" borderId="4" xfId="9" applyNumberFormat="1" applyFont="1" applyFill="1" applyBorder="1" applyAlignment="1">
      <alignment horizontal="center" vertical="center"/>
    </xf>
    <xf numFmtId="0" fontId="28" fillId="0" borderId="18"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29" fillId="0" borderId="18" xfId="0" applyFont="1" applyFill="1" applyBorder="1" applyAlignment="1">
      <alignment horizontal="center" vertical="top" wrapText="1"/>
    </xf>
    <xf numFmtId="0" fontId="29" fillId="0" borderId="18" xfId="0" applyFont="1" applyFill="1" applyBorder="1" applyAlignment="1">
      <alignment horizontal="center" vertical="center" wrapText="1"/>
    </xf>
    <xf numFmtId="0" fontId="29" fillId="0" borderId="18" xfId="0" applyFont="1" applyFill="1" applyBorder="1" applyAlignment="1">
      <alignment horizontal="left" vertical="center" wrapText="1" indent="2"/>
    </xf>
    <xf numFmtId="0" fontId="0" fillId="0" borderId="14" xfId="0" applyFill="1" applyBorder="1"/>
    <xf numFmtId="0" fontId="0" fillId="0" borderId="4" xfId="0" applyFill="1" applyBorder="1"/>
    <xf numFmtId="0" fontId="11" fillId="2" borderId="4" xfId="0" applyFont="1" applyFill="1" applyBorder="1" applyAlignment="1">
      <alignment horizontal="center"/>
    </xf>
    <xf numFmtId="0" fontId="28"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29" fillId="0" borderId="22" xfId="0" applyFont="1" applyFill="1" applyBorder="1" applyAlignment="1">
      <alignment horizontal="center" vertical="top" wrapText="1"/>
    </xf>
    <xf numFmtId="0" fontId="29" fillId="0" borderId="22" xfId="0" applyFont="1" applyFill="1" applyBorder="1" applyAlignment="1">
      <alignment horizontal="center" vertical="center" wrapText="1"/>
    </xf>
    <xf numFmtId="0" fontId="0" fillId="0" borderId="0" xfId="0" applyFill="1" applyAlignment="1">
      <alignment horizontal="center"/>
    </xf>
    <xf numFmtId="0" fontId="0" fillId="0" borderId="20" xfId="0" applyFill="1" applyBorder="1" applyAlignment="1">
      <alignment horizontal="center"/>
    </xf>
    <xf numFmtId="0" fontId="29" fillId="0" borderId="26" xfId="0" applyFont="1" applyFill="1" applyBorder="1" applyAlignment="1">
      <alignment horizontal="left" vertical="center" wrapText="1" indent="2"/>
    </xf>
    <xf numFmtId="0" fontId="0" fillId="0" borderId="10" xfId="0" applyFill="1" applyBorder="1" applyAlignment="1">
      <alignment horizontal="justify" wrapText="1"/>
    </xf>
    <xf numFmtId="0" fontId="0" fillId="0" borderId="23" xfId="0" applyFill="1" applyBorder="1" applyAlignment="1">
      <alignment horizontal="justify" wrapText="1"/>
    </xf>
    <xf numFmtId="0" fontId="0" fillId="0" borderId="16" xfId="0" applyFill="1" applyBorder="1" applyAlignment="1">
      <alignment horizontal="justify" wrapText="1"/>
    </xf>
    <xf numFmtId="0" fontId="0" fillId="0" borderId="20" xfId="0" applyFill="1" applyBorder="1" applyAlignment="1">
      <alignment horizontal="justify" wrapText="1"/>
    </xf>
    <xf numFmtId="0" fontId="0" fillId="0" borderId="0" xfId="0" applyFill="1" applyBorder="1" applyAlignment="1">
      <alignment horizontal="justify" wrapText="1"/>
    </xf>
    <xf numFmtId="0" fontId="0" fillId="0" borderId="24" xfId="0" applyFill="1" applyBorder="1" applyAlignment="1">
      <alignment horizontal="justify" wrapText="1"/>
    </xf>
    <xf numFmtId="0" fontId="0" fillId="0" borderId="6" xfId="0" applyFill="1" applyBorder="1" applyAlignment="1">
      <alignment horizontal="justify" wrapText="1"/>
    </xf>
    <xf numFmtId="0" fontId="0" fillId="0" borderId="25" xfId="0" applyFill="1" applyBorder="1" applyAlignment="1">
      <alignment horizontal="justify" wrapText="1"/>
    </xf>
    <xf numFmtId="0" fontId="0" fillId="0" borderId="13" xfId="0" applyFill="1" applyBorder="1" applyAlignment="1">
      <alignment horizontal="justify" wrapText="1"/>
    </xf>
    <xf numFmtId="0" fontId="11" fillId="0" borderId="4" xfId="0" applyFont="1" applyFill="1" applyBorder="1" applyAlignment="1">
      <alignment horizontal="center" vertical="center"/>
    </xf>
    <xf numFmtId="0" fontId="24" fillId="0" borderId="4"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14"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0" xfId="2" applyFont="1" applyAlignment="1">
      <alignment horizontal="left" vertical="top" wrapText="1"/>
    </xf>
    <xf numFmtId="0" fontId="8" fillId="0" borderId="0" xfId="2" applyFont="1" applyAlignment="1">
      <alignment horizontal="left" vertical="top" wrapText="1"/>
    </xf>
    <xf numFmtId="0" fontId="7" fillId="0" borderId="0" xfId="2" applyFont="1" applyAlignment="1">
      <alignment horizontal="left" vertical="top" wrapText="1"/>
    </xf>
    <xf numFmtId="0" fontId="8" fillId="0" borderId="0" xfId="2" applyFont="1" applyAlignment="1">
      <alignment horizontal="left" vertical="top" wrapText="1"/>
    </xf>
    <xf numFmtId="0" fontId="7" fillId="0" borderId="0" xfId="2" applyFont="1"/>
    <xf numFmtId="0" fontId="14" fillId="0" borderId="0" xfId="0" applyFont="1"/>
    <xf numFmtId="0" fontId="13" fillId="0" borderId="0" xfId="0" applyFont="1"/>
    <xf numFmtId="0" fontId="8" fillId="0" borderId="0" xfId="2" applyFont="1" applyAlignment="1">
      <alignment vertical="top"/>
    </xf>
    <xf numFmtId="0" fontId="36"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2" xfId="0" applyFont="1" applyFill="1" applyBorder="1" applyAlignment="1">
      <alignment horizontal="center" vertical="center"/>
    </xf>
    <xf numFmtId="0" fontId="11" fillId="0" borderId="14" xfId="0" applyFont="1" applyFill="1" applyBorder="1" applyAlignment="1">
      <alignment horizontal="center"/>
    </xf>
    <xf numFmtId="0" fontId="11" fillId="0" borderId="12" xfId="0" applyFont="1" applyFill="1" applyBorder="1" applyAlignment="1">
      <alignment horizontal="center"/>
    </xf>
    <xf numFmtId="0" fontId="25" fillId="0" borderId="5" xfId="0" applyFont="1" applyFill="1" applyBorder="1" applyAlignment="1">
      <alignment horizontal="left" vertical="top" wrapText="1"/>
    </xf>
    <xf numFmtId="0" fontId="25" fillId="0" borderId="9" xfId="0" applyFont="1" applyFill="1" applyBorder="1" applyAlignment="1">
      <alignment horizontal="left" vertical="top" wrapText="1"/>
    </xf>
    <xf numFmtId="0" fontId="25" fillId="0" borderId="5" xfId="0" applyFont="1" applyFill="1" applyBorder="1" applyAlignment="1">
      <alignment horizontal="justify" vertical="top" wrapText="1"/>
    </xf>
    <xf numFmtId="0" fontId="25" fillId="0" borderId="9" xfId="0" applyFont="1" applyFill="1" applyBorder="1" applyAlignment="1">
      <alignment horizontal="justify" vertical="top" wrapText="1"/>
    </xf>
    <xf numFmtId="0" fontId="14" fillId="3" borderId="0" xfId="0" applyFont="1" applyFill="1" applyAlignment="1">
      <alignment horizontal="center" vertical="center"/>
    </xf>
    <xf numFmtId="0" fontId="0" fillId="3" borderId="0" xfId="0" applyFill="1"/>
    <xf numFmtId="0" fontId="14" fillId="3" borderId="14" xfId="0" applyFont="1" applyFill="1" applyBorder="1" applyAlignment="1">
      <alignment horizontal="left" vertical="center" wrapText="1"/>
    </xf>
    <xf numFmtId="0" fontId="14" fillId="3" borderId="12" xfId="0" applyFont="1" applyFill="1" applyBorder="1" applyAlignment="1">
      <alignment horizontal="left" vertical="center" wrapText="1"/>
    </xf>
    <xf numFmtId="0" fontId="0" fillId="3" borderId="0" xfId="0" applyFill="1" applyAlignment="1">
      <alignment vertical="top"/>
    </xf>
    <xf numFmtId="0" fontId="14" fillId="3" borderId="0" xfId="0" applyFont="1" applyFill="1" applyAlignment="1">
      <alignment horizontal="center" vertical="center" wrapText="1"/>
    </xf>
    <xf numFmtId="0" fontId="2" fillId="3" borderId="0" xfId="0" applyFont="1" applyFill="1"/>
    <xf numFmtId="0" fontId="14" fillId="3" borderId="4" xfId="0" applyFont="1" applyFill="1" applyBorder="1" applyAlignment="1">
      <alignment horizontal="center" vertical="center"/>
    </xf>
    <xf numFmtId="0" fontId="14" fillId="3" borderId="4" xfId="0" applyFont="1" applyFill="1" applyBorder="1" applyAlignment="1">
      <alignment horizontal="center" vertical="center" wrapText="1"/>
    </xf>
    <xf numFmtId="0" fontId="13" fillId="3" borderId="5" xfId="0" applyFont="1" applyFill="1" applyBorder="1" applyAlignment="1">
      <alignment horizontal="center"/>
    </xf>
    <xf numFmtId="0" fontId="13" fillId="3" borderId="5" xfId="0" applyFont="1" applyFill="1" applyBorder="1" applyAlignment="1">
      <alignment horizontal="center" vertical="center"/>
    </xf>
    <xf numFmtId="0" fontId="14" fillId="3" borderId="27" xfId="0" applyFont="1" applyFill="1" applyBorder="1" applyAlignment="1">
      <alignment horizontal="justify" wrapText="1"/>
    </xf>
    <xf numFmtId="168" fontId="8" fillId="3" borderId="27" xfId="10" applyNumberFormat="1" applyFont="1" applyFill="1" applyBorder="1" applyAlignment="1">
      <alignment horizontal="center" vertical="center"/>
    </xf>
    <xf numFmtId="0" fontId="37" fillId="3" borderId="28" xfId="0" applyFont="1" applyFill="1" applyBorder="1" applyAlignment="1">
      <alignment horizontal="left" vertical="center" wrapText="1"/>
    </xf>
    <xf numFmtId="0" fontId="25" fillId="3" borderId="28" xfId="0" applyFont="1" applyFill="1" applyBorder="1" applyAlignment="1">
      <alignment horizontal="left" vertical="center" wrapText="1"/>
    </xf>
    <xf numFmtId="0" fontId="37" fillId="3" borderId="0" xfId="0" applyFont="1" applyFill="1" applyAlignment="1">
      <alignment horizontal="left" vertical="center" wrapText="1"/>
    </xf>
    <xf numFmtId="0" fontId="25" fillId="3" borderId="0" xfId="0" applyFont="1" applyFill="1" applyAlignment="1">
      <alignment horizontal="left" vertical="center" wrapText="1"/>
    </xf>
    <xf numFmtId="3" fontId="13" fillId="3" borderId="5" xfId="0" applyNumberFormat="1" applyFont="1" applyFill="1" applyBorder="1" applyAlignment="1">
      <alignment horizontal="center" vertical="center"/>
    </xf>
    <xf numFmtId="0" fontId="14" fillId="3" borderId="27" xfId="0" applyFont="1" applyFill="1" applyBorder="1" applyAlignment="1">
      <alignment horizontal="justify" vertical="justify" wrapText="1"/>
    </xf>
    <xf numFmtId="0" fontId="28" fillId="0" borderId="1" xfId="0" applyFont="1" applyBorder="1" applyAlignment="1">
      <alignment horizontal="left" vertical="center" indent="1"/>
    </xf>
    <xf numFmtId="0" fontId="7"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28" fillId="0" borderId="1" xfId="0" applyFont="1" applyBorder="1" applyAlignment="1">
      <alignment horizontal="left" vertical="center" wrapText="1" indent="1"/>
    </xf>
    <xf numFmtId="0" fontId="33" fillId="0" borderId="1" xfId="0" applyFont="1" applyBorder="1" applyAlignment="1">
      <alignment wrapText="1"/>
    </xf>
    <xf numFmtId="0" fontId="33" fillId="3" borderId="0" xfId="0" applyFont="1" applyFill="1"/>
    <xf numFmtId="0" fontId="0" fillId="3" borderId="0" xfId="0" applyFill="1" applyAlignment="1">
      <alignment horizontal="center"/>
    </xf>
    <xf numFmtId="0" fontId="11" fillId="3" borderId="0" xfId="0" applyFont="1" applyFill="1" applyAlignment="1">
      <alignment horizontal="center"/>
    </xf>
    <xf numFmtId="0" fontId="0" fillId="3" borderId="1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0" xfId="0" applyFill="1" applyAlignment="1">
      <alignment vertical="center"/>
    </xf>
    <xf numFmtId="0" fontId="0" fillId="3" borderId="0" xfId="0" applyFill="1" applyAlignment="1">
      <alignment horizontal="justify" vertical="justify"/>
    </xf>
    <xf numFmtId="0" fontId="11" fillId="3" borderId="0" xfId="0" applyFont="1" applyFill="1"/>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169" fontId="0" fillId="3" borderId="0" xfId="7" applyNumberFormat="1" applyFont="1" applyFill="1"/>
    <xf numFmtId="3" fontId="0" fillId="3" borderId="0" xfId="0" applyNumberFormat="1" applyFill="1"/>
    <xf numFmtId="0" fontId="15" fillId="3" borderId="1" xfId="0" applyFont="1" applyFill="1" applyBorder="1" applyAlignment="1">
      <alignment vertical="center"/>
    </xf>
    <xf numFmtId="0" fontId="38" fillId="3" borderId="1" xfId="0" applyFont="1" applyFill="1" applyBorder="1" applyAlignment="1">
      <alignment horizontal="center" vertical="center"/>
    </xf>
    <xf numFmtId="41" fontId="0" fillId="3" borderId="0" xfId="8" applyFont="1" applyFill="1" applyAlignment="1">
      <alignment vertical="center"/>
    </xf>
    <xf numFmtId="0" fontId="15" fillId="3" borderId="1" xfId="0" applyFont="1" applyFill="1" applyBorder="1" applyAlignment="1">
      <alignment horizontal="justify" vertical="center" wrapText="1"/>
    </xf>
    <xf numFmtId="0" fontId="38" fillId="3" borderId="1" xfId="0" applyFont="1" applyFill="1" applyBorder="1" applyAlignment="1">
      <alignment horizontal="center" vertical="center" wrapText="1"/>
    </xf>
    <xf numFmtId="0" fontId="15" fillId="3" borderId="1" xfId="0" applyFont="1" applyFill="1" applyBorder="1"/>
    <xf numFmtId="0" fontId="39" fillId="0" borderId="1" xfId="0" applyFont="1" applyBorder="1" applyAlignment="1">
      <alignment horizontal="justify" vertical="center" wrapText="1"/>
    </xf>
    <xf numFmtId="0" fontId="40" fillId="0" borderId="1" xfId="0" applyFont="1" applyBorder="1" applyAlignment="1">
      <alignment horizontal="center" vertical="center" wrapText="1"/>
    </xf>
    <xf numFmtId="9" fontId="0" fillId="3" borderId="0" xfId="8" applyNumberFormat="1" applyFont="1" applyFill="1" applyAlignment="1">
      <alignment vertical="center"/>
    </xf>
    <xf numFmtId="0" fontId="41" fillId="3" borderId="0" xfId="0" applyFont="1" applyFill="1" applyAlignment="1">
      <alignment horizontal="center"/>
    </xf>
    <xf numFmtId="9" fontId="0" fillId="3" borderId="0" xfId="0" applyNumberFormat="1" applyFill="1"/>
    <xf numFmtId="0" fontId="14" fillId="3" borderId="2"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42" fillId="3" borderId="31" xfId="0" applyFont="1" applyFill="1" applyBorder="1" applyAlignment="1">
      <alignment horizontal="center" vertical="center" wrapText="1"/>
    </xf>
    <xf numFmtId="0" fontId="43" fillId="3" borderId="32" xfId="0" applyFont="1" applyFill="1" applyBorder="1" applyAlignment="1">
      <alignment horizontal="center"/>
    </xf>
    <xf numFmtId="0" fontId="41" fillId="3" borderId="33" xfId="0" applyFont="1" applyFill="1" applyBorder="1"/>
    <xf numFmtId="0" fontId="41" fillId="3" borderId="34" xfId="0" applyFont="1" applyFill="1" applyBorder="1"/>
    <xf numFmtId="0" fontId="43" fillId="3" borderId="11" xfId="0" applyFont="1" applyFill="1" applyBorder="1" applyAlignment="1">
      <alignment horizontal="center" vertical="justify" wrapText="1"/>
    </xf>
    <xf numFmtId="0" fontId="41" fillId="3" borderId="17" xfId="0" applyFont="1" applyFill="1" applyBorder="1"/>
    <xf numFmtId="0" fontId="41" fillId="3" borderId="25" xfId="0" applyFont="1" applyFill="1" applyBorder="1" applyAlignment="1">
      <alignment horizontal="center"/>
    </xf>
    <xf numFmtId="170" fontId="41" fillId="3" borderId="25" xfId="1" applyNumberFormat="1" applyFont="1" applyFill="1" applyBorder="1"/>
    <xf numFmtId="39" fontId="41" fillId="3" borderId="35" xfId="1" applyNumberFormat="1" applyFont="1" applyFill="1" applyBorder="1"/>
    <xf numFmtId="164" fontId="41" fillId="3" borderId="18" xfId="1" applyFont="1" applyFill="1" applyBorder="1" applyAlignment="1">
      <alignment horizontal="center"/>
    </xf>
    <xf numFmtId="170" fontId="41" fillId="3" borderId="0" xfId="1" applyNumberFormat="1" applyFont="1" applyFill="1" applyBorder="1"/>
    <xf numFmtId="164" fontId="41" fillId="3" borderId="35" xfId="1" applyFont="1" applyFill="1" applyBorder="1"/>
    <xf numFmtId="170" fontId="41" fillId="3" borderId="25" xfId="1" applyNumberFormat="1" applyFont="1" applyFill="1" applyBorder="1" applyAlignment="1">
      <alignment horizontal="right"/>
    </xf>
    <xf numFmtId="170" fontId="41" fillId="3" borderId="35" xfId="1" applyNumberFormat="1" applyFont="1" applyFill="1" applyBorder="1"/>
    <xf numFmtId="3" fontId="41" fillId="3" borderId="25" xfId="0" applyNumberFormat="1" applyFont="1" applyFill="1" applyBorder="1"/>
    <xf numFmtId="9" fontId="41" fillId="3" borderId="35" xfId="10" applyFont="1" applyFill="1" applyBorder="1"/>
    <xf numFmtId="0" fontId="41" fillId="3" borderId="18" xfId="0" applyFont="1" applyFill="1" applyBorder="1" applyAlignment="1">
      <alignment horizontal="center" vertical="justify" wrapText="1"/>
    </xf>
    <xf numFmtId="9" fontId="14" fillId="3" borderId="17" xfId="0" applyNumberFormat="1" applyFont="1" applyFill="1" applyBorder="1" applyAlignment="1">
      <alignment horizontal="center" vertical="justify" wrapText="1"/>
    </xf>
    <xf numFmtId="0" fontId="14" fillId="3" borderId="0" xfId="0" applyFont="1" applyFill="1" applyAlignment="1">
      <alignment horizontal="center" vertical="justify" wrapText="1"/>
    </xf>
    <xf numFmtId="0" fontId="14" fillId="3" borderId="35" xfId="0" applyFont="1" applyFill="1" applyBorder="1" applyAlignment="1">
      <alignment horizontal="center" vertical="justify" wrapText="1"/>
    </xf>
    <xf numFmtId="0" fontId="43" fillId="3" borderId="18" xfId="0" applyFont="1" applyFill="1" applyBorder="1" applyAlignment="1">
      <alignment horizontal="center" vertical="justify" wrapText="1"/>
    </xf>
    <xf numFmtId="0" fontId="41" fillId="3" borderId="25" xfId="0" applyFont="1" applyFill="1" applyBorder="1" applyAlignment="1">
      <alignment horizontal="center" vertical="center" wrapText="1"/>
    </xf>
    <xf numFmtId="2" fontId="41" fillId="3" borderId="35" xfId="10" applyNumberFormat="1" applyFont="1" applyFill="1" applyBorder="1" applyAlignment="1">
      <alignment horizontal="right"/>
    </xf>
    <xf numFmtId="0" fontId="41" fillId="3" borderId="18" xfId="0" applyFont="1" applyFill="1" applyBorder="1" applyAlignment="1">
      <alignment horizontal="center" vertical="center" wrapText="1"/>
    </xf>
    <xf numFmtId="164" fontId="43" fillId="3" borderId="18" xfId="1" applyFont="1" applyFill="1" applyBorder="1" applyAlignment="1">
      <alignment horizontal="center"/>
    </xf>
    <xf numFmtId="170" fontId="41" fillId="3" borderId="25" xfId="0" applyNumberFormat="1" applyFont="1" applyFill="1" applyBorder="1" applyAlignment="1">
      <alignment horizontal="center" vertical="center" wrapText="1"/>
    </xf>
    <xf numFmtId="2" fontId="41" fillId="3" borderId="35" xfId="10" applyNumberFormat="1" applyFont="1" applyFill="1" applyBorder="1"/>
    <xf numFmtId="0" fontId="0" fillId="3" borderId="8" xfId="0" applyFill="1" applyBorder="1"/>
    <xf numFmtId="0" fontId="0" fillId="3" borderId="7" xfId="0" applyFill="1" applyBorder="1"/>
    <xf numFmtId="0" fontId="0" fillId="3" borderId="36" xfId="0" applyFill="1" applyBorder="1"/>
    <xf numFmtId="164" fontId="41" fillId="3" borderId="19" xfId="1" applyFont="1" applyFill="1" applyBorder="1" applyAlignment="1">
      <alignment horizontal="center"/>
    </xf>
    <xf numFmtId="0" fontId="43" fillId="3" borderId="31" xfId="0" applyFont="1" applyFill="1" applyBorder="1" applyAlignment="1">
      <alignment horizontal="center" vertical="center" wrapText="1"/>
    </xf>
    <xf numFmtId="170" fontId="41" fillId="3" borderId="7" xfId="1" applyNumberFormat="1" applyFont="1" applyFill="1" applyBorder="1"/>
    <xf numFmtId="2" fontId="41" fillId="3" borderId="35" xfId="1" applyNumberFormat="1" applyFont="1" applyFill="1" applyBorder="1" applyAlignment="1">
      <alignment horizontal="right"/>
    </xf>
    <xf numFmtId="3" fontId="41" fillId="3" borderId="0" xfId="0" applyNumberFormat="1" applyFont="1" applyFill="1"/>
    <xf numFmtId="168" fontId="41" fillId="3" borderId="35" xfId="10" applyNumberFormat="1" applyFont="1" applyFill="1" applyBorder="1"/>
    <xf numFmtId="2" fontId="41" fillId="3" borderId="35" xfId="1" applyNumberFormat="1" applyFont="1" applyFill="1" applyBorder="1"/>
    <xf numFmtId="0" fontId="41" fillId="3" borderId="8" xfId="0" applyFont="1" applyFill="1" applyBorder="1"/>
    <xf numFmtId="0" fontId="41" fillId="3" borderId="7" xfId="0" applyFont="1" applyFill="1" applyBorder="1" applyAlignment="1">
      <alignment horizontal="center"/>
    </xf>
    <xf numFmtId="170" fontId="41" fillId="3" borderId="36" xfId="1" applyNumberFormat="1" applyFont="1" applyFill="1" applyBorder="1"/>
    <xf numFmtId="164" fontId="43" fillId="3" borderId="19" xfId="1" applyFont="1" applyFill="1" applyBorder="1" applyAlignment="1">
      <alignment horizontal="center"/>
    </xf>
    <xf numFmtId="0" fontId="44" fillId="3" borderId="31" xfId="0" applyFont="1" applyFill="1" applyBorder="1" applyAlignment="1">
      <alignment horizontal="center" vertical="center" wrapText="1"/>
    </xf>
    <xf numFmtId="0" fontId="16" fillId="3" borderId="0" xfId="0" applyFont="1" applyFill="1" applyAlignment="1">
      <alignment horizontal="left"/>
    </xf>
    <xf numFmtId="0" fontId="14" fillId="3" borderId="0" xfId="0" applyFont="1" applyFill="1" applyAlignment="1">
      <alignment horizontal="left" vertical="justify"/>
    </xf>
    <xf numFmtId="0" fontId="14" fillId="3" borderId="0" xfId="0" applyFont="1" applyFill="1" applyAlignment="1">
      <alignment horizontal="left" vertical="center" wrapText="1"/>
    </xf>
    <xf numFmtId="0" fontId="42" fillId="3" borderId="0" xfId="0" applyFont="1" applyFill="1"/>
    <xf numFmtId="0" fontId="35" fillId="3" borderId="0" xfId="0" applyFont="1" applyFill="1"/>
    <xf numFmtId="0" fontId="43" fillId="3" borderId="37" xfId="0" applyFont="1" applyFill="1" applyBorder="1" applyAlignment="1">
      <alignment horizontal="center" vertical="center" wrapText="1"/>
    </xf>
    <xf numFmtId="0" fontId="43" fillId="3" borderId="38" xfId="0" applyFont="1" applyFill="1" applyBorder="1" applyAlignment="1">
      <alignment horizontal="center" vertical="center"/>
    </xf>
    <xf numFmtId="0" fontId="43" fillId="3" borderId="1" xfId="0" applyFont="1" applyFill="1" applyBorder="1" applyAlignment="1">
      <alignment horizontal="center" vertical="center" wrapText="1"/>
    </xf>
    <xf numFmtId="0" fontId="15" fillId="3" borderId="19" xfId="0" applyFont="1" applyFill="1" applyBorder="1" applyAlignment="1">
      <alignment vertical="center"/>
    </xf>
    <xf numFmtId="0" fontId="38" fillId="3" borderId="36" xfId="0" applyFont="1" applyFill="1" applyBorder="1" applyAlignment="1">
      <alignment horizontal="center" vertical="center"/>
    </xf>
    <xf numFmtId="171" fontId="41" fillId="3" borderId="19" xfId="0" applyNumberFormat="1" applyFont="1" applyFill="1" applyBorder="1" applyAlignment="1">
      <alignment horizontal="right" vertical="center"/>
    </xf>
    <xf numFmtId="169" fontId="41" fillId="3" borderId="11" xfId="7" applyNumberFormat="1" applyFont="1" applyFill="1" applyBorder="1" applyAlignment="1">
      <alignment horizontal="right" vertical="center"/>
    </xf>
    <xf numFmtId="169" fontId="41" fillId="3" borderId="1" xfId="7" applyNumberFormat="1" applyFont="1" applyFill="1" applyBorder="1" applyAlignment="1">
      <alignment horizontal="right" vertical="center"/>
    </xf>
    <xf numFmtId="0" fontId="15" fillId="3" borderId="11" xfId="0" applyFont="1" applyFill="1" applyBorder="1" applyAlignment="1">
      <alignment horizontal="left" vertical="center" wrapText="1"/>
    </xf>
    <xf numFmtId="0" fontId="38" fillId="3" borderId="32" xfId="0" applyFont="1" applyFill="1" applyBorder="1" applyAlignment="1">
      <alignment horizontal="center" vertical="center"/>
    </xf>
    <xf numFmtId="9" fontId="41" fillId="3" borderId="11" xfId="10" applyFont="1" applyFill="1" applyBorder="1" applyAlignment="1">
      <alignment horizontal="right" vertical="center"/>
    </xf>
    <xf numFmtId="9" fontId="41" fillId="3" borderId="1" xfId="10" applyFont="1" applyFill="1" applyBorder="1" applyAlignment="1">
      <alignment horizontal="right" vertical="center"/>
    </xf>
    <xf numFmtId="0" fontId="15" fillId="3" borderId="1" xfId="0" applyFont="1" applyFill="1" applyBorder="1" applyAlignment="1">
      <alignment wrapText="1"/>
    </xf>
    <xf numFmtId="0" fontId="0" fillId="3" borderId="1" xfId="0" applyFill="1" applyBorder="1" applyAlignment="1">
      <alignment horizontal="center"/>
    </xf>
    <xf numFmtId="2" fontId="41" fillId="3" borderId="1" xfId="0" applyNumberFormat="1" applyFont="1" applyFill="1" applyBorder="1" applyAlignment="1">
      <alignment horizontal="right"/>
    </xf>
    <xf numFmtId="2" fontId="41" fillId="3" borderId="1" xfId="10" applyNumberFormat="1" applyFont="1" applyFill="1" applyBorder="1" applyAlignment="1">
      <alignment horizontal="right"/>
    </xf>
    <xf numFmtId="172" fontId="41" fillId="3" borderId="1" xfId="10" applyNumberFormat="1" applyFont="1" applyFill="1" applyBorder="1" applyAlignment="1">
      <alignment horizontal="right"/>
    </xf>
    <xf numFmtId="0" fontId="11" fillId="3" borderId="1" xfId="0" applyFont="1" applyFill="1" applyBorder="1" applyAlignment="1">
      <alignment horizontal="center"/>
    </xf>
    <xf numFmtId="0" fontId="45" fillId="3" borderId="1" xfId="0" applyFont="1" applyFill="1" applyBorder="1" applyAlignment="1">
      <alignment horizontal="center"/>
    </xf>
    <xf numFmtId="0" fontId="46" fillId="3" borderId="31" xfId="0" applyFont="1" applyFill="1" applyBorder="1" applyAlignment="1">
      <alignment horizontal="center" vertical="center" wrapText="1"/>
    </xf>
    <xf numFmtId="0" fontId="36" fillId="3" borderId="1" xfId="0" applyFont="1" applyFill="1" applyBorder="1" applyAlignment="1">
      <alignment horizontal="center"/>
    </xf>
    <xf numFmtId="168" fontId="47" fillId="3" borderId="27" xfId="10" applyNumberFormat="1" applyFont="1" applyFill="1" applyBorder="1" applyAlignment="1">
      <alignment horizontal="center" vertical="center"/>
    </xf>
    <xf numFmtId="0" fontId="48" fillId="0" borderId="11"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9" xfId="0" applyFont="1" applyBorder="1" applyAlignment="1">
      <alignment horizontal="center" vertical="center" wrapText="1"/>
    </xf>
    <xf numFmtId="0" fontId="49" fillId="0" borderId="3" xfId="0" applyFont="1" applyBorder="1" applyAlignment="1">
      <alignment horizontal="center" vertical="center"/>
    </xf>
  </cellXfs>
  <cellStyles count="11">
    <cellStyle name="Millares [0]" xfId="8" builtinId="6"/>
    <cellStyle name="Millares [0] 2" xfId="6" xr:uid="{00000000-0005-0000-0000-000000000000}"/>
    <cellStyle name="Millares 2" xfId="1" xr:uid="{00000000-0005-0000-0000-000001000000}"/>
    <cellStyle name="Moneda" xfId="9" builtinId="4"/>
    <cellStyle name="Moneda [0] 2" xfId="5" xr:uid="{00000000-0005-0000-0000-000002000000}"/>
    <cellStyle name="Moneda 2" xfId="7" xr:uid="{00000000-0005-0000-0000-000003000000}"/>
    <cellStyle name="Normal" xfId="0" builtinId="0"/>
    <cellStyle name="Normal 2" xfId="2" xr:uid="{00000000-0005-0000-0000-000005000000}"/>
    <cellStyle name="Normal 3" xfId="3" xr:uid="{00000000-0005-0000-0000-000006000000}"/>
    <cellStyle name="Normal 4" xfId="4" xr:uid="{00000000-0005-0000-0000-000007000000}"/>
    <cellStyle name="Porcentaje"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ula.marin/Downloads/EVALUACI&#211;N%20%20No.%20014%20d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row r="2">
          <cell r="B2" t="str">
            <v>INVITACIÓN ABIERTA No 014 DE 2023</v>
          </cell>
        </row>
        <row r="3">
          <cell r="B3" t="str">
            <v>CONTRATAR LOS SERVICIOS DE UNA EMPRESA ESPECIALISTA EN EL TRANSPORTE TERRESTRE DE CARGA PESADA PARA MOVILIZAR DESDE LAS INSTALACIONES DE LA EMPRESA DE LICORES DE CUNDINAMARCA UBICADA EN LA AUTOPISTA MEDELLÍN KM 3.8 VÍA SIBERIA - COTA (CUNDINAMARCA) HASTA LA SEDE DE LA EMPRESA DE LICORES DE NARIÑO UBICADA EN LA CIUDAD DE PASTO LA PRODUCCIÓN DEL SISTEMA DE MAQUILA, DEL PRODUCTO AGUARDIENTE NARIÑO EN TODAS SUS PRESENTACIONES</v>
          </cell>
        </row>
        <row r="6">
          <cell r="C6" t="str">
            <v xml:space="preserve">1. INVERSIONES Y TRANSPORTES SA </v>
          </cell>
        </row>
        <row r="13">
          <cell r="C13" t="str">
            <v>2. ELITE LOGISTICA Y RENDIMIENTO SAS</v>
          </cell>
        </row>
        <row r="20">
          <cell r="C20" t="str">
            <v>3. GRUPO LOGISTICO ESPECIALIZADO SAS</v>
          </cell>
        </row>
        <row r="27">
          <cell r="C27" t="str">
            <v>4. RAPIDO GIGANTE SAS</v>
          </cell>
        </row>
        <row r="34">
          <cell r="C34" t="str">
            <v>5. SKY LOGISTICA INTEGRAL SAS</v>
          </cell>
        </row>
        <row r="48">
          <cell r="C48" t="str">
            <v>6. TRANSCARGA OVS SAS</v>
          </cell>
        </row>
      </sheetData>
      <sheetData sheetId="1">
        <row r="2">
          <cell r="B2" t="str">
            <v>INVITACIÓN ABIERTA No 014 DE 2023</v>
          </cell>
        </row>
        <row r="3">
          <cell r="B3" t="str">
            <v>CONTRATAR LOS SERVICIOS DE UNA EMPRESA ESPECIALISTA EN EL TRANSPORTE TERRESTRE DE CARGA PESADA PARA MOVILIZAR DESDE LAS INSTALACIONES DE LA EMPRESA DE LICORES DE CUNDINAMARCA UBICADA EN LA AUTOPISTA MEDELLÍN KM 3.8 VÍA SIBERIA - COTA (CUNDINAMARCA) HASTA LA SEDE DE LA EMPRESA DE LICORES DE NARIÑO UBICADA EN LA CIUDAD DE PASTO LA PRODUCCIÓN DEL SISTEMA DE MAQUILA, DEL PRODUCTO AGUARDIENTE NARIÑO EN TODAS SUS PRESENTACIONES</v>
          </cell>
        </row>
        <row r="7">
          <cell r="D7" t="str">
            <v>&gt; = 1.5</v>
          </cell>
        </row>
        <row r="8">
          <cell r="D8" t="str">
            <v>&gt; =   al  50 % DEL P.O</v>
          </cell>
        </row>
        <row r="9">
          <cell r="D9" t="str">
            <v>&lt;= 75 %</v>
          </cell>
        </row>
        <row r="10">
          <cell r="D10" t="str">
            <v>&gt; = 2</v>
          </cell>
        </row>
        <row r="11">
          <cell r="D11" t="str">
            <v>MAYOR O IGUAL A 0.07</v>
          </cell>
        </row>
        <row r="12">
          <cell r="D12" t="str">
            <v>MAYOR O IGUAL A 0.03</v>
          </cell>
        </row>
        <row r="17">
          <cell r="E17">
            <v>2.4256835816806852</v>
          </cell>
        </row>
        <row r="20">
          <cell r="E20">
            <v>2100057849</v>
          </cell>
        </row>
        <row r="22">
          <cell r="E22">
            <v>0.47011738536970327</v>
          </cell>
        </row>
        <row r="25">
          <cell r="E25">
            <v>2.55233941051354</v>
          </cell>
        </row>
        <row r="28">
          <cell r="E28">
            <v>0.1435473321940581</v>
          </cell>
        </row>
        <row r="31">
          <cell r="E31">
            <v>7.6063235706191279E-2</v>
          </cell>
        </row>
        <row r="40">
          <cell r="E40">
            <v>4.5358294845491907</v>
          </cell>
        </row>
        <row r="43">
          <cell r="E43">
            <v>23805213859</v>
          </cell>
        </row>
        <row r="45">
          <cell r="E45">
            <v>0.36790400176266402</v>
          </cell>
        </row>
        <row r="48">
          <cell r="E48">
            <v>370.02961552119314</v>
          </cell>
        </row>
        <row r="51">
          <cell r="E51">
            <v>0.27882341606657834</v>
          </cell>
        </row>
        <row r="54">
          <cell r="E54">
            <v>0.17624316551054789</v>
          </cell>
        </row>
        <row r="62">
          <cell r="E62">
            <v>1.5783776265981868</v>
          </cell>
        </row>
        <row r="65">
          <cell r="E65">
            <v>2598569774</v>
          </cell>
        </row>
        <row r="67">
          <cell r="E67">
            <v>0.74378290648346812</v>
          </cell>
        </row>
        <row r="70">
          <cell r="E70">
            <v>9.105756620018159</v>
          </cell>
        </row>
        <row r="73">
          <cell r="E73">
            <v>0.70682341534164972</v>
          </cell>
        </row>
        <row r="76">
          <cell r="E76">
            <v>0.18110024110826589</v>
          </cell>
        </row>
        <row r="84">
          <cell r="E84">
            <v>13.018125550784374</v>
          </cell>
        </row>
        <row r="87">
          <cell r="E87">
            <v>2411930356</v>
          </cell>
        </row>
        <row r="89">
          <cell r="E89">
            <v>0.12988710990494307</v>
          </cell>
        </row>
        <row r="92">
          <cell r="E92" t="str">
            <v>INDETERMINADO</v>
          </cell>
        </row>
        <row r="95">
          <cell r="E95">
            <v>0.21709765604127895</v>
          </cell>
        </row>
        <row r="98">
          <cell r="E98">
            <v>0.18889946893093981</v>
          </cell>
        </row>
        <row r="106">
          <cell r="E106">
            <v>0.79544411023216888</v>
          </cell>
        </row>
        <row r="109">
          <cell r="E109">
            <v>-1536119000</v>
          </cell>
        </row>
        <row r="111">
          <cell r="E111">
            <v>0.86663732107582458</v>
          </cell>
        </row>
        <row r="114">
          <cell r="E114">
            <v>44.003362831858404</v>
          </cell>
        </row>
        <row r="117">
          <cell r="E117">
            <v>0.17352610056067122</v>
          </cell>
        </row>
        <row r="120">
          <cell r="E120">
            <v>2.3141905634036963E-2</v>
          </cell>
        </row>
        <row r="128">
          <cell r="E128">
            <v>9.6925456947319972</v>
          </cell>
        </row>
        <row r="131">
          <cell r="E131">
            <v>1088540620</v>
          </cell>
        </row>
        <row r="133">
          <cell r="E133">
            <v>0.10204004059773397</v>
          </cell>
        </row>
        <row r="136">
          <cell r="E136">
            <v>15.434328708419685</v>
          </cell>
        </row>
        <row r="139">
          <cell r="E139">
            <v>0.19936364055764047</v>
          </cell>
        </row>
        <row r="142">
          <cell r="E142">
            <v>0.17902056658142679</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B53D7-BCAA-4A3A-A6D4-66E55DB299DE}">
  <dimension ref="A1:J35"/>
  <sheetViews>
    <sheetView view="pageBreakPreview" topLeftCell="A13" zoomScale="35" zoomScaleNormal="69" zoomScaleSheetLayoutView="35" workbookViewId="0">
      <selection activeCell="R32" sqref="R32"/>
    </sheetView>
  </sheetViews>
  <sheetFormatPr baseColWidth="10" defaultRowHeight="15" x14ac:dyDescent="0.25"/>
  <cols>
    <col min="1" max="1" width="72" customWidth="1"/>
    <col min="2" max="2" width="30" style="7" customWidth="1"/>
    <col min="3" max="3" width="27.7109375" style="7" customWidth="1"/>
    <col min="4" max="4" width="24.28515625" customWidth="1"/>
    <col min="5" max="5" width="25.28515625" customWidth="1"/>
    <col min="6" max="6" width="26.42578125" customWidth="1"/>
    <col min="7" max="7" width="24" customWidth="1"/>
  </cols>
  <sheetData>
    <row r="1" spans="1:10" ht="27" customHeight="1" x14ac:dyDescent="0.3">
      <c r="A1" s="18" t="s">
        <v>57</v>
      </c>
      <c r="B1" s="19"/>
      <c r="C1" s="19"/>
      <c r="D1" s="19"/>
      <c r="E1" s="19"/>
      <c r="F1" s="19"/>
      <c r="G1" s="19"/>
      <c r="H1" s="5"/>
      <c r="I1" s="5"/>
      <c r="J1" s="5"/>
    </row>
    <row r="2" spans="1:10" s="8" customFormat="1" ht="74.25" customHeight="1" x14ac:dyDescent="0.3">
      <c r="A2" s="9" t="s">
        <v>14</v>
      </c>
      <c r="B2" s="9" t="s">
        <v>60</v>
      </c>
      <c r="C2" s="9" t="s">
        <v>71</v>
      </c>
      <c r="D2" s="9" t="s">
        <v>81</v>
      </c>
      <c r="E2" s="9" t="s">
        <v>90</v>
      </c>
      <c r="F2" s="9" t="s">
        <v>100</v>
      </c>
      <c r="G2" s="9" t="s">
        <v>113</v>
      </c>
    </row>
    <row r="3" spans="1:10" ht="21" customHeight="1" x14ac:dyDescent="0.25">
      <c r="A3" s="10" t="s">
        <v>15</v>
      </c>
      <c r="B3" s="11" t="s">
        <v>47</v>
      </c>
      <c r="C3" s="11" t="s">
        <v>72</v>
      </c>
      <c r="D3" s="11" t="s">
        <v>82</v>
      </c>
      <c r="E3" s="11" t="s">
        <v>91</v>
      </c>
      <c r="F3" s="11" t="s">
        <v>101</v>
      </c>
      <c r="G3" s="28" t="s">
        <v>115</v>
      </c>
    </row>
    <row r="4" spans="1:10" ht="162" customHeight="1" x14ac:dyDescent="0.25">
      <c r="A4" s="13" t="s">
        <v>16</v>
      </c>
      <c r="B4" s="11" t="s">
        <v>62</v>
      </c>
      <c r="C4" s="11" t="s">
        <v>43</v>
      </c>
      <c r="D4" s="11" t="s">
        <v>43</v>
      </c>
      <c r="E4" s="11" t="s">
        <v>1</v>
      </c>
      <c r="F4" s="11" t="s">
        <v>1</v>
      </c>
      <c r="G4" s="29"/>
    </row>
    <row r="5" spans="1:10" ht="39" customHeight="1" x14ac:dyDescent="0.25">
      <c r="A5" s="10" t="s">
        <v>17</v>
      </c>
      <c r="B5" s="11" t="s">
        <v>44</v>
      </c>
      <c r="C5" s="11" t="s">
        <v>73</v>
      </c>
      <c r="D5" s="11" t="s">
        <v>83</v>
      </c>
      <c r="E5" s="11" t="s">
        <v>92</v>
      </c>
      <c r="F5" s="11" t="s">
        <v>102</v>
      </c>
      <c r="G5" s="29"/>
    </row>
    <row r="6" spans="1:10" ht="22.5" customHeight="1" x14ac:dyDescent="0.25">
      <c r="A6" s="10" t="s">
        <v>18</v>
      </c>
      <c r="B6" s="11" t="s">
        <v>46</v>
      </c>
      <c r="C6" s="11" t="s">
        <v>68</v>
      </c>
      <c r="D6" s="11" t="s">
        <v>84</v>
      </c>
      <c r="E6" s="11" t="s">
        <v>93</v>
      </c>
      <c r="F6" s="11" t="s">
        <v>66</v>
      </c>
      <c r="G6" s="29"/>
    </row>
    <row r="7" spans="1:10" ht="165" customHeight="1" x14ac:dyDescent="0.25">
      <c r="A7" s="13" t="s">
        <v>19</v>
      </c>
      <c r="B7" s="11" t="s">
        <v>63</v>
      </c>
      <c r="C7" s="11" t="s">
        <v>43</v>
      </c>
      <c r="D7" s="11" t="s">
        <v>43</v>
      </c>
      <c r="E7" s="11" t="s">
        <v>1</v>
      </c>
      <c r="F7" s="11" t="s">
        <v>1</v>
      </c>
      <c r="G7" s="29"/>
    </row>
    <row r="8" spans="1:10" ht="24" customHeight="1" x14ac:dyDescent="0.25">
      <c r="A8" s="10" t="s">
        <v>13</v>
      </c>
      <c r="B8" s="11" t="s">
        <v>20</v>
      </c>
      <c r="C8" s="11" t="s">
        <v>20</v>
      </c>
      <c r="D8" s="11" t="s">
        <v>20</v>
      </c>
      <c r="E8" s="11" t="s">
        <v>20</v>
      </c>
      <c r="F8" s="11" t="s">
        <v>20</v>
      </c>
      <c r="G8" s="29"/>
    </row>
    <row r="9" spans="1:10" ht="62.25" customHeight="1" x14ac:dyDescent="0.25">
      <c r="A9" s="13" t="s">
        <v>34</v>
      </c>
      <c r="B9" s="11" t="s">
        <v>20</v>
      </c>
      <c r="C9" s="11" t="s">
        <v>20</v>
      </c>
      <c r="D9" s="11" t="s">
        <v>20</v>
      </c>
      <c r="E9" s="11" t="s">
        <v>20</v>
      </c>
      <c r="F9" s="11" t="s">
        <v>20</v>
      </c>
      <c r="G9" s="29"/>
    </row>
    <row r="10" spans="1:10" ht="19.5" customHeight="1" x14ac:dyDescent="0.25">
      <c r="A10" s="10" t="s">
        <v>35</v>
      </c>
      <c r="B10" s="11" t="s">
        <v>20</v>
      </c>
      <c r="C10" s="11" t="s">
        <v>20</v>
      </c>
      <c r="D10" s="11" t="s">
        <v>20</v>
      </c>
      <c r="E10" s="11" t="s">
        <v>20</v>
      </c>
      <c r="F10" s="11" t="s">
        <v>20</v>
      </c>
      <c r="G10" s="29"/>
    </row>
    <row r="11" spans="1:10" ht="22.5" customHeight="1" x14ac:dyDescent="0.25">
      <c r="A11" s="10" t="s">
        <v>21</v>
      </c>
      <c r="B11" s="11" t="s">
        <v>46</v>
      </c>
      <c r="C11" s="11" t="s">
        <v>74</v>
      </c>
      <c r="D11" s="11" t="s">
        <v>85</v>
      </c>
      <c r="E11" s="11" t="s">
        <v>94</v>
      </c>
      <c r="F11" s="11" t="s">
        <v>103</v>
      </c>
      <c r="G11" s="29"/>
    </row>
    <row r="12" spans="1:10" ht="370.5" customHeight="1" x14ac:dyDescent="0.25">
      <c r="A12" s="13" t="s">
        <v>45</v>
      </c>
      <c r="B12" s="11" t="s">
        <v>61</v>
      </c>
      <c r="C12" s="11" t="s">
        <v>1</v>
      </c>
      <c r="D12" s="11" t="s">
        <v>43</v>
      </c>
      <c r="E12" s="11" t="s">
        <v>1</v>
      </c>
      <c r="F12" s="11" t="s">
        <v>1</v>
      </c>
      <c r="G12" s="29"/>
    </row>
    <row r="13" spans="1:10" ht="35.25" customHeight="1" x14ac:dyDescent="0.25">
      <c r="A13" s="10" t="s">
        <v>22</v>
      </c>
      <c r="B13" s="11" t="s">
        <v>64</v>
      </c>
      <c r="C13" s="11" t="s">
        <v>53</v>
      </c>
      <c r="D13" s="11" t="s">
        <v>86</v>
      </c>
      <c r="E13" s="11" t="s">
        <v>54</v>
      </c>
      <c r="F13" s="11" t="s">
        <v>104</v>
      </c>
      <c r="G13" s="29"/>
    </row>
    <row r="14" spans="1:10" ht="129.75" customHeight="1" x14ac:dyDescent="0.25">
      <c r="A14" s="13" t="s">
        <v>23</v>
      </c>
      <c r="B14" s="11" t="s">
        <v>43</v>
      </c>
      <c r="C14" s="11" t="s">
        <v>75</v>
      </c>
      <c r="D14" s="11" t="s">
        <v>43</v>
      </c>
      <c r="E14" s="11" t="s">
        <v>1</v>
      </c>
      <c r="F14" s="11" t="s">
        <v>1</v>
      </c>
      <c r="G14" s="29"/>
    </row>
    <row r="15" spans="1:10" ht="34.5" customHeight="1" x14ac:dyDescent="0.25">
      <c r="A15" s="10" t="s">
        <v>24</v>
      </c>
      <c r="B15" s="11" t="s">
        <v>65</v>
      </c>
      <c r="C15" s="11" t="s">
        <v>54</v>
      </c>
      <c r="D15" s="11" t="s">
        <v>87</v>
      </c>
      <c r="E15" s="11" t="s">
        <v>53</v>
      </c>
      <c r="F15" s="11" t="s">
        <v>105</v>
      </c>
      <c r="G15" s="29"/>
    </row>
    <row r="16" spans="1:10" ht="107.25" customHeight="1" x14ac:dyDescent="0.25">
      <c r="A16" s="13" t="s">
        <v>36</v>
      </c>
      <c r="B16" s="11" t="s">
        <v>1</v>
      </c>
      <c r="C16" s="11" t="s">
        <v>75</v>
      </c>
      <c r="D16" s="11" t="s">
        <v>43</v>
      </c>
      <c r="E16" s="11" t="s">
        <v>1</v>
      </c>
      <c r="F16" s="11" t="s">
        <v>106</v>
      </c>
      <c r="G16" s="29"/>
    </row>
    <row r="17" spans="1:7" ht="19.5" customHeight="1" x14ac:dyDescent="0.25">
      <c r="A17" s="10" t="s">
        <v>25</v>
      </c>
      <c r="B17" s="11" t="s">
        <v>66</v>
      </c>
      <c r="C17" s="11" t="s">
        <v>53</v>
      </c>
      <c r="D17" s="11" t="s">
        <v>66</v>
      </c>
      <c r="E17" s="11" t="s">
        <v>89</v>
      </c>
      <c r="F17" s="11" t="s">
        <v>55</v>
      </c>
      <c r="G17" s="29"/>
    </row>
    <row r="18" spans="1:7" ht="105" x14ac:dyDescent="0.25">
      <c r="A18" s="13" t="s">
        <v>37</v>
      </c>
      <c r="B18" s="11" t="s">
        <v>1</v>
      </c>
      <c r="C18" s="11" t="s">
        <v>75</v>
      </c>
      <c r="D18" s="11" t="s">
        <v>43</v>
      </c>
      <c r="E18" s="11" t="s">
        <v>1</v>
      </c>
      <c r="F18" s="11" t="s">
        <v>1</v>
      </c>
      <c r="G18" s="29"/>
    </row>
    <row r="19" spans="1:7" ht="26.25" customHeight="1" x14ac:dyDescent="0.25">
      <c r="A19" s="10" t="s">
        <v>26</v>
      </c>
      <c r="B19" s="11" t="s">
        <v>67</v>
      </c>
      <c r="C19" s="11" t="s">
        <v>54</v>
      </c>
      <c r="D19" s="11" t="s">
        <v>88</v>
      </c>
      <c r="E19" s="11" t="s">
        <v>95</v>
      </c>
      <c r="F19" s="11" t="s">
        <v>107</v>
      </c>
      <c r="G19" s="29"/>
    </row>
    <row r="20" spans="1:7" ht="39.75" customHeight="1" x14ac:dyDescent="0.25">
      <c r="A20" s="13" t="s">
        <v>27</v>
      </c>
      <c r="B20" s="11" t="s">
        <v>1</v>
      </c>
      <c r="C20" s="11" t="s">
        <v>1</v>
      </c>
      <c r="D20" s="11" t="s">
        <v>43</v>
      </c>
      <c r="E20" s="11" t="s">
        <v>1</v>
      </c>
      <c r="F20" s="11" t="s">
        <v>1</v>
      </c>
      <c r="G20" s="29"/>
    </row>
    <row r="21" spans="1:7" ht="25.5" customHeight="1" x14ac:dyDescent="0.25">
      <c r="A21" s="10" t="s">
        <v>28</v>
      </c>
      <c r="B21" s="11" t="s">
        <v>47</v>
      </c>
      <c r="C21" s="11" t="s">
        <v>76</v>
      </c>
      <c r="D21" s="11" t="s">
        <v>82</v>
      </c>
      <c r="E21" s="11" t="s">
        <v>91</v>
      </c>
      <c r="F21" s="11" t="s">
        <v>108</v>
      </c>
      <c r="G21" s="29"/>
    </row>
    <row r="22" spans="1:7" ht="189" customHeight="1" x14ac:dyDescent="0.25">
      <c r="A22" s="13" t="s">
        <v>29</v>
      </c>
      <c r="B22" s="11" t="s">
        <v>48</v>
      </c>
      <c r="C22" s="11" t="s">
        <v>48</v>
      </c>
      <c r="D22" s="11" t="s">
        <v>48</v>
      </c>
      <c r="E22" s="11" t="s">
        <v>48</v>
      </c>
      <c r="F22" s="11" t="s">
        <v>43</v>
      </c>
      <c r="G22" s="29"/>
    </row>
    <row r="23" spans="1:7" ht="30.75" customHeight="1" x14ac:dyDescent="0.25">
      <c r="A23" s="12" t="s">
        <v>38</v>
      </c>
      <c r="B23" s="11" t="s">
        <v>68</v>
      </c>
      <c r="C23" s="11" t="s">
        <v>42</v>
      </c>
      <c r="D23" s="11" t="s">
        <v>53</v>
      </c>
      <c r="E23" s="11"/>
      <c r="F23" s="11" t="s">
        <v>109</v>
      </c>
      <c r="G23" s="29"/>
    </row>
    <row r="24" spans="1:7" s="7" customFormat="1" ht="132" customHeight="1" x14ac:dyDescent="0.25">
      <c r="A24" s="13" t="s">
        <v>39</v>
      </c>
      <c r="B24" s="11" t="s">
        <v>43</v>
      </c>
      <c r="C24" s="11" t="s">
        <v>77</v>
      </c>
      <c r="D24" s="11" t="s">
        <v>43</v>
      </c>
      <c r="E24" s="11" t="s">
        <v>96</v>
      </c>
      <c r="F24" s="11" t="s">
        <v>43</v>
      </c>
      <c r="G24" s="29"/>
    </row>
    <row r="25" spans="1:7" s="7" customFormat="1" ht="34.5" customHeight="1" x14ac:dyDescent="0.25">
      <c r="A25" s="10" t="s">
        <v>40</v>
      </c>
      <c r="B25" s="11" t="s">
        <v>53</v>
      </c>
      <c r="C25" s="11" t="s">
        <v>78</v>
      </c>
      <c r="D25" s="11" t="s">
        <v>51</v>
      </c>
      <c r="E25" s="11" t="s">
        <v>97</v>
      </c>
      <c r="F25" s="11" t="s">
        <v>110</v>
      </c>
      <c r="G25" s="29"/>
    </row>
    <row r="26" spans="1:7" s="7" customFormat="1" ht="85.5" customHeight="1" x14ac:dyDescent="0.25">
      <c r="A26" s="13" t="s">
        <v>41</v>
      </c>
      <c r="B26" s="11" t="s">
        <v>1</v>
      </c>
      <c r="C26" s="11" t="s">
        <v>1</v>
      </c>
      <c r="D26" s="11" t="s">
        <v>1</v>
      </c>
      <c r="E26" s="11" t="s">
        <v>1</v>
      </c>
      <c r="F26" s="11" t="s">
        <v>1</v>
      </c>
      <c r="G26" s="29"/>
    </row>
    <row r="27" spans="1:7" ht="50.25" customHeight="1" x14ac:dyDescent="0.25">
      <c r="A27" s="10" t="s">
        <v>30</v>
      </c>
      <c r="B27" s="11" t="s">
        <v>49</v>
      </c>
      <c r="C27" s="11" t="s">
        <v>50</v>
      </c>
      <c r="D27" s="11" t="s">
        <v>50</v>
      </c>
      <c r="E27" s="11" t="s">
        <v>50</v>
      </c>
      <c r="F27" s="11" t="s">
        <v>50</v>
      </c>
      <c r="G27" s="29"/>
    </row>
    <row r="28" spans="1:7" ht="108.75" customHeight="1" x14ac:dyDescent="0.25">
      <c r="A28" s="13" t="s">
        <v>31</v>
      </c>
      <c r="B28" s="11" t="s">
        <v>1</v>
      </c>
      <c r="C28" s="11" t="s">
        <v>1</v>
      </c>
      <c r="D28" s="11" t="s">
        <v>1</v>
      </c>
      <c r="E28" s="11" t="s">
        <v>1</v>
      </c>
      <c r="F28" s="11" t="s">
        <v>1</v>
      </c>
      <c r="G28" s="29"/>
    </row>
    <row r="29" spans="1:7" ht="42.75" customHeight="1" x14ac:dyDescent="0.25">
      <c r="A29" s="10" t="s">
        <v>58</v>
      </c>
      <c r="B29" s="11" t="s">
        <v>69</v>
      </c>
      <c r="C29" s="11" t="s">
        <v>79</v>
      </c>
      <c r="D29" s="11" t="s">
        <v>52</v>
      </c>
      <c r="E29" s="11" t="s">
        <v>98</v>
      </c>
      <c r="F29" s="11" t="s">
        <v>111</v>
      </c>
      <c r="G29" s="29"/>
    </row>
    <row r="30" spans="1:7" ht="63" customHeight="1" x14ac:dyDescent="0.25">
      <c r="A30" s="13" t="s">
        <v>59</v>
      </c>
      <c r="B30" s="11" t="s">
        <v>1</v>
      </c>
      <c r="C30" s="11" t="s">
        <v>1</v>
      </c>
      <c r="D30" s="11" t="s">
        <v>1</v>
      </c>
      <c r="E30" s="11" t="s">
        <v>1</v>
      </c>
      <c r="F30" s="11" t="s">
        <v>1</v>
      </c>
      <c r="G30" s="29"/>
    </row>
    <row r="31" spans="1:7" ht="36" customHeight="1" x14ac:dyDescent="0.25">
      <c r="A31" s="10" t="s">
        <v>32</v>
      </c>
      <c r="B31" s="11" t="s">
        <v>70</v>
      </c>
      <c r="C31" s="11" t="s">
        <v>56</v>
      </c>
      <c r="D31" s="11" t="s">
        <v>89</v>
      </c>
      <c r="E31" s="11" t="s">
        <v>99</v>
      </c>
      <c r="F31" s="11" t="s">
        <v>112</v>
      </c>
      <c r="G31" s="29"/>
    </row>
    <row r="32" spans="1:7" ht="258.75" customHeight="1" x14ac:dyDescent="0.25">
      <c r="A32" s="13" t="s">
        <v>33</v>
      </c>
      <c r="B32" s="11" t="s">
        <v>1</v>
      </c>
      <c r="C32" s="11" t="s">
        <v>80</v>
      </c>
      <c r="D32" s="11" t="s">
        <v>1</v>
      </c>
      <c r="E32" s="11" t="s">
        <v>1</v>
      </c>
      <c r="F32" s="11" t="s">
        <v>43</v>
      </c>
      <c r="G32" s="30"/>
    </row>
    <row r="33" spans="1:7" ht="50.25" customHeight="1" x14ac:dyDescent="0.25">
      <c r="A33" s="17" t="s">
        <v>2</v>
      </c>
      <c r="B33" s="16" t="s">
        <v>42</v>
      </c>
      <c r="C33" s="16" t="s">
        <v>42</v>
      </c>
      <c r="D33" s="11" t="s">
        <v>43</v>
      </c>
      <c r="E33" s="16" t="s">
        <v>42</v>
      </c>
      <c r="F33" s="11" t="s">
        <v>43</v>
      </c>
      <c r="G33" s="11" t="s">
        <v>114</v>
      </c>
    </row>
    <row r="34" spans="1:7" ht="50.25" customHeight="1" x14ac:dyDescent="0.25">
      <c r="D34" s="6"/>
      <c r="E34" s="6"/>
      <c r="F34" s="6"/>
    </row>
    <row r="35" spans="1:7" ht="50.25" customHeight="1" x14ac:dyDescent="0.25">
      <c r="D35" s="6"/>
      <c r="E35" s="6"/>
      <c r="F35" s="6"/>
    </row>
  </sheetData>
  <mergeCells count="2">
    <mergeCell ref="A1:G1"/>
    <mergeCell ref="G3:G32"/>
  </mergeCells>
  <pageMargins left="0.7" right="0.7" top="0.75" bottom="0.75" header="0.3" footer="0.3"/>
  <pageSetup scale="39" orientation="portrait" r:id="rId1"/>
  <rowBreaks count="1" manualBreakCount="1">
    <brk id="2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6040A-3CA6-48F7-8BFC-9B4171541CDB}">
  <dimension ref="B2:D57"/>
  <sheetViews>
    <sheetView workbookViewId="0">
      <selection activeCell="C8" sqref="C8"/>
    </sheetView>
  </sheetViews>
  <sheetFormatPr baseColWidth="10" defaultRowHeight="15" x14ac:dyDescent="0.25"/>
  <cols>
    <col min="1" max="1" width="11.42578125" style="90"/>
    <col min="2" max="2" width="33.140625" style="90" customWidth="1"/>
    <col min="3" max="3" width="33" style="90" customWidth="1"/>
    <col min="4" max="4" width="11.42578125" style="90"/>
    <col min="5" max="5" width="16.85546875" style="90" bestFit="1" customWidth="1"/>
    <col min="6" max="16384" width="11.42578125" style="90"/>
  </cols>
  <sheetData>
    <row r="2" spans="2:4" ht="15.75" thickBot="1" x14ac:dyDescent="0.3">
      <c r="B2" s="89" t="s">
        <v>148</v>
      </c>
      <c r="C2" s="89"/>
    </row>
    <row r="3" spans="2:4" ht="111" customHeight="1" thickBot="1" x14ac:dyDescent="0.3">
      <c r="B3" s="91" t="s">
        <v>149</v>
      </c>
      <c r="C3" s="92"/>
      <c r="D3" s="93"/>
    </row>
    <row r="4" spans="2:4" ht="19.5" customHeight="1" x14ac:dyDescent="0.25">
      <c r="B4" s="94"/>
      <c r="C4" s="94"/>
      <c r="D4" s="93"/>
    </row>
    <row r="5" spans="2:4" ht="22.5" customHeight="1" thickBot="1" x14ac:dyDescent="0.3">
      <c r="B5" s="95" t="s">
        <v>150</v>
      </c>
      <c r="C5" s="94"/>
      <c r="D5" s="93"/>
    </row>
    <row r="6" spans="2:4" ht="39" customHeight="1" thickBot="1" x14ac:dyDescent="0.3">
      <c r="B6" s="96" t="s">
        <v>151</v>
      </c>
      <c r="C6" s="97" t="s">
        <v>152</v>
      </c>
      <c r="D6" s="93"/>
    </row>
    <row r="7" spans="2:4" ht="15.75" customHeight="1" x14ac:dyDescent="0.25">
      <c r="B7" s="98" t="s">
        <v>153</v>
      </c>
      <c r="C7" s="99" t="s">
        <v>154</v>
      </c>
      <c r="D7" s="93"/>
    </row>
    <row r="8" spans="2:4" ht="18.75" customHeight="1" x14ac:dyDescent="0.25">
      <c r="B8" s="100" t="s">
        <v>155</v>
      </c>
      <c r="C8" s="208" t="s">
        <v>146</v>
      </c>
      <c r="D8" s="93"/>
    </row>
    <row r="9" spans="2:4" ht="79.5" thickBot="1" x14ac:dyDescent="0.3">
      <c r="B9" s="102" t="s">
        <v>156</v>
      </c>
      <c r="C9" s="103" t="s">
        <v>157</v>
      </c>
    </row>
    <row r="10" spans="2:4" x14ac:dyDescent="0.25">
      <c r="B10" s="104"/>
      <c r="C10" s="105"/>
    </row>
    <row r="11" spans="2:4" x14ac:dyDescent="0.25">
      <c r="B11" s="104"/>
      <c r="C11" s="105"/>
    </row>
    <row r="12" spans="2:4" ht="15.75" thickBot="1" x14ac:dyDescent="0.3">
      <c r="B12" s="95" t="s">
        <v>150</v>
      </c>
      <c r="C12" s="105"/>
    </row>
    <row r="13" spans="2:4" ht="26.25" thickBot="1" x14ac:dyDescent="0.3">
      <c r="B13" s="96" t="s">
        <v>151</v>
      </c>
      <c r="C13" s="97" t="s">
        <v>158</v>
      </c>
    </row>
    <row r="14" spans="2:4" x14ac:dyDescent="0.25">
      <c r="B14" s="98" t="s">
        <v>153</v>
      </c>
      <c r="C14" s="106" t="s">
        <v>159</v>
      </c>
    </row>
    <row r="15" spans="2:4" x14ac:dyDescent="0.25">
      <c r="B15" s="107" t="s">
        <v>155</v>
      </c>
      <c r="C15" s="101" t="s">
        <v>1</v>
      </c>
    </row>
    <row r="16" spans="2:4" ht="79.5" thickBot="1" x14ac:dyDescent="0.3">
      <c r="B16" s="102" t="s">
        <v>156</v>
      </c>
      <c r="C16" s="103" t="s">
        <v>160</v>
      </c>
    </row>
    <row r="17" spans="2:3" x14ac:dyDescent="0.25">
      <c r="B17" s="104"/>
      <c r="C17" s="105"/>
    </row>
    <row r="19" spans="2:3" ht="15.75" thickBot="1" x14ac:dyDescent="0.3">
      <c r="B19" s="95" t="s">
        <v>150</v>
      </c>
      <c r="C19" s="94"/>
    </row>
    <row r="20" spans="2:3" ht="26.25" thickBot="1" x14ac:dyDescent="0.3">
      <c r="B20" s="96" t="s">
        <v>151</v>
      </c>
      <c r="C20" s="97" t="s">
        <v>161</v>
      </c>
    </row>
    <row r="21" spans="2:3" x14ac:dyDescent="0.25">
      <c r="B21" s="98" t="s">
        <v>153</v>
      </c>
      <c r="C21" s="99" t="s">
        <v>162</v>
      </c>
    </row>
    <row r="22" spans="2:3" x14ac:dyDescent="0.25">
      <c r="B22" s="100" t="s">
        <v>155</v>
      </c>
      <c r="C22" s="101" t="s">
        <v>1</v>
      </c>
    </row>
    <row r="23" spans="2:3" ht="79.5" thickBot="1" x14ac:dyDescent="0.3">
      <c r="B23" s="102" t="s">
        <v>156</v>
      </c>
      <c r="C23" s="103" t="s">
        <v>163</v>
      </c>
    </row>
    <row r="26" spans="2:3" ht="15.75" thickBot="1" x14ac:dyDescent="0.3">
      <c r="B26" s="95" t="s">
        <v>150</v>
      </c>
      <c r="C26" s="94"/>
    </row>
    <row r="27" spans="2:3" ht="15.75" thickBot="1" x14ac:dyDescent="0.3">
      <c r="B27" s="96" t="s">
        <v>151</v>
      </c>
      <c r="C27" s="97" t="s">
        <v>164</v>
      </c>
    </row>
    <row r="28" spans="2:3" x14ac:dyDescent="0.25">
      <c r="B28" s="98" t="s">
        <v>153</v>
      </c>
      <c r="C28" s="99" t="s">
        <v>165</v>
      </c>
    </row>
    <row r="29" spans="2:3" x14ac:dyDescent="0.25">
      <c r="B29" s="100" t="s">
        <v>155</v>
      </c>
      <c r="C29" s="101" t="s">
        <v>1</v>
      </c>
    </row>
    <row r="30" spans="2:3" ht="79.5" thickBot="1" x14ac:dyDescent="0.3">
      <c r="B30" s="102" t="s">
        <v>156</v>
      </c>
      <c r="C30" s="103" t="s">
        <v>166</v>
      </c>
    </row>
    <row r="33" spans="2:3" ht="15.75" thickBot="1" x14ac:dyDescent="0.3">
      <c r="B33" s="95" t="s">
        <v>150</v>
      </c>
      <c r="C33" s="94"/>
    </row>
    <row r="34" spans="2:3" ht="15.75" thickBot="1" x14ac:dyDescent="0.3">
      <c r="B34" s="96" t="s">
        <v>151</v>
      </c>
      <c r="C34" s="97" t="s">
        <v>167</v>
      </c>
    </row>
    <row r="35" spans="2:3" x14ac:dyDescent="0.25">
      <c r="B35" s="98" t="s">
        <v>153</v>
      </c>
      <c r="C35" s="99" t="s">
        <v>168</v>
      </c>
    </row>
    <row r="36" spans="2:3" x14ac:dyDescent="0.25">
      <c r="B36" s="100" t="s">
        <v>169</v>
      </c>
      <c r="C36" s="101" t="s">
        <v>1</v>
      </c>
    </row>
    <row r="37" spans="2:3" ht="23.25" customHeight="1" x14ac:dyDescent="0.25">
      <c r="B37" s="108" t="s">
        <v>170</v>
      </c>
      <c r="C37" s="109" t="s">
        <v>1</v>
      </c>
    </row>
    <row r="38" spans="2:3" x14ac:dyDescent="0.25">
      <c r="B38" s="108" t="s">
        <v>171</v>
      </c>
      <c r="C38" s="110" t="s">
        <v>1</v>
      </c>
    </row>
    <row r="39" spans="2:3" ht="69" customHeight="1" x14ac:dyDescent="0.25">
      <c r="B39" s="111" t="s">
        <v>172</v>
      </c>
      <c r="C39" s="110" t="s">
        <v>1</v>
      </c>
    </row>
    <row r="40" spans="2:3" x14ac:dyDescent="0.25">
      <c r="B40" s="108" t="s">
        <v>173</v>
      </c>
      <c r="C40" s="110" t="s">
        <v>1</v>
      </c>
    </row>
    <row r="41" spans="2:3" ht="28.5" x14ac:dyDescent="0.25">
      <c r="B41" s="111" t="s">
        <v>174</v>
      </c>
      <c r="C41" s="110" t="s">
        <v>1</v>
      </c>
    </row>
    <row r="42" spans="2:3" ht="85.5" x14ac:dyDescent="0.25">
      <c r="B42" s="111" t="s">
        <v>175</v>
      </c>
      <c r="C42" s="110" t="s">
        <v>1</v>
      </c>
    </row>
    <row r="43" spans="2:3" ht="29.25" x14ac:dyDescent="0.25">
      <c r="B43" s="112" t="s">
        <v>176</v>
      </c>
      <c r="C43" s="110" t="s">
        <v>1</v>
      </c>
    </row>
    <row r="44" spans="2:3" x14ac:dyDescent="0.25">
      <c r="C44" s="113"/>
    </row>
    <row r="47" spans="2:3" ht="15.75" thickBot="1" x14ac:dyDescent="0.3">
      <c r="B47" s="95" t="s">
        <v>150</v>
      </c>
      <c r="C47" s="94"/>
    </row>
    <row r="48" spans="2:3" ht="15.75" thickBot="1" x14ac:dyDescent="0.3">
      <c r="B48" s="96" t="s">
        <v>151</v>
      </c>
      <c r="C48" s="97" t="s">
        <v>177</v>
      </c>
    </row>
    <row r="49" spans="2:3" x14ac:dyDescent="0.25">
      <c r="B49" s="98" t="s">
        <v>153</v>
      </c>
      <c r="C49" s="99" t="s">
        <v>178</v>
      </c>
    </row>
    <row r="50" spans="2:3" x14ac:dyDescent="0.25">
      <c r="B50" s="100" t="s">
        <v>155</v>
      </c>
      <c r="C50" s="101" t="s">
        <v>1</v>
      </c>
    </row>
    <row r="51" spans="2:3" x14ac:dyDescent="0.25">
      <c r="B51" s="108" t="s">
        <v>170</v>
      </c>
      <c r="C51" s="109" t="s">
        <v>1</v>
      </c>
    </row>
    <row r="52" spans="2:3" x14ac:dyDescent="0.25">
      <c r="B52" s="108" t="s">
        <v>171</v>
      </c>
      <c r="C52" s="110" t="s">
        <v>1</v>
      </c>
    </row>
    <row r="53" spans="2:3" ht="71.25" x14ac:dyDescent="0.25">
      <c r="B53" s="111" t="s">
        <v>172</v>
      </c>
      <c r="C53" s="110" t="s">
        <v>1</v>
      </c>
    </row>
    <row r="54" spans="2:3" x14ac:dyDescent="0.25">
      <c r="B54" s="108" t="s">
        <v>173</v>
      </c>
      <c r="C54" s="110" t="s">
        <v>1</v>
      </c>
    </row>
    <row r="55" spans="2:3" ht="28.5" x14ac:dyDescent="0.25">
      <c r="B55" s="111" t="s">
        <v>174</v>
      </c>
      <c r="C55" s="110" t="s">
        <v>1</v>
      </c>
    </row>
    <row r="56" spans="2:3" ht="85.5" x14ac:dyDescent="0.25">
      <c r="B56" s="111" t="s">
        <v>175</v>
      </c>
      <c r="C56" s="110" t="s">
        <v>1</v>
      </c>
    </row>
    <row r="57" spans="2:3" ht="29.25" x14ac:dyDescent="0.25">
      <c r="B57" s="112" t="s">
        <v>176</v>
      </c>
      <c r="C57" s="110" t="s">
        <v>1</v>
      </c>
    </row>
  </sheetData>
  <mergeCells count="2">
    <mergeCell ref="B2:C2"/>
    <mergeCell ref="B3:C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D889B-6FE8-42DD-871B-8DA91E8173B3}">
  <dimension ref="B1:F145"/>
  <sheetViews>
    <sheetView topLeftCell="A91" workbookViewId="0">
      <selection activeCell="F15" sqref="F15"/>
    </sheetView>
  </sheetViews>
  <sheetFormatPr baseColWidth="10" defaultRowHeight="15" x14ac:dyDescent="0.25"/>
  <cols>
    <col min="1" max="1" width="11.42578125" style="90"/>
    <col min="2" max="2" width="30.7109375" style="90" customWidth="1"/>
    <col min="3" max="3" width="29.5703125" style="90" customWidth="1"/>
    <col min="4" max="4" width="31.42578125" style="90" customWidth="1"/>
    <col min="5" max="5" width="19.28515625" style="90" customWidth="1"/>
    <col min="6" max="6" width="21.85546875" style="90" customWidth="1"/>
    <col min="7" max="7" width="16" style="90" bestFit="1" customWidth="1"/>
    <col min="8" max="8" width="11.42578125" style="90"/>
    <col min="9" max="9" width="25.5703125" style="90" bestFit="1" customWidth="1"/>
    <col min="10" max="10" width="19.7109375" style="90" customWidth="1"/>
    <col min="11" max="11" width="18.28515625" style="90" customWidth="1"/>
    <col min="12" max="12" width="24.42578125" style="90" customWidth="1"/>
    <col min="13" max="16384" width="11.42578125" style="90"/>
  </cols>
  <sheetData>
    <row r="1" spans="2:6" x14ac:dyDescent="0.25">
      <c r="D1" s="114"/>
    </row>
    <row r="2" spans="2:6" ht="15.75" thickBot="1" x14ac:dyDescent="0.3">
      <c r="B2" s="115" t="str">
        <f>+[1]DOCUMENTOS!B2</f>
        <v>INVITACIÓN ABIERTA No 014 DE 2023</v>
      </c>
      <c r="C2" s="115"/>
      <c r="D2" s="115"/>
    </row>
    <row r="3" spans="2:6" ht="15.75" thickBot="1" x14ac:dyDescent="0.3">
      <c r="B3" s="116" t="str">
        <f>+[1]DOCUMENTOS!B3</f>
        <v>CONTRATAR LOS SERVICIOS DE UNA EMPRESA ESPECIALISTA EN EL TRANSPORTE TERRESTRE DE CARGA PESADA PARA MOVILIZAR DESDE LAS INSTALACIONES DE LA EMPRESA DE LICORES DE CUNDINAMARCA UBICADA EN LA AUTOPISTA MEDELLÍN KM 3.8 VÍA SIBERIA - COTA (CUNDINAMARCA) HASTA LA SEDE DE LA EMPRESA DE LICORES DE NARIÑO UBICADA EN LA CIUDAD DE PASTO LA PRODUCCIÓN DEL SISTEMA DE MAQUILA, DEL PRODUCTO AGUARDIENTE NARIÑO EN TODAS SUS PRESENTACIONES</v>
      </c>
      <c r="C3" s="117"/>
      <c r="D3" s="118"/>
      <c r="E3" s="119"/>
      <c r="F3" s="119"/>
    </row>
    <row r="4" spans="2:6" x14ac:dyDescent="0.25">
      <c r="B4" s="120" t="s">
        <v>179</v>
      </c>
      <c r="C4" s="120"/>
      <c r="D4" s="120"/>
      <c r="E4" s="120"/>
      <c r="F4" s="120"/>
    </row>
    <row r="5" spans="2:6" x14ac:dyDescent="0.25">
      <c r="B5" s="121" t="s">
        <v>180</v>
      </c>
    </row>
    <row r="6" spans="2:6" ht="15.75" x14ac:dyDescent="0.25">
      <c r="B6" s="122" t="s">
        <v>181</v>
      </c>
      <c r="C6" s="123" t="s">
        <v>182</v>
      </c>
      <c r="D6" s="123"/>
      <c r="E6" s="124">
        <f>1155000000/2</f>
        <v>577500000</v>
      </c>
      <c r="F6" s="125"/>
    </row>
    <row r="7" spans="2:6" ht="15.75" x14ac:dyDescent="0.25">
      <c r="B7" s="126" t="s">
        <v>183</v>
      </c>
      <c r="C7" s="127" t="s">
        <v>184</v>
      </c>
      <c r="D7" s="127" t="s">
        <v>185</v>
      </c>
      <c r="F7" s="128"/>
    </row>
    <row r="8" spans="2:6" ht="15.75" x14ac:dyDescent="0.25">
      <c r="B8" s="129" t="s">
        <v>186</v>
      </c>
      <c r="C8" s="127" t="s">
        <v>187</v>
      </c>
      <c r="D8" s="130" t="s">
        <v>188</v>
      </c>
      <c r="F8" s="128"/>
    </row>
    <row r="9" spans="2:6" ht="15.75" x14ac:dyDescent="0.25">
      <c r="B9" s="129" t="s">
        <v>189</v>
      </c>
      <c r="C9" s="127" t="s">
        <v>190</v>
      </c>
      <c r="D9" s="127" t="s">
        <v>191</v>
      </c>
      <c r="F9" s="128"/>
    </row>
    <row r="10" spans="2:6" ht="15.75" x14ac:dyDescent="0.25">
      <c r="B10" s="131" t="s">
        <v>192</v>
      </c>
      <c r="C10" s="127" t="s">
        <v>193</v>
      </c>
      <c r="D10" s="127" t="s">
        <v>194</v>
      </c>
      <c r="F10" s="128"/>
    </row>
    <row r="11" spans="2:6" ht="31.5" x14ac:dyDescent="0.25">
      <c r="B11" s="132" t="s">
        <v>195</v>
      </c>
      <c r="C11" s="133" t="s">
        <v>196</v>
      </c>
      <c r="D11" s="133" t="s">
        <v>197</v>
      </c>
      <c r="F11" s="128"/>
    </row>
    <row r="12" spans="2:6" ht="31.5" x14ac:dyDescent="0.25">
      <c r="B12" s="132" t="s">
        <v>198</v>
      </c>
      <c r="C12" s="133" t="s">
        <v>199</v>
      </c>
      <c r="D12" s="133" t="s">
        <v>200</v>
      </c>
      <c r="F12" s="134"/>
    </row>
    <row r="13" spans="2:6" x14ac:dyDescent="0.25">
      <c r="C13" s="135"/>
    </row>
    <row r="14" spans="2:6" x14ac:dyDescent="0.25">
      <c r="F14" s="136"/>
    </row>
    <row r="15" spans="2:6" x14ac:dyDescent="0.25">
      <c r="B15" s="137" t="str">
        <f>+[1]DOCUMENTOS!C6</f>
        <v xml:space="preserve">1. INVERSIONES Y TRANSPORTES SA </v>
      </c>
      <c r="C15" s="138"/>
      <c r="D15" s="138"/>
      <c r="E15" s="139"/>
      <c r="F15" s="206" t="s">
        <v>146</v>
      </c>
    </row>
    <row r="16" spans="2:6" x14ac:dyDescent="0.25">
      <c r="B16" s="141" t="s">
        <v>201</v>
      </c>
      <c r="C16" s="142"/>
      <c r="D16" s="142"/>
      <c r="E16" s="143"/>
      <c r="F16" s="144"/>
    </row>
    <row r="17" spans="2:6" ht="15.75" thickBot="1" x14ac:dyDescent="0.3">
      <c r="B17" s="145"/>
      <c r="C17" s="146" t="s">
        <v>202</v>
      </c>
      <c r="D17" s="147">
        <v>3573076039</v>
      </c>
      <c r="E17" s="148">
        <f>D17/D18</f>
        <v>2.4256835816806852</v>
      </c>
      <c r="F17" s="149" t="s">
        <v>1</v>
      </c>
    </row>
    <row r="18" spans="2:6" x14ac:dyDescent="0.25">
      <c r="B18" s="145" t="s">
        <v>183</v>
      </c>
      <c r="C18" s="135" t="s">
        <v>203</v>
      </c>
      <c r="D18" s="150">
        <v>1473018190</v>
      </c>
      <c r="E18" s="151"/>
      <c r="F18" s="149"/>
    </row>
    <row r="19" spans="2:6" x14ac:dyDescent="0.25">
      <c r="B19" s="145"/>
      <c r="C19" s="135"/>
      <c r="D19" s="150"/>
      <c r="E19" s="151"/>
      <c r="F19" s="149"/>
    </row>
    <row r="20" spans="2:6" ht="15.75" thickBot="1" x14ac:dyDescent="0.3">
      <c r="B20" s="145" t="s">
        <v>186</v>
      </c>
      <c r="C20" s="146" t="s">
        <v>204</v>
      </c>
      <c r="D20" s="152" t="s">
        <v>205</v>
      </c>
      <c r="E20" s="153">
        <f>D17-D18</f>
        <v>2100057849</v>
      </c>
      <c r="F20" s="149" t="s">
        <v>1</v>
      </c>
    </row>
    <row r="21" spans="2:6" x14ac:dyDescent="0.25">
      <c r="B21" s="145"/>
      <c r="C21" s="135"/>
      <c r="D21" s="150"/>
      <c r="E21" s="151"/>
      <c r="F21" s="149"/>
    </row>
    <row r="22" spans="2:6" ht="15.75" thickBot="1" x14ac:dyDescent="0.3">
      <c r="B22" s="145" t="s">
        <v>189</v>
      </c>
      <c r="C22" s="146" t="s">
        <v>206</v>
      </c>
      <c r="D22" s="154">
        <v>3433532090</v>
      </c>
      <c r="E22" s="155">
        <f>D22/D23</f>
        <v>0.47011738536970327</v>
      </c>
      <c r="F22" s="149" t="s">
        <v>1</v>
      </c>
    </row>
    <row r="23" spans="2:6" x14ac:dyDescent="0.25">
      <c r="B23" s="145"/>
      <c r="C23" s="135" t="s">
        <v>207</v>
      </c>
      <c r="D23" s="150">
        <v>7303563316</v>
      </c>
      <c r="E23" s="153"/>
      <c r="F23" s="156"/>
    </row>
    <row r="24" spans="2:6" x14ac:dyDescent="0.25">
      <c r="B24" s="157"/>
      <c r="C24" s="158"/>
      <c r="D24" s="158"/>
      <c r="E24" s="159"/>
      <c r="F24" s="160"/>
    </row>
    <row r="25" spans="2:6" ht="15.75" thickBot="1" x14ac:dyDescent="0.3">
      <c r="B25" s="145" t="s">
        <v>192</v>
      </c>
      <c r="C25" s="161" t="s">
        <v>208</v>
      </c>
      <c r="D25" s="147">
        <v>555532658</v>
      </c>
      <c r="E25" s="162">
        <f>D25/D26</f>
        <v>2.55233941051354</v>
      </c>
      <c r="F25" s="163" t="s">
        <v>1</v>
      </c>
    </row>
    <row r="26" spans="2:6" x14ac:dyDescent="0.25">
      <c r="B26" s="145"/>
      <c r="C26" s="135" t="s">
        <v>209</v>
      </c>
      <c r="D26" s="150">
        <v>217656263</v>
      </c>
      <c r="E26" s="153"/>
      <c r="F26" s="164"/>
    </row>
    <row r="27" spans="2:6" x14ac:dyDescent="0.25">
      <c r="B27" s="145"/>
      <c r="C27" s="135"/>
      <c r="D27" s="150"/>
      <c r="E27" s="153"/>
      <c r="F27" s="164"/>
    </row>
    <row r="28" spans="2:6" ht="15.75" thickBot="1" x14ac:dyDescent="0.3">
      <c r="B28" s="145" t="s">
        <v>210</v>
      </c>
      <c r="C28" s="161" t="s">
        <v>208</v>
      </c>
      <c r="D28" s="165">
        <f>+D25</f>
        <v>555532658</v>
      </c>
      <c r="E28" s="166">
        <f>D28/D29</f>
        <v>0.1435473321940581</v>
      </c>
      <c r="F28" s="149" t="s">
        <v>1</v>
      </c>
    </row>
    <row r="29" spans="2:6" x14ac:dyDescent="0.25">
      <c r="B29" s="145"/>
      <c r="C29" s="135" t="s">
        <v>211</v>
      </c>
      <c r="D29" s="150">
        <v>3870031226</v>
      </c>
      <c r="E29" s="153"/>
      <c r="F29" s="164"/>
    </row>
    <row r="30" spans="2:6" x14ac:dyDescent="0.25">
      <c r="B30" s="145"/>
      <c r="C30" s="135"/>
      <c r="D30" s="150"/>
      <c r="E30" s="153"/>
      <c r="F30" s="164"/>
    </row>
    <row r="31" spans="2:6" ht="15.75" thickBot="1" x14ac:dyDescent="0.3">
      <c r="B31" s="145" t="s">
        <v>212</v>
      </c>
      <c r="C31" s="161" t="s">
        <v>208</v>
      </c>
      <c r="D31" s="165">
        <f>+D25</f>
        <v>555532658</v>
      </c>
      <c r="E31" s="166">
        <f>D31/D32</f>
        <v>7.6063235706191279E-2</v>
      </c>
      <c r="F31" s="149" t="s">
        <v>43</v>
      </c>
    </row>
    <row r="32" spans="2:6" x14ac:dyDescent="0.25">
      <c r="B32" s="145"/>
      <c r="C32" s="135" t="s">
        <v>207</v>
      </c>
      <c r="D32" s="150">
        <v>7303563316</v>
      </c>
      <c r="E32" s="153"/>
      <c r="F32" s="164"/>
    </row>
    <row r="33" spans="2:6" x14ac:dyDescent="0.25">
      <c r="B33" s="145"/>
      <c r="C33" s="135"/>
      <c r="D33" s="150"/>
      <c r="E33" s="153"/>
      <c r="F33" s="164"/>
    </row>
    <row r="34" spans="2:6" x14ac:dyDescent="0.25">
      <c r="B34" s="167"/>
      <c r="C34" s="168"/>
      <c r="D34" s="168"/>
      <c r="E34" s="169"/>
      <c r="F34" s="170"/>
    </row>
    <row r="38" spans="2:6" x14ac:dyDescent="0.25">
      <c r="B38" s="137" t="str">
        <f>+[1]DOCUMENTOS!C13</f>
        <v>2. ELITE LOGISTICA Y RENDIMIENTO SAS</v>
      </c>
      <c r="C38" s="138"/>
      <c r="D38" s="138"/>
      <c r="E38" s="139"/>
      <c r="F38" s="171" t="s">
        <v>1</v>
      </c>
    </row>
    <row r="39" spans="2:6" x14ac:dyDescent="0.25">
      <c r="B39" s="141" t="s">
        <v>201</v>
      </c>
      <c r="C39" s="142"/>
      <c r="D39" s="142"/>
      <c r="E39" s="143"/>
      <c r="F39" s="144"/>
    </row>
    <row r="40" spans="2:6" ht="15.75" thickBot="1" x14ac:dyDescent="0.3">
      <c r="B40" s="145"/>
      <c r="C40" s="146" t="s">
        <v>202</v>
      </c>
      <c r="D40" s="147">
        <v>30537782260</v>
      </c>
      <c r="E40" s="148">
        <f>D40/D41</f>
        <v>4.5358294845491907</v>
      </c>
      <c r="F40" s="149" t="s">
        <v>1</v>
      </c>
    </row>
    <row r="41" spans="2:6" x14ac:dyDescent="0.25">
      <c r="B41" s="145" t="s">
        <v>183</v>
      </c>
      <c r="C41" s="135" t="s">
        <v>203</v>
      </c>
      <c r="D41" s="150">
        <v>6732568401</v>
      </c>
      <c r="E41" s="151"/>
      <c r="F41" s="149"/>
    </row>
    <row r="42" spans="2:6" x14ac:dyDescent="0.25">
      <c r="B42" s="145"/>
      <c r="C42" s="135"/>
      <c r="D42" s="150"/>
      <c r="E42" s="151"/>
      <c r="F42" s="149"/>
    </row>
    <row r="43" spans="2:6" ht="15.75" thickBot="1" x14ac:dyDescent="0.3">
      <c r="B43" s="145" t="s">
        <v>186</v>
      </c>
      <c r="C43" s="146" t="s">
        <v>204</v>
      </c>
      <c r="D43" s="152" t="s">
        <v>213</v>
      </c>
      <c r="E43" s="153">
        <f>D40-D41</f>
        <v>23805213859</v>
      </c>
      <c r="F43" s="149" t="s">
        <v>1</v>
      </c>
    </row>
    <row r="44" spans="2:6" x14ac:dyDescent="0.25">
      <c r="B44" s="145"/>
      <c r="C44" s="135"/>
      <c r="D44" s="150"/>
      <c r="E44" s="151"/>
      <c r="F44" s="149"/>
    </row>
    <row r="45" spans="2:6" ht="15.75" thickBot="1" x14ac:dyDescent="0.3">
      <c r="B45" s="145" t="s">
        <v>189</v>
      </c>
      <c r="C45" s="146" t="s">
        <v>206</v>
      </c>
      <c r="D45" s="154">
        <v>14117249135</v>
      </c>
      <c r="E45" s="155">
        <f>D45/D46</f>
        <v>0.36790400176266402</v>
      </c>
      <c r="F45" s="149" t="s">
        <v>1</v>
      </c>
    </row>
    <row r="46" spans="2:6" x14ac:dyDescent="0.25">
      <c r="B46" s="145"/>
      <c r="C46" s="135" t="s">
        <v>207</v>
      </c>
      <c r="D46" s="150">
        <v>38372099970</v>
      </c>
      <c r="E46" s="151"/>
      <c r="F46" s="156"/>
    </row>
    <row r="47" spans="2:6" x14ac:dyDescent="0.25">
      <c r="B47" s="157"/>
      <c r="C47" s="158"/>
      <c r="D47" s="158"/>
      <c r="E47" s="159"/>
      <c r="F47" s="160"/>
    </row>
    <row r="48" spans="2:6" ht="15.75" thickBot="1" x14ac:dyDescent="0.3">
      <c r="B48" s="145" t="s">
        <v>192</v>
      </c>
      <c r="C48" s="161" t="s">
        <v>208</v>
      </c>
      <c r="D48" s="172">
        <v>6762820366</v>
      </c>
      <c r="E48" s="173">
        <f>D48/D49</f>
        <v>370.02961552119314</v>
      </c>
      <c r="F48" s="149" t="s">
        <v>1</v>
      </c>
    </row>
    <row r="49" spans="2:6" x14ac:dyDescent="0.25">
      <c r="B49" s="145"/>
      <c r="C49" s="135" t="s">
        <v>209</v>
      </c>
      <c r="D49" s="174">
        <v>18276430</v>
      </c>
      <c r="E49" s="153"/>
      <c r="F49" s="164"/>
    </row>
    <row r="50" spans="2:6" x14ac:dyDescent="0.25">
      <c r="B50" s="145"/>
      <c r="C50" s="135"/>
      <c r="D50" s="174"/>
      <c r="E50" s="153"/>
      <c r="F50" s="164"/>
    </row>
    <row r="51" spans="2:6" ht="15.75" thickBot="1" x14ac:dyDescent="0.3">
      <c r="B51" s="145" t="s">
        <v>210</v>
      </c>
      <c r="C51" s="161" t="s">
        <v>208</v>
      </c>
      <c r="D51" s="165">
        <f>+D48</f>
        <v>6762820366</v>
      </c>
      <c r="E51" s="166">
        <f>D51/D52</f>
        <v>0.27882341606657834</v>
      </c>
      <c r="F51" s="149" t="s">
        <v>1</v>
      </c>
    </row>
    <row r="52" spans="2:6" x14ac:dyDescent="0.25">
      <c r="B52" s="145"/>
      <c r="C52" s="135" t="s">
        <v>211</v>
      </c>
      <c r="D52" s="150">
        <v>24254850835</v>
      </c>
      <c r="E52" s="153"/>
      <c r="F52" s="164"/>
    </row>
    <row r="53" spans="2:6" x14ac:dyDescent="0.25">
      <c r="B53" s="145"/>
      <c r="C53" s="135"/>
      <c r="D53" s="150"/>
      <c r="E53" s="153"/>
      <c r="F53" s="164"/>
    </row>
    <row r="54" spans="2:6" ht="15.75" thickBot="1" x14ac:dyDescent="0.3">
      <c r="B54" s="145" t="s">
        <v>212</v>
      </c>
      <c r="C54" s="161" t="s">
        <v>208</v>
      </c>
      <c r="D54" s="165">
        <f>+D51</f>
        <v>6762820366</v>
      </c>
      <c r="E54" s="166">
        <f>D54/D55</f>
        <v>0.17624316551054789</v>
      </c>
      <c r="F54" s="149" t="s">
        <v>1</v>
      </c>
    </row>
    <row r="55" spans="2:6" x14ac:dyDescent="0.25">
      <c r="B55" s="145"/>
      <c r="C55" s="135" t="s">
        <v>207</v>
      </c>
      <c r="D55" s="150">
        <v>38372099970</v>
      </c>
      <c r="E55" s="153"/>
      <c r="F55" s="164"/>
    </row>
    <row r="56" spans="2:6" x14ac:dyDescent="0.25">
      <c r="B56" s="145"/>
      <c r="C56" s="135"/>
      <c r="D56" s="174"/>
      <c r="E56" s="153"/>
      <c r="F56" s="164"/>
    </row>
    <row r="57" spans="2:6" x14ac:dyDescent="0.25">
      <c r="B57" s="167"/>
      <c r="C57" s="168"/>
      <c r="D57" s="168"/>
      <c r="E57" s="169"/>
      <c r="F57" s="170"/>
    </row>
    <row r="60" spans="2:6" x14ac:dyDescent="0.25">
      <c r="B60" s="137" t="str">
        <f>+[1]DOCUMENTOS!C20</f>
        <v>3. GRUPO LOGISTICO ESPECIALIZADO SAS</v>
      </c>
      <c r="C60" s="138"/>
      <c r="D60" s="138"/>
      <c r="E60" s="139"/>
      <c r="F60" s="140" t="s">
        <v>43</v>
      </c>
    </row>
    <row r="61" spans="2:6" x14ac:dyDescent="0.25">
      <c r="B61" s="141" t="s">
        <v>201</v>
      </c>
      <c r="C61" s="142"/>
      <c r="D61" s="142"/>
      <c r="E61" s="143"/>
      <c r="F61" s="144"/>
    </row>
    <row r="62" spans="2:6" ht="15.75" thickBot="1" x14ac:dyDescent="0.3">
      <c r="B62" s="145"/>
      <c r="C62" s="146" t="s">
        <v>202</v>
      </c>
      <c r="D62" s="147">
        <v>7091429896</v>
      </c>
      <c r="E62" s="148">
        <f>D62/D63</f>
        <v>1.5783776265981868</v>
      </c>
      <c r="F62" s="149" t="s">
        <v>1</v>
      </c>
    </row>
    <row r="63" spans="2:6" x14ac:dyDescent="0.25">
      <c r="B63" s="145" t="s">
        <v>183</v>
      </c>
      <c r="C63" s="135" t="s">
        <v>203</v>
      </c>
      <c r="D63" s="150">
        <v>4492860122</v>
      </c>
      <c r="E63" s="151"/>
      <c r="F63" s="149"/>
    </row>
    <row r="64" spans="2:6" x14ac:dyDescent="0.25">
      <c r="B64" s="145"/>
      <c r="C64" s="135"/>
      <c r="D64" s="150"/>
      <c r="E64" s="151"/>
      <c r="F64" s="149"/>
    </row>
    <row r="65" spans="2:6" ht="15.75" thickBot="1" x14ac:dyDescent="0.3">
      <c r="B65" s="145" t="s">
        <v>186</v>
      </c>
      <c r="C65" s="146" t="s">
        <v>204</v>
      </c>
      <c r="D65" s="152" t="s">
        <v>216</v>
      </c>
      <c r="E65" s="153">
        <f>D62-D63</f>
        <v>2598569774</v>
      </c>
      <c r="F65" s="149" t="s">
        <v>1</v>
      </c>
    </row>
    <row r="66" spans="2:6" x14ac:dyDescent="0.25">
      <c r="B66" s="145"/>
      <c r="C66" s="135"/>
      <c r="D66" s="150"/>
      <c r="E66" s="151"/>
      <c r="F66" s="149"/>
    </row>
    <row r="67" spans="2:6" ht="15.75" thickBot="1" x14ac:dyDescent="0.3">
      <c r="B67" s="145" t="s">
        <v>189</v>
      </c>
      <c r="C67" s="146" t="s">
        <v>206</v>
      </c>
      <c r="D67" s="154">
        <v>7778127666</v>
      </c>
      <c r="E67" s="155">
        <f>D67/D68</f>
        <v>0.74378290648346812</v>
      </c>
      <c r="F67" s="149" t="s">
        <v>1</v>
      </c>
    </row>
    <row r="68" spans="2:6" x14ac:dyDescent="0.25">
      <c r="B68" s="145"/>
      <c r="C68" s="135" t="s">
        <v>207</v>
      </c>
      <c r="D68" s="150">
        <v>10457524095</v>
      </c>
      <c r="E68" s="151"/>
      <c r="F68" s="156"/>
    </row>
    <row r="69" spans="2:6" x14ac:dyDescent="0.25">
      <c r="B69" s="157"/>
      <c r="C69" s="158"/>
      <c r="D69" s="158"/>
      <c r="E69" s="159"/>
      <c r="F69" s="160"/>
    </row>
    <row r="70" spans="2:6" ht="15.75" thickBot="1" x14ac:dyDescent="0.3">
      <c r="B70" s="145" t="s">
        <v>192</v>
      </c>
      <c r="C70" s="161" t="s">
        <v>208</v>
      </c>
      <c r="D70" s="147">
        <v>1893860135</v>
      </c>
      <c r="E70" s="173">
        <f>D70/D71</f>
        <v>9.105756620018159</v>
      </c>
      <c r="F70" s="163" t="s">
        <v>1</v>
      </c>
    </row>
    <row r="71" spans="2:6" x14ac:dyDescent="0.25">
      <c r="B71" s="145"/>
      <c r="C71" s="135" t="s">
        <v>209</v>
      </c>
      <c r="D71" s="150">
        <v>207984928</v>
      </c>
      <c r="E71" s="153"/>
      <c r="F71" s="164"/>
    </row>
    <row r="72" spans="2:6" x14ac:dyDescent="0.25">
      <c r="B72" s="145"/>
      <c r="C72" s="135"/>
      <c r="D72" s="150"/>
      <c r="E72" s="153"/>
      <c r="F72" s="164"/>
    </row>
    <row r="73" spans="2:6" ht="15.75" thickBot="1" x14ac:dyDescent="0.3">
      <c r="B73" s="145" t="s">
        <v>210</v>
      </c>
      <c r="C73" s="161" t="s">
        <v>208</v>
      </c>
      <c r="D73" s="165">
        <f>+D70</f>
        <v>1893860135</v>
      </c>
      <c r="E73" s="166">
        <f>D73/D74</f>
        <v>0.70682341534164972</v>
      </c>
      <c r="F73" s="149" t="s">
        <v>1</v>
      </c>
    </row>
    <row r="74" spans="2:6" x14ac:dyDescent="0.25">
      <c r="B74" s="145"/>
      <c r="C74" s="135" t="s">
        <v>211</v>
      </c>
      <c r="D74" s="150">
        <v>2679396429</v>
      </c>
      <c r="E74" s="153"/>
      <c r="F74" s="164"/>
    </row>
    <row r="75" spans="2:6" x14ac:dyDescent="0.25">
      <c r="B75" s="145"/>
      <c r="C75" s="135"/>
      <c r="D75" s="150"/>
      <c r="E75" s="153"/>
      <c r="F75" s="164"/>
    </row>
    <row r="76" spans="2:6" ht="15.75" thickBot="1" x14ac:dyDescent="0.3">
      <c r="B76" s="145" t="s">
        <v>212</v>
      </c>
      <c r="C76" s="161" t="s">
        <v>208</v>
      </c>
      <c r="D76" s="165">
        <f>+D70</f>
        <v>1893860135</v>
      </c>
      <c r="E76" s="166">
        <f>D76/D77</f>
        <v>0.18110024110826589</v>
      </c>
      <c r="F76" s="149" t="s">
        <v>43</v>
      </c>
    </row>
    <row r="77" spans="2:6" x14ac:dyDescent="0.25">
      <c r="B77" s="145"/>
      <c r="C77" s="135" t="s">
        <v>207</v>
      </c>
      <c r="D77" s="150">
        <v>10457524095</v>
      </c>
      <c r="E77" s="153"/>
      <c r="F77" s="164"/>
    </row>
    <row r="78" spans="2:6" x14ac:dyDescent="0.25">
      <c r="B78" s="145"/>
      <c r="C78" s="135"/>
      <c r="D78" s="150"/>
      <c r="E78" s="153"/>
      <c r="F78" s="164"/>
    </row>
    <row r="79" spans="2:6" x14ac:dyDescent="0.25">
      <c r="B79" s="167"/>
      <c r="C79" s="168"/>
      <c r="D79" s="168"/>
      <c r="E79" s="169"/>
      <c r="F79" s="170"/>
    </row>
    <row r="82" spans="2:6" x14ac:dyDescent="0.25">
      <c r="B82" s="137" t="str">
        <f>+[1]DOCUMENTOS!C27</f>
        <v>4. RAPIDO GIGANTE SAS</v>
      </c>
      <c r="C82" s="138"/>
      <c r="D82" s="138"/>
      <c r="E82" s="139"/>
      <c r="F82" s="140" t="s">
        <v>1</v>
      </c>
    </row>
    <row r="83" spans="2:6" x14ac:dyDescent="0.25">
      <c r="B83" s="141" t="s">
        <v>201</v>
      </c>
      <c r="C83" s="142"/>
      <c r="D83" s="142"/>
      <c r="E83" s="143"/>
      <c r="F83" s="144"/>
    </row>
    <row r="84" spans="2:6" ht="15.75" thickBot="1" x14ac:dyDescent="0.3">
      <c r="B84" s="145"/>
      <c r="C84" s="146" t="s">
        <v>202</v>
      </c>
      <c r="D84" s="147">
        <v>2612621416</v>
      </c>
      <c r="E84" s="148">
        <f>D84/D85</f>
        <v>13.018125550784374</v>
      </c>
      <c r="F84" s="149" t="s">
        <v>1</v>
      </c>
    </row>
    <row r="85" spans="2:6" x14ac:dyDescent="0.25">
      <c r="B85" s="145" t="s">
        <v>183</v>
      </c>
      <c r="C85" s="135" t="s">
        <v>203</v>
      </c>
      <c r="D85" s="150">
        <v>200691060</v>
      </c>
      <c r="E85" s="151"/>
      <c r="F85" s="149"/>
    </row>
    <row r="86" spans="2:6" x14ac:dyDescent="0.25">
      <c r="B86" s="145"/>
      <c r="C86" s="135"/>
      <c r="D86" s="150"/>
      <c r="E86" s="151"/>
      <c r="F86" s="149"/>
    </row>
    <row r="87" spans="2:6" ht="15.75" thickBot="1" x14ac:dyDescent="0.3">
      <c r="B87" s="145" t="s">
        <v>186</v>
      </c>
      <c r="C87" s="146" t="s">
        <v>204</v>
      </c>
      <c r="D87" s="152" t="s">
        <v>217</v>
      </c>
      <c r="E87" s="153">
        <f>D84-D85</f>
        <v>2411930356</v>
      </c>
      <c r="F87" s="149" t="s">
        <v>1</v>
      </c>
    </row>
    <row r="88" spans="2:6" x14ac:dyDescent="0.25">
      <c r="B88" s="145"/>
      <c r="C88" s="135"/>
      <c r="D88" s="150"/>
      <c r="E88" s="151"/>
      <c r="F88" s="149"/>
    </row>
    <row r="89" spans="2:6" ht="15.75" thickBot="1" x14ac:dyDescent="0.3">
      <c r="B89" s="145" t="s">
        <v>189</v>
      </c>
      <c r="C89" s="146" t="s">
        <v>206</v>
      </c>
      <c r="D89" s="154">
        <v>339345845</v>
      </c>
      <c r="E89" s="155">
        <f>D89/D90</f>
        <v>0.12988710990494307</v>
      </c>
      <c r="F89" s="149" t="s">
        <v>1</v>
      </c>
    </row>
    <row r="90" spans="2:6" x14ac:dyDescent="0.25">
      <c r="B90" s="145"/>
      <c r="C90" s="135" t="s">
        <v>207</v>
      </c>
      <c r="D90" s="150">
        <v>2612621416</v>
      </c>
      <c r="E90" s="151"/>
      <c r="F90" s="156"/>
    </row>
    <row r="91" spans="2:6" x14ac:dyDescent="0.25">
      <c r="B91" s="157"/>
      <c r="C91" s="158"/>
      <c r="D91" s="158"/>
      <c r="E91" s="159"/>
      <c r="F91" s="160"/>
    </row>
    <row r="92" spans="2:6" ht="15.75" thickBot="1" x14ac:dyDescent="0.3">
      <c r="B92" s="145" t="s">
        <v>192</v>
      </c>
      <c r="C92" s="161" t="s">
        <v>208</v>
      </c>
      <c r="D92" s="147">
        <v>493522798</v>
      </c>
      <c r="E92" s="173" t="s">
        <v>218</v>
      </c>
      <c r="F92" s="163" t="s">
        <v>1</v>
      </c>
    </row>
    <row r="93" spans="2:6" x14ac:dyDescent="0.25">
      <c r="B93" s="145"/>
      <c r="C93" s="135" t="s">
        <v>209</v>
      </c>
      <c r="D93" s="150">
        <v>0</v>
      </c>
      <c r="E93" s="153"/>
      <c r="F93" s="164"/>
    </row>
    <row r="94" spans="2:6" x14ac:dyDescent="0.25">
      <c r="B94" s="145"/>
      <c r="C94" s="135"/>
      <c r="D94" s="150"/>
      <c r="E94" s="153"/>
      <c r="F94" s="164"/>
    </row>
    <row r="95" spans="2:6" ht="15.75" thickBot="1" x14ac:dyDescent="0.3">
      <c r="B95" s="145" t="s">
        <v>210</v>
      </c>
      <c r="C95" s="161" t="s">
        <v>208</v>
      </c>
      <c r="D95" s="165">
        <f>+D92</f>
        <v>493522798</v>
      </c>
      <c r="E95" s="166">
        <f>D95/D96</f>
        <v>0.21709765604127895</v>
      </c>
      <c r="F95" s="149" t="s">
        <v>1</v>
      </c>
    </row>
    <row r="96" spans="2:6" x14ac:dyDescent="0.25">
      <c r="B96" s="145"/>
      <c r="C96" s="135" t="s">
        <v>211</v>
      </c>
      <c r="D96" s="150">
        <v>2273275571</v>
      </c>
      <c r="E96" s="153"/>
      <c r="F96" s="164"/>
    </row>
    <row r="97" spans="2:6" x14ac:dyDescent="0.25">
      <c r="B97" s="145"/>
      <c r="C97" s="135"/>
      <c r="D97" s="150"/>
      <c r="E97" s="153"/>
      <c r="F97" s="164"/>
    </row>
    <row r="98" spans="2:6" ht="15.75" thickBot="1" x14ac:dyDescent="0.3">
      <c r="B98" s="145" t="s">
        <v>212</v>
      </c>
      <c r="C98" s="161" t="s">
        <v>208</v>
      </c>
      <c r="D98" s="165">
        <f>+D92</f>
        <v>493522798</v>
      </c>
      <c r="E98" s="166">
        <f>D98/D99</f>
        <v>0.18889946893093981</v>
      </c>
      <c r="F98" s="149" t="s">
        <v>43</v>
      </c>
    </row>
    <row r="99" spans="2:6" x14ac:dyDescent="0.25">
      <c r="B99" s="145"/>
      <c r="C99" s="135" t="s">
        <v>207</v>
      </c>
      <c r="D99" s="150">
        <v>2612621416</v>
      </c>
      <c r="E99" s="153"/>
      <c r="F99" s="164"/>
    </row>
    <row r="100" spans="2:6" x14ac:dyDescent="0.25">
      <c r="B100" s="145"/>
      <c r="C100" s="135"/>
      <c r="D100" s="150"/>
      <c r="E100" s="153"/>
      <c r="F100" s="164"/>
    </row>
    <row r="101" spans="2:6" x14ac:dyDescent="0.25">
      <c r="B101" s="167"/>
      <c r="C101" s="168"/>
      <c r="D101" s="168"/>
      <c r="E101" s="169"/>
      <c r="F101" s="170"/>
    </row>
    <row r="104" spans="2:6" x14ac:dyDescent="0.25">
      <c r="B104" s="137" t="str">
        <f>+[1]DOCUMENTOS!C34</f>
        <v>5. SKY LOGISTICA INTEGRAL SAS</v>
      </c>
      <c r="C104" s="138"/>
      <c r="D104" s="138"/>
      <c r="E104" s="139"/>
      <c r="F104" s="181" t="s">
        <v>215</v>
      </c>
    </row>
    <row r="105" spans="2:6" x14ac:dyDescent="0.25">
      <c r="B105" s="141" t="s">
        <v>201</v>
      </c>
      <c r="C105" s="142"/>
      <c r="D105" s="142"/>
      <c r="E105" s="143"/>
      <c r="F105" s="144"/>
    </row>
    <row r="106" spans="2:6" ht="15.75" thickBot="1" x14ac:dyDescent="0.3">
      <c r="B106" s="145"/>
      <c r="C106" s="146" t="s">
        <v>202</v>
      </c>
      <c r="D106" s="147">
        <v>5973413000</v>
      </c>
      <c r="E106" s="148">
        <f>D106/D107</f>
        <v>0.79544411023216888</v>
      </c>
      <c r="F106" s="149" t="s">
        <v>215</v>
      </c>
    </row>
    <row r="107" spans="2:6" x14ac:dyDescent="0.25">
      <c r="B107" s="145" t="s">
        <v>183</v>
      </c>
      <c r="C107" s="135" t="s">
        <v>203</v>
      </c>
      <c r="D107" s="150">
        <v>7509532000</v>
      </c>
      <c r="E107" s="151"/>
      <c r="F107" s="149"/>
    </row>
    <row r="108" spans="2:6" x14ac:dyDescent="0.25">
      <c r="B108" s="145"/>
      <c r="C108" s="135"/>
      <c r="D108" s="150"/>
      <c r="E108" s="151"/>
      <c r="F108" s="149"/>
    </row>
    <row r="109" spans="2:6" ht="15.75" thickBot="1" x14ac:dyDescent="0.3">
      <c r="B109" s="145" t="s">
        <v>186</v>
      </c>
      <c r="C109" s="146" t="s">
        <v>204</v>
      </c>
      <c r="D109" s="152" t="s">
        <v>219</v>
      </c>
      <c r="E109" s="153">
        <f>D106-D107</f>
        <v>-1536119000</v>
      </c>
      <c r="F109" s="149" t="s">
        <v>215</v>
      </c>
    </row>
    <row r="110" spans="2:6" x14ac:dyDescent="0.25">
      <c r="B110" s="145"/>
      <c r="C110" s="135"/>
      <c r="D110" s="150"/>
      <c r="E110" s="151"/>
      <c r="F110" s="149"/>
    </row>
    <row r="111" spans="2:6" ht="15.75" thickBot="1" x14ac:dyDescent="0.3">
      <c r="B111" s="145" t="s">
        <v>189</v>
      </c>
      <c r="C111" s="146" t="s">
        <v>206</v>
      </c>
      <c r="D111" s="154">
        <v>9310491000</v>
      </c>
      <c r="E111" s="175">
        <f>D111/D112</f>
        <v>0.86663732107582458</v>
      </c>
      <c r="F111" s="149" t="s">
        <v>215</v>
      </c>
    </row>
    <row r="112" spans="2:6" x14ac:dyDescent="0.25">
      <c r="B112" s="145"/>
      <c r="C112" s="135" t="s">
        <v>207</v>
      </c>
      <c r="D112" s="150">
        <v>10743238000</v>
      </c>
      <c r="E112" s="151"/>
      <c r="F112" s="156"/>
    </row>
    <row r="113" spans="2:6" x14ac:dyDescent="0.25">
      <c r="B113" s="157"/>
      <c r="C113" s="158"/>
      <c r="D113" s="158"/>
      <c r="E113" s="159"/>
      <c r="F113" s="160"/>
    </row>
    <row r="114" spans="2:6" ht="15.75" thickBot="1" x14ac:dyDescent="0.3">
      <c r="B114" s="145" t="s">
        <v>192</v>
      </c>
      <c r="C114" s="161" t="s">
        <v>208</v>
      </c>
      <c r="D114" s="147">
        <v>248619000</v>
      </c>
      <c r="E114" s="173">
        <f>D114/D115</f>
        <v>44.003362831858404</v>
      </c>
      <c r="F114" s="163" t="s">
        <v>1</v>
      </c>
    </row>
    <row r="115" spans="2:6" x14ac:dyDescent="0.25">
      <c r="B115" s="145"/>
      <c r="C115" s="135" t="s">
        <v>209</v>
      </c>
      <c r="D115" s="150">
        <v>5650000</v>
      </c>
      <c r="E115" s="153"/>
      <c r="F115" s="164"/>
    </row>
    <row r="116" spans="2:6" x14ac:dyDescent="0.25">
      <c r="B116" s="145"/>
      <c r="C116" s="135"/>
      <c r="D116" s="150"/>
      <c r="E116" s="153"/>
      <c r="F116" s="164"/>
    </row>
    <row r="117" spans="2:6" ht="15.75" thickBot="1" x14ac:dyDescent="0.3">
      <c r="B117" s="145" t="s">
        <v>210</v>
      </c>
      <c r="C117" s="161" t="s">
        <v>208</v>
      </c>
      <c r="D117" s="165">
        <f>+D114</f>
        <v>248619000</v>
      </c>
      <c r="E117" s="166">
        <f>D117/D118</f>
        <v>0.17352610056067122</v>
      </c>
      <c r="F117" s="149" t="s">
        <v>1</v>
      </c>
    </row>
    <row r="118" spans="2:6" x14ac:dyDescent="0.25">
      <c r="B118" s="145"/>
      <c r="C118" s="135" t="s">
        <v>211</v>
      </c>
      <c r="D118" s="150">
        <v>1432747000</v>
      </c>
      <c r="E118" s="176"/>
      <c r="F118" s="164"/>
    </row>
    <row r="119" spans="2:6" x14ac:dyDescent="0.25">
      <c r="B119" s="145"/>
      <c r="C119" s="135"/>
      <c r="D119" s="150"/>
      <c r="E119" s="153"/>
      <c r="F119" s="164"/>
    </row>
    <row r="120" spans="2:6" ht="15.75" thickBot="1" x14ac:dyDescent="0.3">
      <c r="B120" s="145" t="s">
        <v>212</v>
      </c>
      <c r="C120" s="161" t="s">
        <v>208</v>
      </c>
      <c r="D120" s="165">
        <f>+D114</f>
        <v>248619000</v>
      </c>
      <c r="E120" s="166">
        <f>D120/D121</f>
        <v>2.3141905634036963E-2</v>
      </c>
      <c r="F120" s="149" t="s">
        <v>215</v>
      </c>
    </row>
    <row r="121" spans="2:6" x14ac:dyDescent="0.25">
      <c r="B121" s="145"/>
      <c r="C121" s="135" t="s">
        <v>207</v>
      </c>
      <c r="D121" s="150">
        <v>10743238000</v>
      </c>
      <c r="E121" s="153"/>
      <c r="F121" s="164"/>
    </row>
    <row r="122" spans="2:6" x14ac:dyDescent="0.25">
      <c r="B122" s="177"/>
      <c r="C122" s="178"/>
      <c r="D122" s="172"/>
      <c r="E122" s="179"/>
      <c r="F122" s="180"/>
    </row>
    <row r="126" spans="2:6" x14ac:dyDescent="0.25">
      <c r="B126" s="137" t="str">
        <f>+[1]DOCUMENTOS!C48</f>
        <v>6. TRANSCARGA OVS SAS</v>
      </c>
      <c r="C126" s="138"/>
      <c r="D126" s="138"/>
      <c r="E126" s="139"/>
      <c r="F126" s="140" t="s">
        <v>1</v>
      </c>
    </row>
    <row r="127" spans="2:6" x14ac:dyDescent="0.25">
      <c r="B127" s="141" t="s">
        <v>201</v>
      </c>
      <c r="C127" s="142"/>
      <c r="D127" s="142"/>
      <c r="E127" s="143"/>
      <c r="F127" s="144"/>
    </row>
    <row r="128" spans="2:6" ht="15.75" thickBot="1" x14ac:dyDescent="0.3">
      <c r="B128" s="145"/>
      <c r="C128" s="146" t="s">
        <v>202</v>
      </c>
      <c r="D128" s="147">
        <v>1213767528</v>
      </c>
      <c r="E128" s="148">
        <f>D128/D129</f>
        <v>9.6925456947319972</v>
      </c>
      <c r="F128" s="149" t="s">
        <v>1</v>
      </c>
    </row>
    <row r="129" spans="2:6" x14ac:dyDescent="0.25">
      <c r="B129" s="145" t="s">
        <v>183</v>
      </c>
      <c r="C129" s="135" t="s">
        <v>203</v>
      </c>
      <c r="D129" s="150">
        <v>125226908</v>
      </c>
      <c r="E129" s="151"/>
      <c r="F129" s="149"/>
    </row>
    <row r="130" spans="2:6" x14ac:dyDescent="0.25">
      <c r="B130" s="145"/>
      <c r="C130" s="135"/>
      <c r="D130" s="150"/>
      <c r="E130" s="151"/>
      <c r="F130" s="149"/>
    </row>
    <row r="131" spans="2:6" ht="15.75" thickBot="1" x14ac:dyDescent="0.3">
      <c r="B131" s="145" t="s">
        <v>186</v>
      </c>
      <c r="C131" s="146" t="s">
        <v>204</v>
      </c>
      <c r="D131" s="152" t="s">
        <v>220</v>
      </c>
      <c r="E131" s="153">
        <f>D128-D129</f>
        <v>1088540620</v>
      </c>
      <c r="F131" s="149" t="s">
        <v>1</v>
      </c>
    </row>
    <row r="132" spans="2:6" x14ac:dyDescent="0.25">
      <c r="B132" s="145"/>
      <c r="C132" s="135"/>
      <c r="D132" s="150"/>
      <c r="E132" s="151"/>
      <c r="F132" s="149"/>
    </row>
    <row r="133" spans="2:6" ht="15.75" thickBot="1" x14ac:dyDescent="0.3">
      <c r="B133" s="145" t="s">
        <v>189</v>
      </c>
      <c r="C133" s="146" t="s">
        <v>206</v>
      </c>
      <c r="D133" s="154">
        <v>125226908</v>
      </c>
      <c r="E133" s="155">
        <f>D133/D134</f>
        <v>0.10204004059773397</v>
      </c>
      <c r="F133" s="149" t="s">
        <v>1</v>
      </c>
    </row>
    <row r="134" spans="2:6" x14ac:dyDescent="0.25">
      <c r="B134" s="145"/>
      <c r="C134" s="135" t="s">
        <v>207</v>
      </c>
      <c r="D134" s="150">
        <v>1227233028</v>
      </c>
      <c r="E134" s="151"/>
      <c r="F134" s="156"/>
    </row>
    <row r="135" spans="2:6" x14ac:dyDescent="0.25">
      <c r="B135" s="157"/>
      <c r="C135" s="158"/>
      <c r="D135" s="158"/>
      <c r="E135" s="159"/>
      <c r="F135" s="160"/>
    </row>
    <row r="136" spans="2:6" ht="15.75" thickBot="1" x14ac:dyDescent="0.3">
      <c r="B136" s="145" t="s">
        <v>192</v>
      </c>
      <c r="C136" s="161" t="s">
        <v>208</v>
      </c>
      <c r="D136" s="147">
        <v>219699952</v>
      </c>
      <c r="E136" s="173">
        <f>D136/D137</f>
        <v>15.434328708419685</v>
      </c>
      <c r="F136" s="163" t="s">
        <v>1</v>
      </c>
    </row>
    <row r="137" spans="2:6" x14ac:dyDescent="0.25">
      <c r="B137" s="145"/>
      <c r="C137" s="135" t="s">
        <v>209</v>
      </c>
      <c r="D137" s="150">
        <v>14234500</v>
      </c>
      <c r="E137" s="153"/>
      <c r="F137" s="164"/>
    </row>
    <row r="138" spans="2:6" x14ac:dyDescent="0.25">
      <c r="B138" s="145"/>
      <c r="C138" s="135"/>
      <c r="D138" s="150"/>
      <c r="E138" s="153"/>
      <c r="F138" s="164"/>
    </row>
    <row r="139" spans="2:6" ht="15.75" thickBot="1" x14ac:dyDescent="0.3">
      <c r="B139" s="145" t="s">
        <v>210</v>
      </c>
      <c r="C139" s="161" t="s">
        <v>208</v>
      </c>
      <c r="D139" s="165">
        <f>+D136</f>
        <v>219699952</v>
      </c>
      <c r="E139" s="166">
        <f>D139/D140</f>
        <v>0.19936364055764047</v>
      </c>
      <c r="F139" s="149" t="s">
        <v>1</v>
      </c>
    </row>
    <row r="140" spans="2:6" x14ac:dyDescent="0.25">
      <c r="B140" s="145"/>
      <c r="C140" s="135" t="s">
        <v>211</v>
      </c>
      <c r="D140" s="150">
        <v>1102006120</v>
      </c>
      <c r="E140" s="153"/>
      <c r="F140" s="164"/>
    </row>
    <row r="141" spans="2:6" x14ac:dyDescent="0.25">
      <c r="B141" s="145"/>
      <c r="C141" s="135"/>
      <c r="D141" s="150"/>
      <c r="E141" s="153"/>
      <c r="F141" s="164"/>
    </row>
    <row r="142" spans="2:6" ht="15.75" thickBot="1" x14ac:dyDescent="0.3">
      <c r="B142" s="145" t="s">
        <v>212</v>
      </c>
      <c r="C142" s="161" t="s">
        <v>208</v>
      </c>
      <c r="D142" s="165">
        <f>+D136</f>
        <v>219699952</v>
      </c>
      <c r="E142" s="166">
        <f>D142/D143</f>
        <v>0.17902056658142679</v>
      </c>
      <c r="F142" s="149" t="s">
        <v>43</v>
      </c>
    </row>
    <row r="143" spans="2:6" x14ac:dyDescent="0.25">
      <c r="B143" s="145"/>
      <c r="C143" s="135" t="s">
        <v>207</v>
      </c>
      <c r="D143" s="150">
        <v>1227233028</v>
      </c>
      <c r="E143" s="153"/>
      <c r="F143" s="164"/>
    </row>
    <row r="144" spans="2:6" x14ac:dyDescent="0.25">
      <c r="B144" s="145"/>
      <c r="C144" s="135"/>
      <c r="D144" s="150"/>
      <c r="E144" s="153"/>
      <c r="F144" s="164"/>
    </row>
    <row r="145" spans="2:6" x14ac:dyDescent="0.25">
      <c r="B145" s="167"/>
      <c r="C145" s="168"/>
      <c r="D145" s="168"/>
      <c r="E145" s="169"/>
      <c r="F145" s="170"/>
    </row>
  </sheetData>
  <mergeCells count="15">
    <mergeCell ref="B113:E113"/>
    <mergeCell ref="B126:E126"/>
    <mergeCell ref="B135:E135"/>
    <mergeCell ref="B47:E47"/>
    <mergeCell ref="B60:E60"/>
    <mergeCell ref="B69:E69"/>
    <mergeCell ref="B82:E82"/>
    <mergeCell ref="B91:E91"/>
    <mergeCell ref="B104:E104"/>
    <mergeCell ref="B2:D2"/>
    <mergeCell ref="B3:D3"/>
    <mergeCell ref="C6:D6"/>
    <mergeCell ref="B15:E15"/>
    <mergeCell ref="B24:E24"/>
    <mergeCell ref="B38:E3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DF300-9E00-49DA-AE10-F55737367FD3}">
  <dimension ref="B1:I13"/>
  <sheetViews>
    <sheetView topLeftCell="D1" workbookViewId="0">
      <selection activeCell="D12" sqref="D12"/>
    </sheetView>
  </sheetViews>
  <sheetFormatPr baseColWidth="10" defaultRowHeight="15" x14ac:dyDescent="0.25"/>
  <cols>
    <col min="1" max="1" width="11.42578125" style="90"/>
    <col min="2" max="2" width="26.42578125" style="90" customWidth="1"/>
    <col min="3" max="3" width="24" style="90" customWidth="1"/>
    <col min="4" max="4" width="20" style="90" customWidth="1"/>
    <col min="5" max="5" width="18.85546875" style="90" customWidth="1"/>
    <col min="6" max="6" width="17.140625" style="90" bestFit="1" customWidth="1"/>
    <col min="7" max="7" width="15.85546875" style="90" customWidth="1"/>
    <col min="8" max="8" width="16.5703125" style="90" customWidth="1"/>
    <col min="9" max="9" width="15.140625" style="90" customWidth="1"/>
    <col min="10" max="16384" width="11.42578125" style="90"/>
  </cols>
  <sheetData>
    <row r="1" spans="2:9" ht="15.75" x14ac:dyDescent="0.25">
      <c r="B1" s="182"/>
    </row>
    <row r="2" spans="2:9" x14ac:dyDescent="0.25">
      <c r="B2" s="183" t="str">
        <f>+'[1]EVALUACION INDICES'!B2</f>
        <v>INVITACIÓN ABIERTA No 014 DE 2023</v>
      </c>
      <c r="C2" s="183"/>
    </row>
    <row r="3" spans="2:9" x14ac:dyDescent="0.25">
      <c r="B3" s="184" t="str">
        <f>+'[1]EVALUACION INDICES'!B3</f>
        <v>CONTRATAR LOS SERVICIOS DE UNA EMPRESA ESPECIALISTA EN EL TRANSPORTE TERRESTRE DE CARGA PESADA PARA MOVILIZAR DESDE LAS INSTALACIONES DE LA EMPRESA DE LICORES DE CUNDINAMARCA UBICADA EN LA AUTOPISTA MEDELLÍN KM 3.8 VÍA SIBERIA - COTA (CUNDINAMARCA) HASTA LA SEDE DE LA EMPRESA DE LICORES DE NARIÑO UBICADA EN LA CIUDAD DE PASTO LA PRODUCCIÓN DEL SISTEMA DE MAQUILA, DEL PRODUCTO AGUARDIENTE NARIÑO EN TODAS SUS PRESENTACIONES</v>
      </c>
      <c r="C3" s="184"/>
      <c r="D3" s="184"/>
      <c r="E3" s="184"/>
    </row>
    <row r="4" spans="2:9" x14ac:dyDescent="0.25">
      <c r="B4" s="185" t="s">
        <v>180</v>
      </c>
      <c r="C4" s="186"/>
    </row>
    <row r="5" spans="2:9" ht="24" x14ac:dyDescent="0.25">
      <c r="B5" s="187" t="s">
        <v>182</v>
      </c>
      <c r="C5" s="188"/>
      <c r="D5" s="189" t="str">
        <f>+[1]DOCUMENTOS!C6</f>
        <v xml:space="preserve">1. INVERSIONES Y TRANSPORTES SA </v>
      </c>
      <c r="E5" s="189" t="str">
        <f>+[1]DOCUMENTOS!C13</f>
        <v>2. ELITE LOGISTICA Y RENDIMIENTO SAS</v>
      </c>
      <c r="F5" s="189" t="str">
        <f>+[1]DOCUMENTOS!C20</f>
        <v>3. GRUPO LOGISTICO ESPECIALIZADO SAS</v>
      </c>
      <c r="G5" s="189" t="str">
        <f>+[1]DOCUMENTOS!C27</f>
        <v>4. RAPIDO GIGANTE SAS</v>
      </c>
      <c r="H5" s="189" t="str">
        <f>+[1]DOCUMENTOS!C34</f>
        <v>5. SKY LOGISTICA INTEGRAL SAS</v>
      </c>
      <c r="I5" s="189" t="str">
        <f>+[1]DOCUMENTOS!C48</f>
        <v>6. TRANSCARGA OVS SAS</v>
      </c>
    </row>
    <row r="6" spans="2:9" ht="15.75" x14ac:dyDescent="0.25">
      <c r="B6" s="190" t="s">
        <v>183</v>
      </c>
      <c r="C6" s="191" t="str">
        <f>+'[1]EVALUACION INDICES'!D7</f>
        <v>&gt; = 1.5</v>
      </c>
      <c r="D6" s="192">
        <f>+'[1]EVALUACION INDICES'!E17</f>
        <v>2.4256835816806852</v>
      </c>
      <c r="E6" s="192">
        <f>+'[1]EVALUACION INDICES'!E40</f>
        <v>4.5358294845491907</v>
      </c>
      <c r="F6" s="192">
        <f>+'[1]EVALUACION INDICES'!E62</f>
        <v>1.5783776265981868</v>
      </c>
      <c r="G6" s="192">
        <f>+'[1]EVALUACION INDICES'!E84</f>
        <v>13.018125550784374</v>
      </c>
      <c r="H6" s="192">
        <f>+'[1]EVALUACION INDICES'!E106</f>
        <v>0.79544411023216888</v>
      </c>
      <c r="I6" s="192">
        <f>+'[1]EVALUACION INDICES'!E128</f>
        <v>9.6925456947319972</v>
      </c>
    </row>
    <row r="7" spans="2:9" ht="15.75" x14ac:dyDescent="0.25">
      <c r="B7" s="129" t="s">
        <v>186</v>
      </c>
      <c r="C7" s="130" t="str">
        <f>+'[1]EVALUACION INDICES'!D8</f>
        <v>&gt; =   al  50 % DEL P.O</v>
      </c>
      <c r="D7" s="193">
        <f>+'[1]EVALUACION INDICES'!E20</f>
        <v>2100057849</v>
      </c>
      <c r="E7" s="194">
        <f>+'[1]EVALUACION INDICES'!E43</f>
        <v>23805213859</v>
      </c>
      <c r="F7" s="194">
        <f>+'[1]EVALUACION INDICES'!E65</f>
        <v>2598569774</v>
      </c>
      <c r="G7" s="194">
        <f>+'[1]EVALUACION INDICES'!E87</f>
        <v>2411930356</v>
      </c>
      <c r="H7" s="194">
        <f>+'[1]EVALUACION INDICES'!E109</f>
        <v>-1536119000</v>
      </c>
      <c r="I7" s="194">
        <f>+'[1]EVALUACION INDICES'!E131</f>
        <v>1088540620</v>
      </c>
    </row>
    <row r="8" spans="2:9" ht="31.5" x14ac:dyDescent="0.25">
      <c r="B8" s="195" t="s">
        <v>189</v>
      </c>
      <c r="C8" s="196" t="str">
        <f>+'[1]EVALUACION INDICES'!D9</f>
        <v>&lt;= 75 %</v>
      </c>
      <c r="D8" s="197">
        <f>+'[1]EVALUACION INDICES'!E22</f>
        <v>0.47011738536970327</v>
      </c>
      <c r="E8" s="198">
        <f>+'[1]EVALUACION INDICES'!E45</f>
        <v>0.36790400176266402</v>
      </c>
      <c r="F8" s="198">
        <f>+'[1]EVALUACION INDICES'!E67</f>
        <v>0.74378290648346812</v>
      </c>
      <c r="G8" s="198">
        <f>+'[1]EVALUACION INDICES'!E89</f>
        <v>0.12988710990494307</v>
      </c>
      <c r="H8" s="198">
        <f>+'[1]EVALUACION INDICES'!E111</f>
        <v>0.86663732107582458</v>
      </c>
      <c r="I8" s="198">
        <f>+'[1]EVALUACION INDICES'!E133</f>
        <v>0.10204004059773397</v>
      </c>
    </row>
    <row r="9" spans="2:9" ht="15.75" x14ac:dyDescent="0.25">
      <c r="B9" s="199" t="s">
        <v>192</v>
      </c>
      <c r="C9" s="200" t="str">
        <f>+'[1]EVALUACION INDICES'!D10</f>
        <v>&gt; = 2</v>
      </c>
      <c r="D9" s="201">
        <f>+'[1]EVALUACION INDICES'!E25</f>
        <v>2.55233941051354</v>
      </c>
      <c r="E9" s="201">
        <f>+'[1]EVALUACION INDICES'!E48</f>
        <v>370.02961552119314</v>
      </c>
      <c r="F9" s="201">
        <f>+'[1]EVALUACION INDICES'!E70</f>
        <v>9.105756620018159</v>
      </c>
      <c r="G9" s="201" t="str">
        <f>+'[1]EVALUACION INDICES'!E92</f>
        <v>INDETERMINADO</v>
      </c>
      <c r="H9" s="201">
        <f>+'[1]EVALUACION INDICES'!E114</f>
        <v>44.003362831858404</v>
      </c>
      <c r="I9" s="201">
        <f>+'[1]EVALUACION INDICES'!E136</f>
        <v>15.434328708419685</v>
      </c>
    </row>
    <row r="10" spans="2:9" ht="31.5" x14ac:dyDescent="0.25">
      <c r="B10" s="132" t="s">
        <v>195</v>
      </c>
      <c r="C10" s="133" t="str">
        <f>+'[1]EVALUACION INDICES'!D11</f>
        <v>MAYOR O IGUAL A 0.07</v>
      </c>
      <c r="D10" s="202">
        <f>+'[1]EVALUACION INDICES'!E28</f>
        <v>0.1435473321940581</v>
      </c>
      <c r="E10" s="203">
        <f>+'[1]EVALUACION INDICES'!E51</f>
        <v>0.27882341606657834</v>
      </c>
      <c r="F10" s="203">
        <f>+'[1]EVALUACION INDICES'!E73</f>
        <v>0.70682341534164972</v>
      </c>
      <c r="G10" s="203">
        <f>+'[1]EVALUACION INDICES'!E95</f>
        <v>0.21709765604127895</v>
      </c>
      <c r="H10" s="203">
        <f>+'[1]EVALUACION INDICES'!E117</f>
        <v>0.17352610056067122</v>
      </c>
      <c r="I10" s="203">
        <f>+'[1]EVALUACION INDICES'!E139</f>
        <v>0.19936364055764047</v>
      </c>
    </row>
    <row r="11" spans="2:9" ht="31.5" x14ac:dyDescent="0.25">
      <c r="B11" s="132" t="s">
        <v>198</v>
      </c>
      <c r="C11" s="133" t="str">
        <f>+'[1]EVALUACION INDICES'!D12</f>
        <v>MAYOR O IGUAL A 0.03</v>
      </c>
      <c r="D11" s="202">
        <f>+'[1]EVALUACION INDICES'!E31</f>
        <v>7.6063235706191279E-2</v>
      </c>
      <c r="E11" s="202">
        <f>+'[1]EVALUACION INDICES'!E54</f>
        <v>0.17624316551054789</v>
      </c>
      <c r="F11" s="202">
        <f>+'[1]EVALUACION INDICES'!E76</f>
        <v>0.18110024110826589</v>
      </c>
      <c r="G11" s="202">
        <f>+'[1]EVALUACION INDICES'!E98</f>
        <v>0.18889946893093981</v>
      </c>
      <c r="H11" s="202">
        <f>+'[1]EVALUACION INDICES'!E120</f>
        <v>2.3141905634036963E-2</v>
      </c>
      <c r="I11" s="202">
        <f>+'[1]EVALUACION INDICES'!E142</f>
        <v>0.17902056658142679</v>
      </c>
    </row>
    <row r="12" spans="2:9" x14ac:dyDescent="0.25">
      <c r="D12" s="207" t="s">
        <v>146</v>
      </c>
      <c r="E12" s="204" t="s">
        <v>1</v>
      </c>
      <c r="F12" s="204" t="s">
        <v>1</v>
      </c>
      <c r="G12" s="204" t="s">
        <v>1</v>
      </c>
      <c r="H12" s="205" t="s">
        <v>214</v>
      </c>
      <c r="I12" s="204" t="s">
        <v>1</v>
      </c>
    </row>
    <row r="13" spans="2:9" x14ac:dyDescent="0.25">
      <c r="D13" s="90" t="s">
        <v>179</v>
      </c>
    </row>
  </sheetData>
  <mergeCells count="3">
    <mergeCell ref="B2:C2"/>
    <mergeCell ref="B3:E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2B2B4-FF22-4756-90D4-57ABD776B465}">
  <dimension ref="A3:J39"/>
  <sheetViews>
    <sheetView view="pageBreakPreview" topLeftCell="A16" zoomScale="60" zoomScaleNormal="100" workbookViewId="0">
      <selection activeCell="G35" sqref="G35:J39"/>
    </sheetView>
  </sheetViews>
  <sheetFormatPr baseColWidth="10" defaultRowHeight="15" x14ac:dyDescent="0.25"/>
  <cols>
    <col min="1" max="1" width="11.42578125" style="31"/>
    <col min="2" max="2" width="50.7109375" style="31" customWidth="1"/>
    <col min="3" max="3" width="11.42578125" style="31"/>
    <col min="4" max="4" width="13.5703125" style="31" customWidth="1"/>
    <col min="5" max="5" width="13.28515625" style="31" customWidth="1"/>
    <col min="6" max="6" width="18.7109375" style="31" customWidth="1"/>
    <col min="7" max="7" width="13.140625" style="31" customWidth="1"/>
    <col min="8" max="8" width="18.85546875" style="31" customWidth="1"/>
    <col min="9" max="9" width="17.42578125" style="31" customWidth="1"/>
    <col min="10" max="10" width="14.5703125" style="31" bestFit="1" customWidth="1"/>
    <col min="11" max="16384" width="11.42578125" style="31"/>
  </cols>
  <sheetData>
    <row r="3" spans="1:10" ht="24" customHeight="1" x14ac:dyDescent="0.25">
      <c r="A3" s="32" t="s">
        <v>127</v>
      </c>
      <c r="B3" s="33"/>
      <c r="C3" s="33"/>
      <c r="D3" s="33"/>
      <c r="E3" s="33"/>
      <c r="F3" s="33"/>
      <c r="G3" s="33"/>
      <c r="H3" s="33"/>
      <c r="I3" s="33"/>
      <c r="J3" s="33"/>
    </row>
    <row r="4" spans="1:10" ht="15.75" thickBot="1" x14ac:dyDescent="0.3"/>
    <row r="5" spans="1:10" ht="30.75" thickBot="1" x14ac:dyDescent="0.3">
      <c r="A5" s="34" t="s">
        <v>117</v>
      </c>
      <c r="B5" s="35"/>
      <c r="C5" s="35"/>
      <c r="D5" s="35"/>
      <c r="E5" s="35"/>
      <c r="F5" s="36"/>
      <c r="G5" s="37" t="s">
        <v>128</v>
      </c>
      <c r="H5" s="38" t="s">
        <v>129</v>
      </c>
      <c r="I5" s="39" t="s">
        <v>130</v>
      </c>
      <c r="J5" s="39" t="s">
        <v>131</v>
      </c>
    </row>
    <row r="6" spans="1:10" ht="15.75" thickBot="1" x14ac:dyDescent="0.3">
      <c r="A6" s="40" t="s">
        <v>132</v>
      </c>
      <c r="B6" s="40" t="s">
        <v>133</v>
      </c>
      <c r="C6" s="34" t="s">
        <v>134</v>
      </c>
      <c r="D6" s="35"/>
      <c r="E6" s="35"/>
      <c r="F6" s="36"/>
      <c r="G6" s="41">
        <v>7800000</v>
      </c>
      <c r="H6" s="41">
        <v>800000</v>
      </c>
      <c r="I6" s="41">
        <v>1490000</v>
      </c>
      <c r="J6" s="41">
        <f>G6+H6+I6</f>
        <v>10090000</v>
      </c>
    </row>
    <row r="7" spans="1:10" ht="60.75" thickBot="1" x14ac:dyDescent="0.3">
      <c r="A7" s="42" t="s">
        <v>20</v>
      </c>
      <c r="B7" s="43" t="s">
        <v>135</v>
      </c>
      <c r="C7" s="44" t="s">
        <v>136</v>
      </c>
      <c r="D7" s="45" t="s">
        <v>137</v>
      </c>
      <c r="E7" s="45" t="s">
        <v>138</v>
      </c>
      <c r="F7" s="46" t="s">
        <v>139</v>
      </c>
    </row>
    <row r="8" spans="1:10" ht="15.75" thickBot="1" x14ac:dyDescent="0.3">
      <c r="A8" s="47"/>
      <c r="B8" s="48"/>
      <c r="C8" s="49" t="s">
        <v>1</v>
      </c>
      <c r="D8" s="49" t="s">
        <v>1</v>
      </c>
      <c r="E8" s="49" t="s">
        <v>1</v>
      </c>
      <c r="F8" s="49" t="s">
        <v>1</v>
      </c>
    </row>
    <row r="9" spans="1:10" ht="15.75" customHeight="1" x14ac:dyDescent="0.25"/>
    <row r="10" spans="1:10" ht="15.75" thickBot="1" x14ac:dyDescent="0.3"/>
    <row r="11" spans="1:10" ht="30.75" thickBot="1" x14ac:dyDescent="0.3">
      <c r="A11" s="34" t="s">
        <v>60</v>
      </c>
      <c r="B11" s="35"/>
      <c r="C11" s="35"/>
      <c r="D11" s="35"/>
      <c r="E11" s="35"/>
      <c r="F11" s="36"/>
      <c r="G11" s="37" t="s">
        <v>128</v>
      </c>
      <c r="H11" s="38" t="s">
        <v>129</v>
      </c>
      <c r="I11" s="39" t="s">
        <v>130</v>
      </c>
      <c r="J11" s="39" t="s">
        <v>131</v>
      </c>
    </row>
    <row r="12" spans="1:10" ht="15.75" thickBot="1" x14ac:dyDescent="0.3">
      <c r="A12" s="40" t="s">
        <v>132</v>
      </c>
      <c r="B12" s="40" t="s">
        <v>133</v>
      </c>
      <c r="C12" s="34" t="s">
        <v>134</v>
      </c>
      <c r="D12" s="35"/>
      <c r="E12" s="35"/>
      <c r="F12" s="36"/>
      <c r="G12" s="41">
        <v>8115000</v>
      </c>
      <c r="H12" s="41">
        <v>600000</v>
      </c>
      <c r="I12" s="41">
        <v>1500000</v>
      </c>
      <c r="J12" s="41">
        <f>G12+H12+I12</f>
        <v>10215000</v>
      </c>
    </row>
    <row r="13" spans="1:10" ht="60.75" thickBot="1" x14ac:dyDescent="0.3">
      <c r="A13" s="42" t="s">
        <v>20</v>
      </c>
      <c r="B13" s="43" t="s">
        <v>135</v>
      </c>
      <c r="C13" s="44" t="s">
        <v>136</v>
      </c>
      <c r="D13" s="45" t="s">
        <v>137</v>
      </c>
      <c r="E13" s="45" t="s">
        <v>138</v>
      </c>
      <c r="F13" s="46" t="s">
        <v>139</v>
      </c>
    </row>
    <row r="14" spans="1:10" ht="15.75" thickBot="1" x14ac:dyDescent="0.3">
      <c r="A14" s="47"/>
      <c r="B14" s="48"/>
      <c r="C14" s="49" t="s">
        <v>1</v>
      </c>
      <c r="D14" s="49" t="s">
        <v>1</v>
      </c>
      <c r="E14" s="49" t="s">
        <v>1</v>
      </c>
      <c r="F14" s="49" t="s">
        <v>1</v>
      </c>
    </row>
    <row r="15" spans="1:10" ht="15.75" thickBot="1" x14ac:dyDescent="0.3"/>
    <row r="16" spans="1:10" ht="30.75" thickBot="1" x14ac:dyDescent="0.3">
      <c r="A16" s="34" t="s">
        <v>140</v>
      </c>
      <c r="B16" s="35"/>
      <c r="C16" s="35"/>
      <c r="D16" s="35"/>
      <c r="E16" s="35"/>
      <c r="F16" s="36"/>
      <c r="G16" s="37" t="s">
        <v>128</v>
      </c>
      <c r="H16" s="38" t="s">
        <v>129</v>
      </c>
      <c r="I16" s="39" t="s">
        <v>130</v>
      </c>
      <c r="J16" s="39" t="s">
        <v>131</v>
      </c>
    </row>
    <row r="17" spans="1:10" ht="15.75" thickBot="1" x14ac:dyDescent="0.3">
      <c r="A17" s="40" t="s">
        <v>132</v>
      </c>
      <c r="B17" s="40" t="s">
        <v>133</v>
      </c>
      <c r="C17" s="34" t="s">
        <v>134</v>
      </c>
      <c r="D17" s="35"/>
      <c r="E17" s="35"/>
      <c r="F17" s="36"/>
      <c r="G17" s="41">
        <v>8030000</v>
      </c>
      <c r="H17" s="41">
        <v>500000</v>
      </c>
      <c r="I17" s="41">
        <v>1500000</v>
      </c>
      <c r="J17" s="41">
        <f>G17+H17+I17</f>
        <v>10030000</v>
      </c>
    </row>
    <row r="18" spans="1:10" ht="60.75" thickBot="1" x14ac:dyDescent="0.3">
      <c r="A18" s="42" t="s">
        <v>20</v>
      </c>
      <c r="B18" s="43" t="s">
        <v>135</v>
      </c>
      <c r="C18" s="44" t="s">
        <v>136</v>
      </c>
      <c r="D18" s="45" t="s">
        <v>137</v>
      </c>
      <c r="E18" s="45" t="s">
        <v>138</v>
      </c>
      <c r="F18" s="46" t="s">
        <v>139</v>
      </c>
    </row>
    <row r="19" spans="1:10" ht="15.75" thickBot="1" x14ac:dyDescent="0.3">
      <c r="A19" s="47"/>
      <c r="B19" s="48"/>
      <c r="C19" s="49" t="s">
        <v>1</v>
      </c>
      <c r="D19" s="49" t="s">
        <v>1</v>
      </c>
      <c r="E19" s="49" t="s">
        <v>1</v>
      </c>
      <c r="F19" s="49" t="s">
        <v>1</v>
      </c>
    </row>
    <row r="21" spans="1:10" ht="15.75" thickBot="1" x14ac:dyDescent="0.3"/>
    <row r="22" spans="1:10" ht="30.75" thickBot="1" x14ac:dyDescent="0.3">
      <c r="A22" s="34" t="s">
        <v>124</v>
      </c>
      <c r="B22" s="35"/>
      <c r="C22" s="35"/>
      <c r="D22" s="35"/>
      <c r="E22" s="35"/>
      <c r="F22" s="36"/>
      <c r="G22" s="37" t="s">
        <v>128</v>
      </c>
      <c r="H22" s="38" t="s">
        <v>129</v>
      </c>
      <c r="I22" s="39" t="s">
        <v>130</v>
      </c>
      <c r="J22" s="39" t="s">
        <v>131</v>
      </c>
    </row>
    <row r="23" spans="1:10" ht="15.75" thickBot="1" x14ac:dyDescent="0.3">
      <c r="A23" s="40" t="s">
        <v>132</v>
      </c>
      <c r="B23" s="40" t="s">
        <v>133</v>
      </c>
      <c r="C23" s="34" t="s">
        <v>134</v>
      </c>
      <c r="D23" s="35"/>
      <c r="E23" s="35"/>
      <c r="F23" s="36"/>
      <c r="G23" s="41">
        <v>8115000</v>
      </c>
      <c r="H23" s="41">
        <v>600000</v>
      </c>
      <c r="I23" s="41">
        <v>1500000</v>
      </c>
      <c r="J23" s="41">
        <f>G23+H23+I23</f>
        <v>10215000</v>
      </c>
    </row>
    <row r="24" spans="1:10" ht="63" customHeight="1" thickBot="1" x14ac:dyDescent="0.3">
      <c r="A24" s="42" t="s">
        <v>20</v>
      </c>
      <c r="B24" s="43" t="s">
        <v>135</v>
      </c>
      <c r="C24" s="44" t="s">
        <v>136</v>
      </c>
      <c r="D24" s="45" t="s">
        <v>137</v>
      </c>
      <c r="E24" s="45" t="s">
        <v>138</v>
      </c>
      <c r="F24" s="46" t="s">
        <v>139</v>
      </c>
    </row>
    <row r="25" spans="1:10" ht="15.75" thickBot="1" x14ac:dyDescent="0.3">
      <c r="A25" s="47"/>
      <c r="B25" s="48"/>
      <c r="C25" s="49" t="s">
        <v>1</v>
      </c>
      <c r="D25" s="49" t="s">
        <v>1</v>
      </c>
      <c r="E25" s="49" t="s">
        <v>1</v>
      </c>
      <c r="F25" s="49" t="s">
        <v>1</v>
      </c>
    </row>
    <row r="27" spans="1:10" ht="15.75" thickBot="1" x14ac:dyDescent="0.3"/>
    <row r="28" spans="1:10" ht="30.75" thickBot="1" x14ac:dyDescent="0.3">
      <c r="A28" s="34" t="s">
        <v>141</v>
      </c>
      <c r="B28" s="35"/>
      <c r="C28" s="35"/>
      <c r="D28" s="35"/>
      <c r="E28" s="35"/>
      <c r="F28" s="36"/>
      <c r="G28" s="37" t="s">
        <v>128</v>
      </c>
      <c r="H28" s="38" t="s">
        <v>129</v>
      </c>
      <c r="I28" s="39" t="s">
        <v>130</v>
      </c>
      <c r="J28" s="39" t="s">
        <v>131</v>
      </c>
    </row>
    <row r="29" spans="1:10" ht="15.75" thickBot="1" x14ac:dyDescent="0.3">
      <c r="A29" s="40" t="s">
        <v>132</v>
      </c>
      <c r="B29" s="40" t="s">
        <v>133</v>
      </c>
      <c r="C29" s="34" t="s">
        <v>134</v>
      </c>
      <c r="D29" s="35"/>
      <c r="E29" s="35"/>
      <c r="F29" s="36"/>
      <c r="G29" s="41">
        <v>7300000</v>
      </c>
      <c r="H29" s="41">
        <v>600000</v>
      </c>
      <c r="I29" s="41">
        <v>1600000</v>
      </c>
      <c r="J29" s="41">
        <f>G29+H29+I29</f>
        <v>9500000</v>
      </c>
    </row>
    <row r="30" spans="1:10" ht="60.75" thickBot="1" x14ac:dyDescent="0.3">
      <c r="A30" s="42" t="s">
        <v>20</v>
      </c>
      <c r="B30" s="43" t="s">
        <v>135</v>
      </c>
      <c r="C30" s="44" t="s">
        <v>136</v>
      </c>
      <c r="D30" s="45" t="s">
        <v>137</v>
      </c>
      <c r="E30" s="45" t="s">
        <v>138</v>
      </c>
      <c r="F30" s="46" t="s">
        <v>139</v>
      </c>
    </row>
    <row r="31" spans="1:10" ht="15.75" thickBot="1" x14ac:dyDescent="0.3">
      <c r="A31" s="47"/>
      <c r="B31" s="48"/>
      <c r="C31" s="49" t="s">
        <v>1</v>
      </c>
      <c r="D31" s="49" t="s">
        <v>1</v>
      </c>
      <c r="E31" s="49" t="s">
        <v>1</v>
      </c>
      <c r="F31" s="49" t="s">
        <v>1</v>
      </c>
    </row>
    <row r="33" spans="1:10" ht="15.75" thickBot="1" x14ac:dyDescent="0.3"/>
    <row r="34" spans="1:10" ht="15.75" thickBot="1" x14ac:dyDescent="0.3">
      <c r="A34" s="34" t="s">
        <v>113</v>
      </c>
      <c r="B34" s="35"/>
      <c r="C34" s="35"/>
      <c r="D34" s="35"/>
      <c r="E34" s="35"/>
      <c r="F34" s="36"/>
      <c r="G34" s="34" t="s">
        <v>142</v>
      </c>
      <c r="H34" s="35"/>
      <c r="I34" s="35"/>
      <c r="J34" s="36"/>
    </row>
    <row r="35" spans="1:10" ht="15.75" customHeight="1" thickBot="1" x14ac:dyDescent="0.3">
      <c r="A35" s="40" t="s">
        <v>132</v>
      </c>
      <c r="B35" s="40" t="s">
        <v>133</v>
      </c>
      <c r="C35" s="34" t="s">
        <v>134</v>
      </c>
      <c r="D35" s="35"/>
      <c r="E35" s="35"/>
      <c r="F35" s="35"/>
      <c r="G35" s="57" t="s">
        <v>143</v>
      </c>
      <c r="H35" s="58"/>
      <c r="I35" s="58"/>
      <c r="J35" s="59"/>
    </row>
    <row r="36" spans="1:10" ht="109.5" customHeight="1" thickBot="1" x14ac:dyDescent="0.3">
      <c r="A36" s="50" t="s">
        <v>20</v>
      </c>
      <c r="B36" s="51" t="s">
        <v>135</v>
      </c>
      <c r="C36" s="52" t="s">
        <v>136</v>
      </c>
      <c r="D36" s="53" t="s">
        <v>137</v>
      </c>
      <c r="E36" s="53" t="s">
        <v>138</v>
      </c>
      <c r="F36" s="56" t="s">
        <v>139</v>
      </c>
      <c r="G36" s="60"/>
      <c r="H36" s="61"/>
      <c r="I36" s="61"/>
      <c r="J36" s="62"/>
    </row>
    <row r="37" spans="1:10" ht="66.75" customHeight="1" thickBot="1" x14ac:dyDescent="0.3">
      <c r="C37" s="80" t="s">
        <v>114</v>
      </c>
      <c r="D37" s="81"/>
      <c r="E37" s="81"/>
      <c r="F37" s="82"/>
      <c r="G37" s="60"/>
      <c r="H37" s="61"/>
      <c r="I37" s="61"/>
      <c r="J37" s="62"/>
    </row>
    <row r="38" spans="1:10" x14ac:dyDescent="0.25">
      <c r="G38" s="60"/>
      <c r="H38" s="61"/>
      <c r="I38" s="61"/>
      <c r="J38" s="62"/>
    </row>
    <row r="39" spans="1:10" ht="15.75" thickBot="1" x14ac:dyDescent="0.3">
      <c r="G39" s="63"/>
      <c r="H39" s="64"/>
      <c r="I39" s="64"/>
      <c r="J39" s="65"/>
    </row>
  </sheetData>
  <mergeCells count="16">
    <mergeCell ref="A34:F34"/>
    <mergeCell ref="C35:F35"/>
    <mergeCell ref="G34:J34"/>
    <mergeCell ref="G35:J39"/>
    <mergeCell ref="C37:F37"/>
    <mergeCell ref="A16:F16"/>
    <mergeCell ref="C17:F17"/>
    <mergeCell ref="A22:F22"/>
    <mergeCell ref="C23:F23"/>
    <mergeCell ref="A28:F28"/>
    <mergeCell ref="C29:F29"/>
    <mergeCell ref="A5:F5"/>
    <mergeCell ref="C6:F6"/>
    <mergeCell ref="A11:F11"/>
    <mergeCell ref="C12:F12"/>
    <mergeCell ref="A3:J3"/>
  </mergeCells>
  <pageMargins left="0.7" right="0.7" top="0.75" bottom="0.75" header="0.3" footer="0.3"/>
  <pageSetup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8E0F7-09FD-444B-B58F-3C3F74F5DA0F}">
  <dimension ref="A1:D46"/>
  <sheetViews>
    <sheetView view="pageBreakPreview" topLeftCell="A40" zoomScale="112" zoomScaleNormal="100" zoomScaleSheetLayoutView="112" workbookViewId="0">
      <selection activeCell="C44" sqref="C44:C45"/>
    </sheetView>
  </sheetViews>
  <sheetFormatPr baseColWidth="10" defaultRowHeight="15" x14ac:dyDescent="0.25"/>
  <cols>
    <col min="1" max="1" width="11.42578125" style="31"/>
    <col min="2" max="2" width="90.85546875" style="31" customWidth="1"/>
    <col min="3" max="3" width="38.7109375" style="31" customWidth="1"/>
    <col min="4" max="16384" width="11.42578125" style="31"/>
  </cols>
  <sheetData>
    <row r="1" spans="1:4" s="31" customFormat="1" ht="15.75" thickBot="1" x14ac:dyDescent="0.3"/>
    <row r="2" spans="1:4" s="31" customFormat="1" ht="15.75" thickBot="1" x14ac:dyDescent="0.3">
      <c r="B2" s="83" t="s">
        <v>116</v>
      </c>
      <c r="C2" s="84"/>
    </row>
    <row r="3" spans="1:4" s="31" customFormat="1" ht="15.75" thickBot="1" x14ac:dyDescent="0.3">
      <c r="B3" s="83" t="s">
        <v>117</v>
      </c>
      <c r="C3" s="84"/>
    </row>
    <row r="4" spans="1:4" s="31" customFormat="1" ht="15.75" thickBot="1" x14ac:dyDescent="0.3">
      <c r="B4" s="67" t="s">
        <v>118</v>
      </c>
      <c r="C4" s="67" t="s">
        <v>119</v>
      </c>
      <c r="D4" s="55"/>
    </row>
    <row r="5" spans="1:4" s="31" customFormat="1" ht="15" customHeight="1" x14ac:dyDescent="0.25">
      <c r="A5" s="54"/>
      <c r="B5" s="85" t="s">
        <v>120</v>
      </c>
      <c r="C5" s="85" t="s">
        <v>144</v>
      </c>
      <c r="D5" s="55"/>
    </row>
    <row r="6" spans="1:4" s="31" customFormat="1" ht="192.75" customHeight="1" thickBot="1" x14ac:dyDescent="0.3">
      <c r="A6" s="54"/>
      <c r="B6" s="86"/>
      <c r="C6" s="86"/>
      <c r="D6" s="55"/>
    </row>
    <row r="7" spans="1:4" s="31" customFormat="1" ht="15.75" thickBot="1" x14ac:dyDescent="0.3">
      <c r="B7" s="66" t="s">
        <v>121</v>
      </c>
      <c r="C7" s="67" t="s">
        <v>1</v>
      </c>
    </row>
    <row r="9" spans="1:4" s="31" customFormat="1" ht="15.75" thickBot="1" x14ac:dyDescent="0.3"/>
    <row r="10" spans="1:4" s="31" customFormat="1" ht="15.75" thickBot="1" x14ac:dyDescent="0.3">
      <c r="B10" s="83" t="s">
        <v>116</v>
      </c>
      <c r="C10" s="84"/>
    </row>
    <row r="11" spans="1:4" s="31" customFormat="1" ht="15.75" thickBot="1" x14ac:dyDescent="0.3">
      <c r="B11" s="83" t="s">
        <v>60</v>
      </c>
      <c r="C11" s="84"/>
    </row>
    <row r="12" spans="1:4" s="31" customFormat="1" ht="15.75" thickBot="1" x14ac:dyDescent="0.3">
      <c r="B12" s="67" t="s">
        <v>118</v>
      </c>
      <c r="C12" s="67" t="s">
        <v>119</v>
      </c>
    </row>
    <row r="13" spans="1:4" s="31" customFormat="1" ht="136.5" customHeight="1" x14ac:dyDescent="0.25">
      <c r="B13" s="85" t="s">
        <v>120</v>
      </c>
      <c r="C13" s="85" t="s">
        <v>122</v>
      </c>
    </row>
    <row r="14" spans="1:4" s="31" customFormat="1" ht="56.25" customHeight="1" thickBot="1" x14ac:dyDescent="0.3">
      <c r="B14" s="86"/>
      <c r="C14" s="86"/>
    </row>
    <row r="15" spans="1:4" s="31" customFormat="1" ht="15.75" thickBot="1" x14ac:dyDescent="0.3">
      <c r="B15" s="66" t="s">
        <v>121</v>
      </c>
      <c r="C15" s="67" t="s">
        <v>1</v>
      </c>
    </row>
    <row r="17" spans="2:3" s="31" customFormat="1" ht="15.75" thickBot="1" x14ac:dyDescent="0.3"/>
    <row r="18" spans="2:3" s="31" customFormat="1" ht="15.75" thickBot="1" x14ac:dyDescent="0.3">
      <c r="B18" s="83" t="s">
        <v>116</v>
      </c>
      <c r="C18" s="84"/>
    </row>
    <row r="19" spans="2:3" s="31" customFormat="1" ht="15.75" thickBot="1" x14ac:dyDescent="0.3">
      <c r="B19" s="83" t="s">
        <v>81</v>
      </c>
      <c r="C19" s="84"/>
    </row>
    <row r="20" spans="2:3" s="31" customFormat="1" ht="15.75" thickBot="1" x14ac:dyDescent="0.3">
      <c r="B20" s="67" t="s">
        <v>118</v>
      </c>
      <c r="C20" s="67" t="s">
        <v>119</v>
      </c>
    </row>
    <row r="21" spans="2:3" s="31" customFormat="1" ht="108" customHeight="1" x14ac:dyDescent="0.25">
      <c r="B21" s="85" t="s">
        <v>120</v>
      </c>
      <c r="C21" s="85" t="s">
        <v>123</v>
      </c>
    </row>
    <row r="22" spans="2:3" s="31" customFormat="1" ht="96.75" customHeight="1" thickBot="1" x14ac:dyDescent="0.3">
      <c r="B22" s="86"/>
      <c r="C22" s="86"/>
    </row>
    <row r="23" spans="2:3" s="31" customFormat="1" ht="15.75" thickBot="1" x14ac:dyDescent="0.3">
      <c r="B23" s="66" t="s">
        <v>121</v>
      </c>
      <c r="C23" s="67" t="s">
        <v>43</v>
      </c>
    </row>
    <row r="25" spans="2:3" s="31" customFormat="1" ht="15.75" thickBot="1" x14ac:dyDescent="0.3"/>
    <row r="26" spans="2:3" s="31" customFormat="1" ht="15.75" thickBot="1" x14ac:dyDescent="0.3">
      <c r="B26" s="83" t="s">
        <v>116</v>
      </c>
      <c r="C26" s="84"/>
    </row>
    <row r="27" spans="2:3" s="31" customFormat="1" ht="15.75" thickBot="1" x14ac:dyDescent="0.3">
      <c r="B27" s="83" t="s">
        <v>124</v>
      </c>
      <c r="C27" s="84"/>
    </row>
    <row r="28" spans="2:3" s="31" customFormat="1" ht="15.75" thickBot="1" x14ac:dyDescent="0.3">
      <c r="B28" s="67" t="s">
        <v>118</v>
      </c>
      <c r="C28" s="67" t="s">
        <v>119</v>
      </c>
    </row>
    <row r="29" spans="2:3" s="31" customFormat="1" ht="201.75" customHeight="1" x14ac:dyDescent="0.25">
      <c r="B29" s="85" t="s">
        <v>120</v>
      </c>
      <c r="C29" s="85" t="s">
        <v>125</v>
      </c>
    </row>
    <row r="30" spans="2:3" s="31" customFormat="1" ht="15.75" thickBot="1" x14ac:dyDescent="0.3">
      <c r="B30" s="86"/>
      <c r="C30" s="86"/>
    </row>
    <row r="31" spans="2:3" s="31" customFormat="1" ht="15.75" thickBot="1" x14ac:dyDescent="0.3">
      <c r="B31" s="66" t="s">
        <v>121</v>
      </c>
      <c r="C31" s="67" t="s">
        <v>43</v>
      </c>
    </row>
    <row r="33" spans="2:3" s="31" customFormat="1" ht="15.75" thickBot="1" x14ac:dyDescent="0.3"/>
    <row r="34" spans="2:3" s="31" customFormat="1" ht="15.75" thickBot="1" x14ac:dyDescent="0.3">
      <c r="B34" s="83" t="s">
        <v>116</v>
      </c>
      <c r="C34" s="84"/>
    </row>
    <row r="35" spans="2:3" s="31" customFormat="1" ht="15.75" thickBot="1" x14ac:dyDescent="0.3">
      <c r="B35" s="83" t="s">
        <v>90</v>
      </c>
      <c r="C35" s="84"/>
    </row>
    <row r="36" spans="2:3" s="31" customFormat="1" ht="15.75" thickBot="1" x14ac:dyDescent="0.3">
      <c r="B36" s="67" t="s">
        <v>118</v>
      </c>
      <c r="C36" s="67" t="s">
        <v>119</v>
      </c>
    </row>
    <row r="37" spans="2:3" s="31" customFormat="1" ht="136.5" customHeight="1" x14ac:dyDescent="0.25">
      <c r="B37" s="85" t="s">
        <v>120</v>
      </c>
      <c r="C37" s="85" t="s">
        <v>126</v>
      </c>
    </row>
    <row r="38" spans="2:3" s="31" customFormat="1" ht="167.25" customHeight="1" thickBot="1" x14ac:dyDescent="0.3">
      <c r="B38" s="86"/>
      <c r="C38" s="86"/>
    </row>
    <row r="39" spans="2:3" s="31" customFormat="1" ht="15.75" thickBot="1" x14ac:dyDescent="0.3">
      <c r="B39" s="66" t="s">
        <v>121</v>
      </c>
      <c r="C39" s="67" t="s">
        <v>43</v>
      </c>
    </row>
    <row r="41" spans="2:3" s="31" customFormat="1" ht="15.75" thickBot="1" x14ac:dyDescent="0.3"/>
    <row r="42" spans="2:3" s="31" customFormat="1" ht="15.75" thickBot="1" x14ac:dyDescent="0.3">
      <c r="B42" s="83" t="s">
        <v>113</v>
      </c>
      <c r="C42" s="84"/>
    </row>
    <row r="43" spans="2:3" s="31" customFormat="1" ht="15.75" thickBot="1" x14ac:dyDescent="0.3">
      <c r="B43" s="67" t="s">
        <v>118</v>
      </c>
      <c r="C43" s="67" t="s">
        <v>119</v>
      </c>
    </row>
    <row r="44" spans="2:3" s="31" customFormat="1" ht="81" customHeight="1" x14ac:dyDescent="0.25">
      <c r="B44" s="85" t="s">
        <v>145</v>
      </c>
      <c r="C44" s="87" t="s">
        <v>147</v>
      </c>
    </row>
    <row r="45" spans="2:3" s="31" customFormat="1" ht="120.75" customHeight="1" thickBot="1" x14ac:dyDescent="0.3">
      <c r="B45" s="86"/>
      <c r="C45" s="88"/>
    </row>
    <row r="46" spans="2:3" s="31" customFormat="1" ht="15.75" thickBot="1" x14ac:dyDescent="0.3">
      <c r="B46" s="66" t="s">
        <v>121</v>
      </c>
      <c r="C46" s="68" t="s">
        <v>146</v>
      </c>
    </row>
  </sheetData>
  <mergeCells count="25">
    <mergeCell ref="B34:C34"/>
    <mergeCell ref="B35:C35"/>
    <mergeCell ref="B37:B38"/>
    <mergeCell ref="C37:C38"/>
    <mergeCell ref="B42:C42"/>
    <mergeCell ref="B44:B45"/>
    <mergeCell ref="C44:C45"/>
    <mergeCell ref="B21:B22"/>
    <mergeCell ref="C21:C22"/>
    <mergeCell ref="B26:C26"/>
    <mergeCell ref="B27:C27"/>
    <mergeCell ref="B29:B30"/>
    <mergeCell ref="C29:C30"/>
    <mergeCell ref="B10:C10"/>
    <mergeCell ref="B11:C11"/>
    <mergeCell ref="B13:B14"/>
    <mergeCell ref="C13:C14"/>
    <mergeCell ref="B18:C18"/>
    <mergeCell ref="B19:C19"/>
    <mergeCell ref="B2:C2"/>
    <mergeCell ref="B3:C3"/>
    <mergeCell ref="D4:D6"/>
    <mergeCell ref="A5:A6"/>
    <mergeCell ref="B5:B6"/>
    <mergeCell ref="C5:C6"/>
  </mergeCells>
  <pageMargins left="0.7" right="0.7" top="0.75" bottom="0.75" header="0.3" footer="0.3"/>
  <pageSetup scale="59" orientation="portrait" r:id="rId1"/>
  <rowBreaks count="1" manualBreakCount="1">
    <brk id="2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2"/>
  <sheetViews>
    <sheetView tabSelected="1" zoomScaleNormal="100" zoomScaleSheetLayoutView="100" workbookViewId="0">
      <selection activeCell="F16" sqref="F16"/>
    </sheetView>
  </sheetViews>
  <sheetFormatPr baseColWidth="10" defaultRowHeight="15" x14ac:dyDescent="0.25"/>
  <cols>
    <col min="1" max="1" width="27.42578125" customWidth="1"/>
    <col min="2" max="2" width="12.28515625" customWidth="1"/>
    <col min="3" max="8" width="23.140625" style="15" customWidth="1"/>
  </cols>
  <sheetData>
    <row r="1" spans="1:8" x14ac:dyDescent="0.25">
      <c r="A1" s="1"/>
      <c r="B1" s="1"/>
      <c r="C1" s="14"/>
      <c r="D1" s="14"/>
      <c r="E1" s="14"/>
      <c r="F1" s="14"/>
      <c r="G1" s="14"/>
      <c r="H1" s="14"/>
    </row>
    <row r="2" spans="1:8" ht="23.25" x14ac:dyDescent="0.35">
      <c r="A2" s="20" t="s">
        <v>57</v>
      </c>
      <c r="B2" s="21"/>
      <c r="C2" s="21"/>
      <c r="D2" s="21"/>
      <c r="E2" s="21"/>
      <c r="F2" s="21"/>
      <c r="G2" s="21"/>
      <c r="H2" s="21"/>
    </row>
    <row r="3" spans="1:8" ht="46.5" customHeight="1" x14ac:dyDescent="0.25">
      <c r="A3" s="24" t="s">
        <v>3</v>
      </c>
      <c r="B3" s="25"/>
      <c r="C3" s="69" t="s">
        <v>60</v>
      </c>
      <c r="D3" s="69" t="s">
        <v>71</v>
      </c>
      <c r="E3" s="69" t="s">
        <v>81</v>
      </c>
      <c r="F3" s="69" t="s">
        <v>90</v>
      </c>
      <c r="G3" s="69" t="s">
        <v>100</v>
      </c>
      <c r="H3" s="69" t="s">
        <v>113</v>
      </c>
    </row>
    <row r="4" spans="1:8" x14ac:dyDescent="0.25">
      <c r="A4" s="24" t="s">
        <v>0</v>
      </c>
      <c r="B4" s="25"/>
      <c r="C4" s="70" t="s">
        <v>42</v>
      </c>
      <c r="D4" s="70" t="s">
        <v>42</v>
      </c>
      <c r="E4" s="71" t="s">
        <v>43</v>
      </c>
      <c r="F4" s="70" t="s">
        <v>42</v>
      </c>
      <c r="G4" s="71" t="s">
        <v>43</v>
      </c>
      <c r="H4" s="209" t="s">
        <v>114</v>
      </c>
    </row>
    <row r="5" spans="1:8" x14ac:dyDescent="0.25">
      <c r="A5" s="24" t="s">
        <v>4</v>
      </c>
      <c r="B5" s="25"/>
      <c r="C5" s="2" t="s">
        <v>1</v>
      </c>
      <c r="D5" s="2" t="s">
        <v>1</v>
      </c>
      <c r="E5" s="2" t="s">
        <v>1</v>
      </c>
      <c r="F5" s="2" t="s">
        <v>1</v>
      </c>
      <c r="G5" s="2" t="s">
        <v>1</v>
      </c>
      <c r="H5" s="210"/>
    </row>
    <row r="6" spans="1:8" x14ac:dyDescent="0.25">
      <c r="A6" s="26" t="s">
        <v>5</v>
      </c>
      <c r="B6" s="27"/>
      <c r="C6" s="2" t="s">
        <v>1</v>
      </c>
      <c r="D6" s="3" t="s">
        <v>1</v>
      </c>
      <c r="E6" s="2" t="s">
        <v>1</v>
      </c>
      <c r="F6" s="2" t="s">
        <v>1</v>
      </c>
      <c r="G6" s="2" t="s">
        <v>1</v>
      </c>
      <c r="H6" s="210"/>
    </row>
    <row r="7" spans="1:8" x14ac:dyDescent="0.25">
      <c r="A7" s="22" t="s">
        <v>12</v>
      </c>
      <c r="B7" s="23"/>
      <c r="C7" s="2" t="s">
        <v>43</v>
      </c>
      <c r="D7" s="212" t="s">
        <v>215</v>
      </c>
      <c r="E7" s="2" t="s">
        <v>1</v>
      </c>
      <c r="F7" s="2" t="s">
        <v>1</v>
      </c>
      <c r="G7" s="2" t="s">
        <v>1</v>
      </c>
      <c r="H7" s="210"/>
    </row>
    <row r="8" spans="1:8" ht="32.25" customHeight="1" x14ac:dyDescent="0.25">
      <c r="A8" s="22" t="s">
        <v>2</v>
      </c>
      <c r="B8" s="23"/>
      <c r="C8" s="70" t="s">
        <v>42</v>
      </c>
      <c r="D8" s="212" t="s">
        <v>215</v>
      </c>
      <c r="E8" s="71" t="s">
        <v>43</v>
      </c>
      <c r="F8" s="70" t="s">
        <v>42</v>
      </c>
      <c r="G8" s="71" t="s">
        <v>43</v>
      </c>
      <c r="H8" s="211"/>
    </row>
    <row r="11" spans="1:8" s="78" customFormat="1" ht="12.75" x14ac:dyDescent="0.2">
      <c r="C11" s="77"/>
      <c r="D11" s="77"/>
      <c r="E11" s="77"/>
      <c r="F11" s="77"/>
      <c r="G11" s="77"/>
      <c r="H11" s="77"/>
    </row>
    <row r="12" spans="1:8" s="78" customFormat="1" ht="12.75" x14ac:dyDescent="0.2">
      <c r="A12" s="79" t="s">
        <v>6</v>
      </c>
      <c r="B12" s="79"/>
      <c r="C12" s="77"/>
      <c r="D12" s="77"/>
      <c r="E12" s="77"/>
      <c r="F12" s="77"/>
      <c r="G12" s="77"/>
      <c r="H12" s="77"/>
    </row>
    <row r="13" spans="1:8" s="78" customFormat="1" ht="12.75" x14ac:dyDescent="0.2">
      <c r="A13" s="72" t="s">
        <v>9</v>
      </c>
      <c r="B13" s="73"/>
      <c r="C13" s="77"/>
      <c r="D13" s="77"/>
      <c r="E13" s="77"/>
      <c r="F13" s="77"/>
      <c r="G13" s="77"/>
      <c r="H13" s="77"/>
    </row>
    <row r="14" spans="1:8" s="78" customFormat="1" ht="12.75" x14ac:dyDescent="0.2">
      <c r="A14" s="74"/>
      <c r="B14" s="75"/>
      <c r="C14" s="77"/>
      <c r="D14" s="77"/>
      <c r="E14" s="77"/>
      <c r="F14" s="77"/>
      <c r="G14" s="77"/>
      <c r="H14" s="77"/>
    </row>
    <row r="15" spans="1:8" s="78" customFormat="1" ht="12.75" x14ac:dyDescent="0.2">
      <c r="A15" s="74"/>
      <c r="B15" s="75"/>
      <c r="C15" s="77"/>
      <c r="D15" s="77"/>
      <c r="E15" s="77"/>
      <c r="F15" s="77"/>
      <c r="G15" s="77"/>
      <c r="H15" s="77"/>
    </row>
    <row r="16" spans="1:8" s="78" customFormat="1" ht="12.75" x14ac:dyDescent="0.2">
      <c r="A16" s="4" t="s">
        <v>11</v>
      </c>
      <c r="B16" s="76"/>
      <c r="C16" s="77"/>
      <c r="D16" s="77"/>
      <c r="E16" s="77"/>
      <c r="F16" s="77"/>
      <c r="G16" s="77"/>
      <c r="H16" s="77"/>
    </row>
    <row r="17" spans="1:8" s="78" customFormat="1" ht="12.75" x14ac:dyDescent="0.2">
      <c r="A17" s="76" t="s">
        <v>10</v>
      </c>
      <c r="B17" s="76"/>
      <c r="C17" s="77"/>
      <c r="D17" s="77"/>
      <c r="E17" s="77"/>
      <c r="F17" s="77"/>
      <c r="G17" s="77"/>
      <c r="H17" s="77"/>
    </row>
    <row r="18" spans="1:8" s="78" customFormat="1" ht="12.75" x14ac:dyDescent="0.2">
      <c r="C18" s="77"/>
      <c r="D18" s="77"/>
      <c r="E18" s="77"/>
      <c r="F18" s="77"/>
      <c r="G18" s="77"/>
      <c r="H18" s="77"/>
    </row>
    <row r="19" spans="1:8" s="78" customFormat="1" ht="12.75" x14ac:dyDescent="0.2">
      <c r="C19" s="77"/>
      <c r="D19" s="77"/>
      <c r="E19" s="77"/>
      <c r="F19" s="77"/>
      <c r="G19" s="77"/>
      <c r="H19" s="77"/>
    </row>
    <row r="20" spans="1:8" s="78" customFormat="1" ht="12.75" x14ac:dyDescent="0.2">
      <c r="A20" s="77" t="s">
        <v>7</v>
      </c>
      <c r="C20" s="77"/>
      <c r="D20" s="77"/>
      <c r="E20" s="77"/>
      <c r="F20" s="77"/>
      <c r="G20" s="77"/>
      <c r="H20" s="77"/>
    </row>
    <row r="21" spans="1:8" s="78" customFormat="1" ht="12.75" x14ac:dyDescent="0.2">
      <c r="A21" s="78" t="s">
        <v>8</v>
      </c>
      <c r="C21" s="77"/>
      <c r="D21" s="77"/>
      <c r="E21" s="77"/>
      <c r="F21" s="77"/>
      <c r="G21" s="77"/>
      <c r="H21" s="77"/>
    </row>
    <row r="22" spans="1:8" x14ac:dyDescent="0.25">
      <c r="A22" s="78"/>
      <c r="B22" s="78"/>
    </row>
  </sheetData>
  <mergeCells count="9">
    <mergeCell ref="H4:H8"/>
    <mergeCell ref="A2:H2"/>
    <mergeCell ref="A13:B13"/>
    <mergeCell ref="A8:B8"/>
    <mergeCell ref="A3:B3"/>
    <mergeCell ref="A4:B4"/>
    <mergeCell ref="A5:B5"/>
    <mergeCell ref="A6:B6"/>
    <mergeCell ref="A7:B7"/>
  </mergeCells>
  <pageMargins left="0.7" right="0.7" top="0.75" bottom="0.75" header="0.3" footer="0.3"/>
  <pageSetup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EVALUACION JURIDICA </vt:lpstr>
      <vt:lpstr>DOCUMENTOS </vt:lpstr>
      <vt:lpstr>EVALUACION INDICES</vt:lpstr>
      <vt:lpstr>INDICADORES</vt:lpstr>
      <vt:lpstr> TECNICA Y ECONOMICA </vt:lpstr>
      <vt:lpstr>EXPERIENCIA </vt:lpstr>
      <vt:lpstr>RESULTADO</vt:lpstr>
      <vt:lpstr>'EVALUACION JURIDICA '!Área_de_impresión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Paula Mariana Marin Garibello</cp:lastModifiedBy>
  <cp:lastPrinted>2022-09-05T13:18:37Z</cp:lastPrinted>
  <dcterms:created xsi:type="dcterms:W3CDTF">2017-05-22T13:32:10Z</dcterms:created>
  <dcterms:modified xsi:type="dcterms:W3CDTF">2023-05-25T21:05:13Z</dcterms:modified>
</cp:coreProperties>
</file>