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paula.marin\Downloads\"/>
    </mc:Choice>
  </mc:AlternateContent>
  <xr:revisionPtr revIDLastSave="0" documentId="13_ncr:1_{AB7178EE-3799-44B2-8E51-7575BDEA3AEC}" xr6:coauthVersionLast="47" xr6:coauthVersionMax="47" xr10:uidLastSave="{00000000-0000-0000-0000-000000000000}"/>
  <bookViews>
    <workbookView xWindow="-120" yWindow="-120" windowWidth="29040" windowHeight="15720" tabRatio="882" activeTab="9" xr2:uid="{00000000-000D-0000-FFFF-FFFF00000000}"/>
  </bookViews>
  <sheets>
    <sheet name="TRDM" sheetId="21" r:id="rId1"/>
    <sheet name="EYM" sheetId="19" r:id="rId2"/>
    <sheet name="RCE" sheetId="6" r:id="rId3"/>
    <sheet name="MANEJO" sheetId="8" r:id="rId4"/>
    <sheet name="AUTOS" sheetId="5" r:id="rId5"/>
    <sheet name="TR MCIAS" sheetId="20" r:id="rId6"/>
    <sheet name="INC DEUDORES" sheetId="13" r:id="rId7"/>
    <sheet name="PONDERACION" sheetId="25" r:id="rId8"/>
    <sheet name="PAGO INDEMNIZACION" sheetId="26" r:id="rId9"/>
    <sheet name="FACTOR ECONOMICO" sheetId="27" r:id="rId10"/>
    <sheet name="CONSOLIDADO" sheetId="28"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27" l="1"/>
  <c r="M21" i="27"/>
  <c r="M29" i="27" s="1"/>
  <c r="F14" i="27" s="1"/>
  <c r="F10" i="27" s="1"/>
  <c r="K21" i="27"/>
  <c r="K29" i="27" s="1"/>
  <c r="L29" i="27"/>
  <c r="E7" i="26"/>
  <c r="E8" i="26"/>
  <c r="E9" i="26"/>
  <c r="D7" i="26"/>
  <c r="D8" i="26"/>
  <c r="D9" i="26"/>
  <c r="D10" i="26"/>
  <c r="D11" i="26"/>
  <c r="D12" i="26"/>
  <c r="D6" i="26"/>
  <c r="E8" i="25"/>
  <c r="E9" i="25"/>
  <c r="E10" i="25"/>
  <c r="E11" i="25"/>
  <c r="E12" i="25"/>
  <c r="E13" i="25"/>
  <c r="E7" i="25"/>
  <c r="D9" i="28"/>
  <c r="C9" i="28"/>
  <c r="D14" i="25"/>
  <c r="C14" i="25"/>
  <c r="D8" i="13"/>
  <c r="C14" i="13" s="1"/>
  <c r="C12" i="13"/>
  <c r="F13" i="20"/>
  <c r="F12" i="20"/>
  <c r="F11" i="20"/>
  <c r="G7" i="20"/>
  <c r="D11" i="5"/>
  <c r="C16" i="5"/>
  <c r="C17" i="5"/>
  <c r="C18" i="5" s="1"/>
  <c r="C17" i="8"/>
  <c r="C16" i="8"/>
  <c r="D9" i="8"/>
  <c r="C14" i="8"/>
  <c r="F14" i="6"/>
  <c r="G10" i="6"/>
  <c r="F15" i="6" s="1"/>
  <c r="F16" i="6" s="1"/>
  <c r="C25" i="19"/>
  <c r="C27" i="19"/>
  <c r="D22" i="19"/>
  <c r="B22" i="19"/>
  <c r="D10" i="19"/>
  <c r="C26" i="19" s="1"/>
  <c r="D127" i="21"/>
  <c r="E11" i="21"/>
  <c r="D126" i="21" s="1"/>
  <c r="E123" i="21"/>
  <c r="E65" i="21"/>
  <c r="D125" i="21"/>
  <c r="E10" i="26" l="1"/>
  <c r="E6" i="26"/>
  <c r="E14" i="25"/>
  <c r="C13" i="13"/>
  <c r="E11" i="26" l="1"/>
  <c r="E12" i="26"/>
  <c r="E13" i="26" l="1"/>
  <c r="C123" i="21" l="1"/>
  <c r="C65" i="21" l="1"/>
  <c r="D34" i="5" l="1"/>
  <c r="D33" i="5"/>
  <c r="D35" i="5" l="1"/>
  <c r="B7" i="20"/>
  <c r="B8" i="13" l="1"/>
  <c r="B10" i="19"/>
  <c r="B9" i="8"/>
  <c r="B10" i="6"/>
  <c r="B11" i="5"/>
  <c r="C11" i="21"/>
  <c r="A11" i="8"/>
  <c r="A12"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DFA2CF-0EDE-43D4-891D-CBB7472ED578}" keepAlive="1" name="Consulta - Table001 (Page 1)" description="Conexión a la consulta 'Table001 (Page 1)' en el libro." type="5" refreshedVersion="0" background="1">
    <dbPr connection="Provider=Microsoft.Mashup.OleDb.1;Data Source=$Workbook$;Location=&quot;Table001 (Page 1)&quot;;Extended Properties=&quot;&quot;" command="SELECT * FROM [Table001 (Page 1)]"/>
  </connection>
</connections>
</file>

<file path=xl/sharedStrings.xml><?xml version="1.0" encoding="utf-8"?>
<sst xmlns="http://schemas.openxmlformats.org/spreadsheetml/2006/main" count="406" uniqueCount="190">
  <si>
    <t xml:space="preserve"> Total Puntos - Condiciones Complementarias</t>
  </si>
  <si>
    <t>2. Deducibles</t>
  </si>
  <si>
    <t>CONDICIONES TÉCNICAS COMPLEMENTARIAS</t>
  </si>
  <si>
    <t>Tablas de calificación</t>
  </si>
  <si>
    <t>RANGO DE DEDUCIBLE</t>
  </si>
  <si>
    <t>Sin deducible</t>
  </si>
  <si>
    <t>Superior a 0% y hasta 1%</t>
  </si>
  <si>
    <t xml:space="preserve"> Total Puntos - Condiciones técnicas habilitantes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</si>
  <si>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</si>
  <si>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</si>
  <si>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</si>
  <si>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</si>
  <si>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</si>
  <si>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</si>
  <si>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</si>
  <si>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</si>
  <si>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</si>
  <si>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</si>
  <si>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INCENDIO - BIENES DEUDORES</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</si>
  <si>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</si>
  <si>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</si>
  <si>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</si>
  <si>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</si>
  <si>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</si>
  <si>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</si>
  <si>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</si>
  <si>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</si>
  <si>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</si>
  <si>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</si>
  <si>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</si>
  <si>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</si>
  <si>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SIN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</si>
  <si>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</si>
  <si>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</si>
  <si>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</si>
  <si>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t>Valor de la Perdida</t>
  </si>
  <si>
    <t>Valor indemnizable</t>
  </si>
  <si>
    <t>Puntos</t>
  </si>
  <si>
    <t>Mayor a 3,8% y hasta 4,4%</t>
  </si>
  <si>
    <t>Mayor a 0% hasta 3,7%</t>
  </si>
  <si>
    <t>Del valor asegurable del articulo afectado</t>
  </si>
  <si>
    <t>Del valor de la perdida</t>
  </si>
  <si>
    <t>Mayor a USD 0 hasta USD 1.499</t>
  </si>
  <si>
    <t>Mayor a USD 1.500 - menor USD 2.000</t>
  </si>
  <si>
    <t xml:space="preserve">Superior a 1% y hasta 1,5% </t>
  </si>
  <si>
    <t>Incremento del  LIMITE COMBINADO HAMCC - AMIT - SABOTAJE TERRORISMO DM+LC  y hasta el 100% del valor asegurado</t>
  </si>
  <si>
    <t>Incremento del limite de Primera Perdida. Se Asignara el maximo puntaje al mayor valor ofertado hasta el 100% del valor asegurable</t>
  </si>
  <si>
    <t>2.1 Deducible Porcentaje + Lucro Cesante 50 PUNTOS</t>
  </si>
  <si>
    <t>Mayor a USD 0 hasta 4,500</t>
  </si>
  <si>
    <t>Mayor a USD 4.500 hasta 6,500</t>
  </si>
  <si>
    <t>Mayor a USD 0 hasta USD 2,500</t>
  </si>
  <si>
    <t>Mayor a USD 2.500 hasta USD 3,500</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</si>
  <si>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</si>
  <si>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</si>
  <si>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</si>
  <si>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</si>
  <si>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</si>
  <si>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</si>
  <si>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</si>
  <si>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</si>
  <si>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</si>
  <si>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t>Minimo</t>
  </si>
  <si>
    <t>2. Deducibles 100 Puntos</t>
  </si>
  <si>
    <t>PUNTAJE</t>
  </si>
  <si>
    <t>CONDICION</t>
  </si>
  <si>
    <t>Mayor a 0% hasta 5%</t>
  </si>
  <si>
    <t>mayor a 5%  hasta 10%</t>
  </si>
  <si>
    <t>mayor a 10% hasta 19%</t>
  </si>
  <si>
    <t>DEMAS EVENTOS</t>
  </si>
  <si>
    <t>BÁSICO DE INCENDIO Y ANEXOS DAÑOS</t>
  </si>
  <si>
    <t>Mayor a 0% hasta 2,5%</t>
  </si>
  <si>
    <t>mayor a 2,5%  hasta 4,4%</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</si>
  <si>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</si>
  <si>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</si>
  <si>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</si>
  <si>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</si>
  <si>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</si>
  <si>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</si>
  <si>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</si>
  <si>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</si>
  <si>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</si>
  <si>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</si>
  <si>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</si>
  <si>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</si>
  <si>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</si>
  <si>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2.2 Deducible Minímo 50 Puntos</t>
  </si>
  <si>
    <t>Mayor a USD 25,000 - Menor USD 40.000</t>
  </si>
  <si>
    <t>Mayor a USD 15,000 hasta 25,000</t>
  </si>
  <si>
    <t>Mayor a USD 6.500 hasta 15,000</t>
  </si>
  <si>
    <t>Mayor a USD 5.000 hasta USD 15.000</t>
  </si>
  <si>
    <t>Mayor a USD 0 hasta USD 5.000</t>
  </si>
  <si>
    <t>Mayor a USD 1.500 - menor USD 3.000</t>
  </si>
  <si>
    <t>Mayor a USD 3.001 - menor USD 4.997</t>
  </si>
  <si>
    <t>EMPRESA DE LICORES DE CUNDINAMARCA
SEGURO DE TRANSPORTE DE MERCANCÍAS</t>
  </si>
  <si>
    <t>Evaluación de Porcentaje: …………………………………...…………………………………………………………………...…… (100 Puntos)</t>
  </si>
  <si>
    <t xml:space="preserve"> DEMAS EVENTOS:</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</si>
  <si>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</si>
  <si>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</si>
  <si>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</si>
  <si>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</si>
  <si>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</si>
  <si>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</si>
  <si>
    <t>mayor a 9,6%  menor a 10%</t>
  </si>
  <si>
    <t>Mayor a 0% hasta 4,9%</t>
  </si>
  <si>
    <t>Mayor a 5% y hasta 9,5%</t>
  </si>
  <si>
    <t>mayor a 2,8%  menor a 3%</t>
  </si>
  <si>
    <t>0%, hasta 2%</t>
  </si>
  <si>
    <t>Mayor a 2,1% hasta 2,8%</t>
  </si>
  <si>
    <t>mayor a 4,4% hasta 4,9%</t>
  </si>
  <si>
    <t>mayor a 4,5%  menor a 4,9%</t>
  </si>
  <si>
    <t>Mayor a USD 3.001 - menor USD 4.999</t>
  </si>
  <si>
    <t>Mayor a USD 3,500 - menor USD 4.999</t>
  </si>
  <si>
    <t>Mayor a USD 15.000 - menor USD 19.999</t>
  </si>
  <si>
    <t>Mayor a USD 2.001 - menor USD 2.999</t>
  </si>
  <si>
    <t>Mayor a USD 2.001 - menor USD 2.499</t>
  </si>
  <si>
    <r>
      <t xml:space="preserve">Cláusula de no aplicación de infraseguro
</t>
    </r>
    <r>
      <rPr>
        <sz val="11"/>
        <rFont val="Arial Narrow"/>
        <family val="2"/>
      </rPr>
      <t>Se calificara con el mayor puntaje y de manera proporcional al mayor limite ofertado en exceso del básico a la</t>
    </r>
    <r>
      <rPr>
        <b/>
        <sz val="11"/>
        <rFont val="Arial Narrow"/>
        <family val="2"/>
      </rPr>
      <t xml:space="preserve"> </t>
    </r>
    <r>
      <rPr>
        <sz val="11"/>
        <rFont val="Arial Narrow"/>
        <family val="2"/>
      </rPr>
      <t>No aplicación de infraseguro.</t>
    </r>
  </si>
  <si>
    <r>
      <t xml:space="preserve">No aplicación de la Cláusula de mejora tecnológica
</t>
    </r>
    <r>
      <rPr>
        <sz val="11"/>
        <rFont val="Arial Narrow"/>
        <family val="2"/>
      </rPr>
      <t>La aplicación del factor por mejora tecnológica en la liquidación de pérdidas totales para Equipo y Maquinaria no puede ser mayor al 10%</t>
    </r>
  </si>
  <si>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proporcional.</t>
    </r>
  </si>
  <si>
    <r>
      <t xml:space="preserve">Secuestro de bienes y/o apoderamiento de los equipos (apropiación). </t>
    </r>
    <r>
      <rPr>
        <sz val="11"/>
        <rFont val="Arial Narrow"/>
        <family val="2"/>
      </rPr>
      <t>Se otorgara el mayor puntaje al proponente que otorgué esta condición</t>
    </r>
    <r>
      <rPr>
        <b/>
        <sz val="11"/>
        <rFont val="Arial Narrow"/>
        <family val="2"/>
      </rPr>
      <t>.</t>
    </r>
  </si>
  <si>
    <r>
      <t xml:space="preserve">Costos de cualquier clase de caución judicial, con sublímite del 3% del límite asegurado.
</t>
    </r>
    <r>
      <rPr>
        <sz val="11"/>
        <rFont val="Arial Narrow"/>
        <family val="2"/>
      </rPr>
      <t>Ampara hasta el límite asegurado los costos en que incurra el asegurado con ocasión de la suscripción de caución judicial en el marco del proceso judicial que el asegurado afronte, a causa de las lesiones y/o muerte a terceros y/o los daños a los bienes de estos, y siempre que los perjuicios derivados de estas lesiones y/o daños sean amparables bajo la cobertura de este seguro. Esta cobertura hace parte de los honorarios de abogados y la aseguradora no está obligada a expedir u otorgar la caución</t>
    </r>
    <r>
      <rPr>
        <b/>
        <sz val="11"/>
        <rFont val="Arial Narrow"/>
        <family val="2"/>
      </rPr>
      <t xml:space="preserve">
Se otorgara el mayor puntaje al proponente que otorgué esta condición.</t>
    </r>
  </si>
  <si>
    <r>
      <t xml:space="preserve">Continuidad de amparo y/o extensión de cobertura, hasta 30 días después de desvinculado el funcionario.
</t>
    </r>
    <r>
      <rPr>
        <sz val="11"/>
        <rFont val="Arial Narrow"/>
        <family val="2"/>
      </rPr>
      <t>Se otorgara el puntaje al proponente que otorgue esta condicion</t>
    </r>
    <r>
      <rPr>
        <b/>
        <sz val="11"/>
        <rFont val="Arial Narrow"/>
        <family val="2"/>
      </rPr>
      <t>.</t>
    </r>
  </si>
  <si>
    <r>
      <t>Descuento por inactividad mayor a 120 días continuos del 30%.</t>
    </r>
    <r>
      <rPr>
        <sz val="12"/>
        <rFont val="Arial Narrow"/>
        <family val="2"/>
      </rPr>
      <t xml:space="preserve">
Se otorgara el puntaje al proponente que otorgue esta condicion.</t>
    </r>
  </si>
  <si>
    <t>No se otorga</t>
  </si>
  <si>
    <t>Se otorgan los deducibles de las condiciones básicas obligatorias</t>
  </si>
  <si>
    <t>FACTORES ADICIONALES - ANEXO DE CONDICIONES TÉCNICAS COMPLEMENTARIAS</t>
  </si>
  <si>
    <t>PROPONENTE</t>
  </si>
  <si>
    <t>UT MAPFRE - SURA - PREVISORA - ESTADO - BBVA - AXA</t>
  </si>
  <si>
    <t xml:space="preserve">TOTAL PUNTOS CONDICIONES COMPLEMENTARIAS </t>
  </si>
  <si>
    <t xml:space="preserve">TOTAL PUNTOS </t>
  </si>
  <si>
    <t>TOTAL</t>
  </si>
  <si>
    <t>OFERTA</t>
  </si>
  <si>
    <t>TOTAL PUNTOS  DEDUCIBLES</t>
  </si>
  <si>
    <t>EMPRESA DE LICORES DE CUNDINAMARCA</t>
  </si>
  <si>
    <t>GRUPO</t>
  </si>
  <si>
    <t>RAMOS</t>
  </si>
  <si>
    <t>OFERENTES</t>
  </si>
  <si>
    <t>% DE PARTICIPACION</t>
  </si>
  <si>
    <t>Automóviles</t>
  </si>
  <si>
    <t>Transporte de Mercancías</t>
  </si>
  <si>
    <t>Incendio Deudores</t>
  </si>
  <si>
    <t>EVALUACION REQUISITOS PARA EL PAGO DE LAS INDEMNIZACIONES</t>
  </si>
  <si>
    <t>RAMO</t>
  </si>
  <si>
    <t>PUNTAJE MAXIMO</t>
  </si>
  <si>
    <t>CALIFICACION</t>
  </si>
  <si>
    <t>No DOCUMENTOS ADICIONALES</t>
  </si>
  <si>
    <t>PUNTOS</t>
  </si>
  <si>
    <t>AUTOMOVILES</t>
  </si>
  <si>
    <t>INCENDIO DEUDORES</t>
  </si>
  <si>
    <t>MÉTODO APLICABLE</t>
  </si>
  <si>
    <t>MENOR VALOR</t>
  </si>
  <si>
    <t>GRUPO II - GENERALES</t>
  </si>
  <si>
    <t>PRESUPUESTO OFICIAL</t>
  </si>
  <si>
    <t>OFERTAS VÁLIDAS</t>
  </si>
  <si>
    <t>IT</t>
  </si>
  <si>
    <t>OFERENTE</t>
  </si>
  <si>
    <t>CRITERIO DE EVALUACIÓN</t>
  </si>
  <si>
    <t>FACTOR ECONÓMICO – MEJOR OFERTA ECONOMICA</t>
  </si>
  <si>
    <t>FACTORES ADICIONALES QUE MEJORAN EL BIEN O SERVICIO SIN NINGUN COSTO ADICIONAL PARA LA ENTIDAD – ANEXO DE CONDICIONES TÉCNICAS COMPLEMENTARIAS</t>
  </si>
  <si>
    <r>
      <t>CONDICIÓN DE</t>
    </r>
    <r>
      <rPr>
        <b/>
        <sz val="12"/>
        <color theme="1"/>
        <rFont val="Arial Narrow"/>
        <family val="2"/>
      </rPr>
      <t xml:space="preserve"> </t>
    </r>
    <r>
      <rPr>
        <sz val="12"/>
        <color theme="1"/>
        <rFont val="Arial Narrow"/>
        <family val="2"/>
      </rPr>
      <t>DEDUCIBLES</t>
    </r>
  </si>
  <si>
    <t>FACTORES ADICIONALES QUE MEJORAN EL BIEN O SERVICIO SIN NINGUN COSTO ADICIONAL PARA LA ENTIDAD – REQUISITOS PARA EL PAGO DE LAS INDEMNIZACIONES</t>
  </si>
  <si>
    <t>APOYO A LA INDUSTRIA NACIONAL _ OFERTA DE SERVICIOS NACIONALES</t>
  </si>
  <si>
    <t>DECRETO 392 DE 2018 VINCULACIÓN DE PERSONAL CON DISCAPACIDAD</t>
  </si>
  <si>
    <t>GRUPO I</t>
  </si>
  <si>
    <t>Responsabilidad Civil Extracontractual</t>
  </si>
  <si>
    <t>Todo Riesgo Daños Materiales</t>
  </si>
  <si>
    <t>Equipo y Maquinaria</t>
  </si>
  <si>
    <t>Manejo Global</t>
  </si>
  <si>
    <t>FACTOR DE CALIDAD GRUPO I</t>
  </si>
  <si>
    <t>TRM - 06 DE MARZO DE 2023</t>
  </si>
  <si>
    <t>VALOR
ASEGURADO</t>
  </si>
  <si>
    <t>TASA</t>
  </si>
  <si>
    <t>PRIMA NETA</t>
  </si>
  <si>
    <t>IVA</t>
  </si>
  <si>
    <t>PRIMA TOTAL</t>
  </si>
  <si>
    <t>TODO RIESGO DAÑOS MATERIALES</t>
  </si>
  <si>
    <t>%o</t>
  </si>
  <si>
    <t>INDICE VARIABLE</t>
  </si>
  <si>
    <t>TOTAL TODO RIESGO DAÑO MATERIAL</t>
  </si>
  <si>
    <t>TOTAL TODO RIESGO EQUIPO Y MAQUINARIA</t>
  </si>
  <si>
    <t>MANEJO GLOBAL ENTIDADES ESTATALES</t>
  </si>
  <si>
    <t>%</t>
  </si>
  <si>
    <t>RESPONSABILIDAD CIVIL EXTRACONTRACTUAL</t>
  </si>
  <si>
    <t>TRANSPORTE DE MERCANCIAS</t>
  </si>
  <si>
    <t>FUTURAS INCLUSIONES</t>
  </si>
  <si>
    <t>EVALUACION FACTORES ADICIONALES GRUPO I</t>
  </si>
  <si>
    <t>EVALUACION FACTOR ECONOMICO GRUPO I
INVITACION ABIERTA 004 DE 2023</t>
  </si>
  <si>
    <t>CONSOLIDADO GRUPO I
INVITACION ABIERTA 004 DE 2023</t>
  </si>
  <si>
    <t xml:space="preserve"> Deducibles </t>
  </si>
  <si>
    <t>PONDERACION FACTORES ADICIONALES Y DEDUCIBLES GRUPO II
INVITACION ABIERTA 004 DE 2023</t>
  </si>
  <si>
    <r>
      <t xml:space="preserve">* Nota: </t>
    </r>
    <r>
      <rPr>
        <sz val="11"/>
        <color theme="1"/>
        <rFont val="Arial Narrow"/>
        <family val="2"/>
      </rPr>
      <t>Para el valor de la bolsa de inclusiones se dejara un valor de $15.000.000, esto teniendo en cuenta que  también para el grupo 2 se debe dejar disponibilidad de la bolsa de inclusion y la misma no se encontraba sujeta a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</si>
</sst>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 #,##0;\-&quot;$&quot;\ #,##0"/>
    <numFmt numFmtId="6" formatCode="&quot;$&quot;\ #,##0;[Red]\-&quot;$&quot;\ #,##0"/>
    <numFmt numFmtId="41" formatCode="_-* #,##0_-;\-* #,##0_-;_-* &quot;-&quot;_-;_-@_-"/>
    <numFmt numFmtId="164" formatCode="_(&quot;$&quot;\ * #,##0.00_);_(&quot;$&quot;\ * \(#,##0.00\);_(&quot;$&quot;\ * &quot;-&quot;??_);_(@_)"/>
    <numFmt numFmtId="165" formatCode="_(* #,##0.00_);_(* \(#,##0.00\);_(* &quot;-&quot;??_);_(@_)"/>
    <numFmt numFmtId="166" formatCode="General\ &quot;Puntos&quot;"/>
    <numFmt numFmtId="167" formatCode="0.0%"/>
    <numFmt numFmtId="168" formatCode="[$USD]\ #,##0"/>
    <numFmt numFmtId="169" formatCode="_ * #,##0.00_ ;_ * \-#,##0.00_ ;_ * &quot;-&quot;??_ ;_ @_ "/>
    <numFmt numFmtId="170" formatCode="[$$]\ #,##0.00;\-[$$]\ #,##0.00"/>
    <numFmt numFmtId="171" formatCode="_(&quot;$&quot;\ * #,##0_);_(&quot;$&quot;\ * \(#,##0\);_(&quot;$&quot;\ * &quot;-&quot;??_);_(@_)"/>
    <numFmt numFmtId="172" formatCode="0.0000"/>
  </numFmts>
  <fonts count="20"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theme="1"/>
      <name val="Calibri"/>
      <family val="2"/>
      <scheme val="minor"/>
    </font>
    <font>
      <sz val="11"/>
      <color theme="1"/>
      <name val="Arial Narrow"/>
      <family val="2"/>
    </font>
    <font>
      <sz val="12"/>
      <color theme="1"/>
      <name val="Arial Narrow"/>
      <family val="2"/>
    </font>
    <font>
      <b/>
      <sz val="12"/>
      <color theme="1"/>
      <name val="Arial Narrow"/>
      <family val="2"/>
    </font>
    <font>
      <sz val="11"/>
      <color rgb="FF000000"/>
      <name val="Arial Narrow"/>
      <family val="2"/>
    </font>
    <font>
      <b/>
      <sz val="11"/>
      <color theme="1"/>
      <name val="Arial Narrow"/>
      <family val="2"/>
    </font>
    <font>
      <b/>
      <sz val="10"/>
      <name val="Arial Narrow"/>
      <family val="2"/>
    </font>
    <font>
      <b/>
      <sz val="13"/>
      <name val="Arial Narrow"/>
      <family val="2"/>
    </font>
    <font>
      <b/>
      <sz val="14"/>
      <color theme="1"/>
      <name val="Arial Narrow"/>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diagonal/>
    </border>
  </borders>
  <cellStyleXfs count="15">
    <xf numFmtId="0" fontId="0" fillId="0" borderId="0"/>
    <xf numFmtId="0" fontId="1"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xf numFmtId="0" fontId="10" fillId="0" borderId="0"/>
    <xf numFmtId="41" fontId="10" fillId="0" borderId="0" applyFont="0" applyFill="0" applyBorder="0" applyAlignment="0" applyProtection="0"/>
    <xf numFmtId="0" fontId="1" fillId="0" borderId="0"/>
    <xf numFmtId="0" fontId="1" fillId="0" borderId="0"/>
    <xf numFmtId="169" fontId="1" fillId="0" borderId="0" applyFont="0" applyFill="0" applyBorder="0" applyAlignment="0" applyProtection="0"/>
  </cellStyleXfs>
  <cellXfs count="355">
    <xf numFmtId="0" fontId="0" fillId="0" borderId="0" xfId="0"/>
    <xf numFmtId="0" fontId="4" fillId="0" borderId="0" xfId="0" applyFont="1" applyAlignment="1">
      <alignment horizontal="justify" vertical="center"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Alignment="1">
      <alignment horizontal="justify" vertical="center" wrapText="1"/>
    </xf>
    <xf numFmtId="0" fontId="4" fillId="0" borderId="1" xfId="0" applyFont="1" applyBorder="1" applyAlignment="1">
      <alignment horizontal="left" vertical="top" wrapText="1" indent="1"/>
    </xf>
    <xf numFmtId="0" fontId="4" fillId="0" borderId="1" xfId="0" applyFont="1" applyBorder="1" applyAlignment="1">
      <alignment horizontal="center" vertical="center" wrapText="1"/>
    </xf>
    <xf numFmtId="0" fontId="4" fillId="0" borderId="0" xfId="0" applyFont="1" applyAlignment="1">
      <alignment vertical="top" wrapText="1"/>
    </xf>
    <xf numFmtId="0" fontId="7" fillId="0" borderId="0" xfId="0" applyFont="1" applyAlignment="1">
      <alignment horizontal="center" vertical="center" wrapText="1"/>
    </xf>
    <xf numFmtId="0" fontId="9" fillId="0" borderId="0" xfId="0" applyFont="1" applyAlignment="1">
      <alignment horizontal="justify" vertical="center" wrapText="1"/>
    </xf>
    <xf numFmtId="1" fontId="9" fillId="0" borderId="1" xfId="0" applyNumberFormat="1" applyFont="1" applyBorder="1" applyAlignment="1">
      <alignment horizontal="center" vertical="center" wrapText="1"/>
    </xf>
    <xf numFmtId="0" fontId="8" fillId="0" borderId="1" xfId="0" applyFont="1" applyBorder="1" applyAlignment="1">
      <alignment horizontal="justify" vertical="top" wrapText="1"/>
    </xf>
    <xf numFmtId="0" fontId="9" fillId="0" borderId="0" xfId="0" applyFont="1"/>
    <xf numFmtId="4" fontId="9" fillId="0" borderId="0" xfId="0" applyNumberFormat="1" applyFont="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0" fontId="2" fillId="0" borderId="2" xfId="0" applyFont="1" applyBorder="1" applyAlignment="1">
      <alignment horizontal="justify" vertical="top" wrapText="1"/>
    </xf>
    <xf numFmtId="3" fontId="4" fillId="0" borderId="1" xfId="0" applyNumberFormat="1" applyFont="1" applyBorder="1" applyAlignment="1">
      <alignment horizontal="center" vertical="center" wrapText="1"/>
    </xf>
    <xf numFmtId="0" fontId="4" fillId="0" borderId="0" xfId="7" applyFont="1" applyFill="1" applyAlignment="1">
      <alignment horizontal="justify" vertical="center" wrapText="1"/>
    </xf>
    <xf numFmtId="166"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1" xfId="0" applyFont="1" applyBorder="1" applyAlignment="1">
      <alignment horizontal="justify" vertical="center" wrapText="1"/>
    </xf>
    <xf numFmtId="166"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4" fillId="0" borderId="0" xfId="8" applyFont="1" applyFill="1" applyAlignment="1">
      <alignment horizontal="justify" vertical="center" wrapText="1"/>
    </xf>
    <xf numFmtId="0" fontId="9" fillId="0" borderId="0" xfId="8" applyFont="1" applyFill="1" applyAlignment="1">
      <alignment horizontal="justify" vertical="center" wrapText="1"/>
    </xf>
    <xf numFmtId="0" fontId="7" fillId="0" borderId="0" xfId="8" applyFont="1" applyFill="1" applyAlignment="1">
      <alignment horizontal="center" vertical="center" wrapText="1"/>
    </xf>
    <xf numFmtId="0" fontId="2" fillId="3" borderId="1" xfId="0" applyFont="1" applyFill="1" applyBorder="1" applyAlignment="1">
      <alignment horizontal="justify"/>
    </xf>
    <xf numFmtId="0" fontId="11"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4" fontId="4" fillId="0" borderId="1" xfId="3" applyFont="1" applyFill="1" applyBorder="1" applyAlignment="1">
      <alignment horizontal="center" vertical="top" wrapText="1"/>
    </xf>
    <xf numFmtId="0" fontId="2" fillId="0" borderId="1"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4" fillId="4" borderId="1" xfId="7" applyFont="1" applyFill="1" applyBorder="1" applyAlignment="1">
      <alignment horizontal="center" vertical="top" wrapText="1"/>
    </xf>
    <xf numFmtId="166" fontId="4" fillId="4" borderId="1" xfId="7" applyNumberFormat="1" applyFont="1" applyFill="1" applyBorder="1" applyAlignment="1">
      <alignment horizontal="center" vertical="top" wrapText="1"/>
    </xf>
    <xf numFmtId="9" fontId="4" fillId="4" borderId="1" xfId="9" applyFont="1" applyFill="1" applyBorder="1" applyAlignment="1">
      <alignment horizontal="center" vertical="top" wrapText="1"/>
    </xf>
    <xf numFmtId="164" fontId="4" fillId="4" borderId="1" xfId="3" applyFont="1" applyFill="1" applyBorder="1" applyAlignment="1">
      <alignment horizontal="center" vertical="top" wrapText="1"/>
    </xf>
    <xf numFmtId="166" fontId="4" fillId="4" borderId="1" xfId="7"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0" xfId="7" applyFont="1" applyFill="1" applyBorder="1" applyAlignment="1">
      <alignment horizontal="center" vertical="center" wrapText="1"/>
    </xf>
    <xf numFmtId="166" fontId="2" fillId="0" borderId="0" xfId="7" applyNumberFormat="1" applyFont="1" applyFill="1" applyBorder="1" applyAlignment="1">
      <alignment horizontal="center" vertical="center" wrapText="1"/>
    </xf>
    <xf numFmtId="0" fontId="2" fillId="4" borderId="1" xfId="7" applyFont="1" applyFill="1" applyBorder="1" applyAlignment="1">
      <alignment horizontal="center" vertical="top" wrapText="1"/>
    </xf>
    <xf numFmtId="167" fontId="4" fillId="0" borderId="1" xfId="7" applyNumberFormat="1" applyFont="1" applyFill="1" applyBorder="1" applyAlignment="1">
      <alignment horizontal="center" vertical="top" wrapText="1"/>
    </xf>
    <xf numFmtId="166" fontId="2" fillId="0" borderId="7"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66" fontId="2" fillId="0" borderId="21" xfId="7" applyNumberFormat="1" applyFont="1" applyFill="1" applyBorder="1" applyAlignment="1">
      <alignment horizontal="center" vertical="center" wrapText="1"/>
    </xf>
    <xf numFmtId="166" fontId="2" fillId="0" borderId="22" xfId="7" applyNumberFormat="1" applyFont="1" applyFill="1" applyBorder="1" applyAlignment="1">
      <alignment horizontal="center" vertical="center" wrapText="1"/>
    </xf>
    <xf numFmtId="166" fontId="2" fillId="0" borderId="23" xfId="7" applyNumberFormat="1" applyFont="1" applyFill="1" applyBorder="1" applyAlignment="1">
      <alignment horizontal="center" vertical="center" wrapText="1"/>
    </xf>
    <xf numFmtId="0" fontId="2" fillId="5" borderId="2" xfId="7" applyFont="1" applyFill="1" applyBorder="1" applyAlignment="1">
      <alignment horizontal="center" vertical="center" wrapText="1"/>
    </xf>
    <xf numFmtId="0" fontId="2" fillId="5" borderId="1" xfId="7" applyFont="1" applyFill="1" applyBorder="1" applyAlignment="1">
      <alignment horizontal="center" vertical="center" wrapText="1"/>
    </xf>
    <xf numFmtId="1" fontId="2" fillId="5" borderId="1" xfId="7" applyNumberFormat="1" applyFont="1" applyFill="1" applyBorder="1" applyAlignment="1">
      <alignment horizontal="center" vertical="center" wrapText="1"/>
    </xf>
    <xf numFmtId="0" fontId="2" fillId="0" borderId="17" xfId="7" applyFont="1" applyFill="1" applyBorder="1" applyAlignment="1">
      <alignment vertical="center" wrapText="1"/>
    </xf>
    <xf numFmtId="9" fontId="4" fillId="0" borderId="1" xfId="7" applyNumberFormat="1" applyFont="1" applyFill="1" applyBorder="1" applyAlignment="1">
      <alignment horizontal="center" vertical="top" wrapText="1"/>
    </xf>
    <xf numFmtId="167" fontId="2" fillId="0" borderId="1" xfId="7" applyNumberFormat="1" applyFont="1" applyFill="1" applyBorder="1" applyAlignment="1">
      <alignment horizontal="center" vertical="center" wrapText="1"/>
    </xf>
    <xf numFmtId="167" fontId="4" fillId="4" borderId="1" xfId="7" applyNumberFormat="1" applyFont="1" applyFill="1" applyBorder="1" applyAlignment="1">
      <alignment horizontal="center" vertical="top"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3" fontId="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0" fontId="2" fillId="5" borderId="1" xfId="6" applyFont="1" applyFill="1" applyBorder="1" applyAlignment="1">
      <alignment horizontal="center" vertical="center" wrapText="1"/>
    </xf>
    <xf numFmtId="3" fontId="2" fillId="5" borderId="1" xfId="6" applyNumberFormat="1" applyFont="1" applyFill="1" applyBorder="1" applyAlignment="1">
      <alignment horizontal="center" vertical="center" wrapText="1"/>
    </xf>
    <xf numFmtId="0" fontId="9" fillId="0" borderId="5" xfId="0" applyFont="1" applyBorder="1" applyAlignment="1">
      <alignment horizontal="justify" vertical="top" wrapText="1"/>
    </xf>
    <xf numFmtId="0" fontId="8" fillId="0" borderId="1" xfId="0" applyFont="1" applyBorder="1" applyAlignment="1">
      <alignment horizontal="justify" vertical="center" wrapText="1"/>
    </xf>
    <xf numFmtId="1" fontId="9" fillId="0" borderId="1" xfId="7" applyNumberFormat="1" applyFont="1" applyFill="1" applyBorder="1" applyAlignment="1">
      <alignment horizontal="center" vertical="center" wrapText="1"/>
    </xf>
    <xf numFmtId="0" fontId="9"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2" fillId="3" borderId="1" xfId="0" applyFont="1" applyFill="1" applyBorder="1" applyAlignment="1">
      <alignment horizontal="justify" vertical="center"/>
    </xf>
    <xf numFmtId="166" fontId="4" fillId="0" borderId="27" xfId="7" applyNumberFormat="1" applyFont="1" applyFill="1" applyBorder="1" applyAlignment="1">
      <alignment horizontal="center" vertical="top" wrapText="1"/>
    </xf>
    <xf numFmtId="166" fontId="4" fillId="0" borderId="9" xfId="7" applyNumberFormat="1" applyFont="1" applyFill="1" applyBorder="1" applyAlignment="1">
      <alignment horizontal="center" vertical="center" wrapText="1"/>
    </xf>
    <xf numFmtId="168" fontId="4" fillId="0" borderId="1" xfId="4" applyNumberFormat="1" applyFont="1" applyFill="1" applyBorder="1" applyAlignment="1">
      <alignment horizontal="center" vertical="center" wrapText="1"/>
    </xf>
    <xf numFmtId="168" fontId="4" fillId="4" borderId="1" xfId="4" applyNumberFormat="1" applyFont="1" applyFill="1" applyBorder="1" applyAlignment="1">
      <alignment horizontal="center" vertical="center" wrapText="1"/>
    </xf>
    <xf numFmtId="0" fontId="2" fillId="0" borderId="19" xfId="7"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7" applyFont="1" applyFill="1" applyAlignment="1">
      <alignment horizontal="center" vertical="center" wrapText="1"/>
    </xf>
    <xf numFmtId="0" fontId="9" fillId="0" borderId="1" xfId="7" applyFont="1" applyFill="1" applyBorder="1" applyAlignment="1">
      <alignment horizontal="center" vertical="center"/>
    </xf>
    <xf numFmtId="0" fontId="9" fillId="0" borderId="1" xfId="7" applyFont="1" applyFill="1" applyBorder="1" applyAlignment="1">
      <alignment horizontal="center" vertical="center" wrapText="1"/>
    </xf>
    <xf numFmtId="0" fontId="8" fillId="5" borderId="1" xfId="7" applyFont="1" applyFill="1" applyBorder="1" applyAlignment="1">
      <alignment horizontal="center" vertical="center" wrapText="1"/>
    </xf>
    <xf numFmtId="0" fontId="4" fillId="0" borderId="1" xfId="6" applyFont="1" applyFill="1" applyBorder="1" applyAlignment="1">
      <alignment horizontal="center" vertical="center" wrapText="1"/>
    </xf>
    <xf numFmtId="1" fontId="8" fillId="5" borderId="1" xfId="7" applyNumberFormat="1" applyFont="1" applyFill="1" applyBorder="1" applyAlignment="1">
      <alignment horizontal="center" vertical="center" wrapText="1"/>
    </xf>
    <xf numFmtId="0" fontId="2" fillId="5" borderId="2" xfId="8" applyFont="1" applyFill="1" applyBorder="1" applyAlignment="1">
      <alignment horizontal="center" vertical="center" wrapText="1"/>
    </xf>
    <xf numFmtId="1" fontId="4" fillId="0" borderId="2" xfId="0" applyNumberFormat="1" applyFont="1" applyBorder="1" applyAlignment="1">
      <alignment horizontal="center" vertical="center" wrapText="1"/>
    </xf>
    <xf numFmtId="1" fontId="2" fillId="5" borderId="2" xfId="8"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14" fillId="0" borderId="0" xfId="0" applyFont="1"/>
    <xf numFmtId="0" fontId="2" fillId="0" borderId="8" xfId="0" applyFont="1" applyBorder="1" applyAlignment="1">
      <alignment horizontal="center" vertical="center"/>
    </xf>
    <xf numFmtId="1" fontId="11" fillId="0" borderId="1" xfId="0" applyNumberFormat="1" applyFont="1" applyBorder="1" applyAlignment="1">
      <alignment horizontal="center" vertical="center"/>
    </xf>
    <xf numFmtId="1" fontId="14" fillId="0" borderId="35" xfId="0" applyNumberFormat="1" applyFont="1" applyBorder="1" applyAlignment="1">
      <alignment horizontal="center" vertical="center"/>
    </xf>
    <xf numFmtId="1" fontId="15" fillId="0" borderId="7" xfId="0" applyNumberFormat="1" applyFont="1" applyBorder="1" applyAlignment="1">
      <alignment horizontal="center" vertical="center"/>
    </xf>
    <xf numFmtId="9" fontId="15" fillId="0" borderId="7" xfId="0" applyNumberFormat="1" applyFont="1" applyBorder="1" applyAlignment="1">
      <alignment horizontal="center" vertical="center"/>
    </xf>
    <xf numFmtId="1" fontId="15" fillId="0" borderId="36" xfId="0" applyNumberFormat="1" applyFont="1" applyBorder="1" applyAlignment="1">
      <alignment horizontal="center" vertical="center"/>
    </xf>
    <xf numFmtId="0" fontId="15" fillId="0" borderId="0" xfId="0" applyFont="1" applyAlignment="1">
      <alignment horizontal="center" vertical="center" wrapText="1"/>
    </xf>
    <xf numFmtId="1" fontId="15" fillId="0" borderId="0" xfId="0" applyNumberFormat="1" applyFont="1" applyAlignment="1">
      <alignment horizontal="center" vertical="center"/>
    </xf>
    <xf numFmtId="9" fontId="15" fillId="0" borderId="0" xfId="0" applyNumberFormat="1" applyFont="1" applyAlignment="1">
      <alignment horizontal="center" vertical="center"/>
    </xf>
    <xf numFmtId="0" fontId="15" fillId="0" borderId="0" xfId="0" applyFont="1" applyAlignment="1">
      <alignment horizontal="center" vertical="center"/>
    </xf>
    <xf numFmtId="1" fontId="16" fillId="7" borderId="1" xfId="0" applyNumberFormat="1" applyFont="1" applyFill="1" applyBorder="1" applyAlignment="1">
      <alignment horizontal="center" vertical="center" wrapText="1"/>
    </xf>
    <xf numFmtId="2" fontId="16" fillId="7" borderId="1" xfId="14" applyNumberFormat="1" applyFont="1" applyFill="1" applyBorder="1" applyAlignment="1">
      <alignment horizontal="center" vertical="center" wrapText="1"/>
    </xf>
    <xf numFmtId="0" fontId="16" fillId="7" borderId="1" xfId="0" applyFont="1" applyFill="1" applyBorder="1" applyAlignment="1">
      <alignment horizontal="center" vertical="center"/>
    </xf>
    <xf numFmtId="0" fontId="9" fillId="0" borderId="1" xfId="0" applyFont="1" applyBorder="1" applyAlignment="1">
      <alignment horizontal="center" vertical="center"/>
    </xf>
    <xf numFmtId="1" fontId="12" fillId="0" borderId="1" xfId="0" applyNumberFormat="1" applyFont="1" applyBorder="1" applyAlignment="1">
      <alignment horizontal="center" vertical="center"/>
    </xf>
    <xf numFmtId="1" fontId="9" fillId="0" borderId="41" xfId="0" applyNumberFormat="1" applyFont="1" applyBorder="1" applyAlignment="1">
      <alignment horizontal="center"/>
    </xf>
    <xf numFmtId="0" fontId="9" fillId="0" borderId="1" xfId="0" applyFont="1" applyBorder="1" applyAlignment="1">
      <alignment horizontal="center"/>
    </xf>
    <xf numFmtId="0" fontId="8" fillId="0" borderId="42" xfId="0" applyFont="1" applyBorder="1" applyAlignment="1">
      <alignment horizontal="center"/>
    </xf>
    <xf numFmtId="1" fontId="8" fillId="0" borderId="44" xfId="0" applyNumberFormat="1" applyFont="1" applyBorder="1" applyAlignment="1">
      <alignment horizontal="center" vertical="center"/>
    </xf>
    <xf numFmtId="0" fontId="12" fillId="0" borderId="0" xfId="0" applyFont="1"/>
    <xf numFmtId="0" fontId="13" fillId="0" borderId="12" xfId="0" applyFont="1" applyBorder="1"/>
    <xf numFmtId="41" fontId="13" fillId="3" borderId="0" xfId="11" applyFont="1" applyFill="1" applyBorder="1" applyAlignment="1">
      <alignment horizontal="center"/>
    </xf>
    <xf numFmtId="0" fontId="13" fillId="3" borderId="40"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2" xfId="0" applyFont="1" applyFill="1" applyBorder="1" applyAlignment="1">
      <alignment horizontal="left"/>
    </xf>
    <xf numFmtId="3" fontId="12" fillId="3" borderId="12" xfId="0" applyNumberFormat="1" applyFont="1" applyFill="1" applyBorder="1"/>
    <xf numFmtId="1" fontId="12" fillId="3" borderId="12" xfId="0" applyNumberFormat="1" applyFont="1" applyFill="1" applyBorder="1" applyAlignment="1">
      <alignment horizontal="center"/>
    </xf>
    <xf numFmtId="1" fontId="12" fillId="3" borderId="44" xfId="0" applyNumberFormat="1" applyFont="1" applyFill="1" applyBorder="1" applyAlignment="1">
      <alignment horizontal="center" vertical="center" wrapText="1"/>
    </xf>
    <xf numFmtId="3" fontId="12" fillId="3" borderId="43" xfId="0" applyNumberFormat="1" applyFont="1" applyFill="1" applyBorder="1" applyAlignment="1">
      <alignment vertical="center"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0" fontId="8" fillId="7" borderId="41" xfId="7" applyFont="1" applyFill="1" applyBorder="1" applyAlignment="1">
      <alignment horizontal="center" vertical="center" wrapText="1"/>
    </xf>
    <xf numFmtId="0" fontId="12" fillId="0" borderId="4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0" xfId="0" applyFont="1" applyBorder="1" applyAlignment="1">
      <alignment horizontal="justify"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1" fontId="17" fillId="0" borderId="0" xfId="5" applyNumberFormat="1" applyFont="1" applyBorder="1" applyAlignment="1">
      <alignment horizontal="center" vertical="center" wrapText="1"/>
    </xf>
    <xf numFmtId="0" fontId="12" fillId="0" borderId="0" xfId="0" applyFont="1" applyAlignment="1">
      <alignment vertical="center"/>
    </xf>
    <xf numFmtId="0" fontId="13" fillId="3" borderId="0" xfId="0" applyFont="1" applyFill="1"/>
    <xf numFmtId="0" fontId="12" fillId="3" borderId="0" xfId="0" applyFont="1" applyFill="1"/>
    <xf numFmtId="0" fontId="2" fillId="0" borderId="27" xfId="7" applyFont="1" applyFill="1" applyBorder="1" applyAlignment="1">
      <alignment horizontal="center" vertical="center" wrapText="1"/>
    </xf>
    <xf numFmtId="0" fontId="12" fillId="0" borderId="1" xfId="0" applyFont="1" applyBorder="1" applyAlignment="1">
      <alignment horizontal="justify" vertical="center" wrapText="1"/>
    </xf>
    <xf numFmtId="10" fontId="19" fillId="0" borderId="1" xfId="0" applyNumberFormat="1" applyFont="1" applyBorder="1" applyAlignment="1">
      <alignment horizontal="center" vertical="center" wrapText="1"/>
    </xf>
    <xf numFmtId="0" fontId="11" fillId="0" borderId="18" xfId="0" applyFont="1" applyBorder="1"/>
    <xf numFmtId="0" fontId="11" fillId="0" borderId="14" xfId="0" applyFont="1" applyBorder="1"/>
    <xf numFmtId="0" fontId="11" fillId="0" borderId="4" xfId="0" applyFont="1" applyBorder="1"/>
    <xf numFmtId="0" fontId="11" fillId="0" borderId="15" xfId="0" applyFont="1" applyBorder="1"/>
    <xf numFmtId="0" fontId="11" fillId="0" borderId="13" xfId="0" applyFont="1" applyBorder="1"/>
    <xf numFmtId="0" fontId="11" fillId="0" borderId="11" xfId="0" applyFont="1" applyBorder="1"/>
    <xf numFmtId="0" fontId="13" fillId="0" borderId="0" xfId="0" applyFont="1" applyAlignment="1">
      <alignment horizontal="center" vertical="center"/>
    </xf>
    <xf numFmtId="0" fontId="13" fillId="0" borderId="1" xfId="0" applyFont="1" applyBorder="1" applyAlignment="1">
      <alignment horizontal="center" vertical="center"/>
    </xf>
    <xf numFmtId="3" fontId="12" fillId="0" borderId="1" xfId="0" applyNumberFormat="1" applyFont="1" applyBorder="1"/>
    <xf numFmtId="0" fontId="12" fillId="0" borderId="1" xfId="0" applyFont="1" applyBorder="1"/>
    <xf numFmtId="3" fontId="13" fillId="0" borderId="1" xfId="0" applyNumberFormat="1" applyFont="1" applyBorder="1"/>
    <xf numFmtId="0" fontId="13" fillId="0" borderId="1" xfId="0" applyFont="1" applyBorder="1"/>
    <xf numFmtId="171" fontId="12" fillId="0" borderId="1" xfId="3" applyNumberFormat="1" applyFont="1" applyBorder="1"/>
    <xf numFmtId="171" fontId="13" fillId="0" borderId="1" xfId="3" applyNumberFormat="1" applyFont="1" applyBorder="1"/>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17" xfId="7" applyFont="1" applyFill="1" applyBorder="1" applyAlignment="1">
      <alignment horizontal="left" vertical="center" wrapText="1"/>
    </xf>
    <xf numFmtId="0" fontId="2" fillId="5" borderId="1" xfId="7"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top" wrapText="1"/>
    </xf>
    <xf numFmtId="0" fontId="9" fillId="0" borderId="9" xfId="0" applyFont="1" applyBorder="1" applyAlignment="1">
      <alignment horizontal="left" vertical="top" wrapText="1"/>
    </xf>
    <xf numFmtId="0" fontId="4" fillId="0" borderId="17" xfId="7"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2" fillId="0" borderId="19" xfId="7" applyFont="1" applyFill="1" applyBorder="1" applyAlignment="1">
      <alignment horizontal="center" vertical="center" wrapText="1"/>
    </xf>
    <xf numFmtId="0" fontId="2" fillId="0" borderId="20" xfId="7"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4" borderId="24" xfId="7" applyFont="1" applyFill="1" applyBorder="1" applyAlignment="1">
      <alignment horizontal="left" vertical="center" wrapText="1"/>
    </xf>
    <xf numFmtId="0" fontId="4" fillId="4" borderId="25" xfId="7" applyFont="1" applyFill="1" applyBorder="1" applyAlignment="1">
      <alignment horizontal="left" vertical="center" wrapText="1"/>
    </xf>
    <xf numFmtId="0" fontId="4" fillId="4" borderId="26" xfId="7" applyFont="1" applyFill="1" applyBorder="1" applyAlignment="1">
      <alignment horizontal="left" vertical="center" wrapText="1"/>
    </xf>
    <xf numFmtId="0" fontId="4" fillId="0" borderId="24" xfId="7" applyFont="1" applyFill="1" applyBorder="1" applyAlignment="1">
      <alignment horizontal="left" vertical="center" wrapText="1"/>
    </xf>
    <xf numFmtId="0" fontId="4" fillId="0" borderId="25" xfId="7" applyFont="1" applyFill="1" applyBorder="1" applyAlignment="1">
      <alignment horizontal="left" vertical="center" wrapText="1"/>
    </xf>
    <xf numFmtId="0" fontId="4" fillId="0" borderId="26" xfId="7" applyFont="1" applyFill="1" applyBorder="1" applyAlignment="1">
      <alignment horizontal="left" vertical="center" wrapText="1"/>
    </xf>
    <xf numFmtId="0" fontId="4" fillId="0" borderId="17" xfId="0" applyFont="1" applyBorder="1" applyAlignment="1">
      <alignment horizontal="left" vertical="center" wrapText="1"/>
    </xf>
    <xf numFmtId="0" fontId="2" fillId="6" borderId="1" xfId="7" applyFont="1" applyFill="1" applyBorder="1" applyAlignment="1">
      <alignment horizontal="center" vertical="center" wrapText="1"/>
    </xf>
    <xf numFmtId="0" fontId="5" fillId="5" borderId="1" xfId="7" applyFont="1" applyFill="1" applyBorder="1" applyAlignment="1">
      <alignment horizontal="center" vertical="center" wrapText="1"/>
    </xf>
    <xf numFmtId="0" fontId="2" fillId="7" borderId="1" xfId="7" applyFont="1" applyFill="1" applyBorder="1" applyAlignment="1">
      <alignment horizontal="center" vertical="center" wrapText="1"/>
    </xf>
    <xf numFmtId="0" fontId="4" fillId="0" borderId="27"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4" borderId="17" xfId="0" applyFont="1" applyFill="1" applyBorder="1" applyAlignment="1">
      <alignment horizontal="left" vertical="center" wrapText="1"/>
    </xf>
    <xf numFmtId="0" fontId="5" fillId="0" borderId="1" xfId="7" applyFont="1" applyFill="1" applyBorder="1" applyAlignment="1">
      <alignment horizontal="center" vertical="center" wrapText="1"/>
    </xf>
    <xf numFmtId="0" fontId="3" fillId="0" borderId="1" xfId="7" applyFont="1" applyBorder="1" applyAlignment="1">
      <alignment vertical="center" wrapText="1"/>
    </xf>
    <xf numFmtId="0" fontId="5" fillId="5" borderId="16" xfId="7" applyFont="1" applyFill="1" applyBorder="1" applyAlignment="1">
      <alignment horizontal="center" vertical="center" wrapText="1"/>
    </xf>
    <xf numFmtId="0" fontId="5" fillId="5" borderId="8" xfId="7" applyFont="1" applyFill="1" applyBorder="1" applyAlignment="1">
      <alignment horizontal="center" vertical="center" wrapText="1"/>
    </xf>
    <xf numFmtId="0" fontId="11" fillId="0" borderId="17" xfId="0" applyFont="1" applyBorder="1" applyAlignment="1">
      <alignment horizontal="left" wrapText="1"/>
    </xf>
    <xf numFmtId="0" fontId="2" fillId="5" borderId="2" xfId="7" applyFont="1" applyFill="1" applyBorder="1" applyAlignment="1">
      <alignment horizontal="center" vertical="center" wrapText="1"/>
    </xf>
    <xf numFmtId="0" fontId="2" fillId="5" borderId="9"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9" xfId="7" applyFont="1" applyFill="1" applyBorder="1" applyAlignment="1">
      <alignment horizontal="left" vertical="center" wrapText="1"/>
    </xf>
    <xf numFmtId="0" fontId="8" fillId="0" borderId="9" xfId="0" applyFont="1" applyBorder="1" applyAlignment="1">
      <alignment horizontal="left" vertical="top" wrapText="1"/>
    </xf>
    <xf numFmtId="0" fontId="2" fillId="7" borderId="2" xfId="7" applyFont="1" applyFill="1" applyBorder="1" applyAlignment="1">
      <alignment horizontal="center" vertical="center" wrapText="1"/>
    </xf>
    <xf numFmtId="0" fontId="2" fillId="7" borderId="9" xfId="7"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27" xfId="0" applyFont="1" applyFill="1" applyBorder="1" applyAlignment="1">
      <alignment horizontal="center" vertical="center" wrapText="1"/>
    </xf>
    <xf numFmtId="166" fontId="2" fillId="5" borderId="1" xfId="7" applyNumberFormat="1" applyFont="1" applyFill="1" applyBorder="1" applyAlignment="1">
      <alignment horizontal="center" vertical="center" wrapText="1"/>
    </xf>
    <xf numFmtId="0" fontId="2" fillId="0" borderId="16" xfId="7" applyFont="1" applyFill="1" applyBorder="1" applyAlignment="1">
      <alignment horizontal="center" vertical="top" wrapText="1"/>
    </xf>
    <xf numFmtId="0" fontId="2" fillId="0" borderId="8" xfId="7" applyFont="1" applyFill="1" applyBorder="1" applyAlignment="1">
      <alignment horizontal="center" vertical="top" wrapText="1"/>
    </xf>
    <xf numFmtId="0" fontId="4" fillId="4" borderId="1" xfId="7" applyFont="1" applyFill="1" applyBorder="1" applyAlignment="1">
      <alignment horizontal="left" vertical="center" wrapText="1"/>
    </xf>
    <xf numFmtId="0" fontId="4" fillId="0" borderId="1" xfId="7"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Font="1" applyBorder="1" applyAlignment="1">
      <alignment horizontal="left" vertical="center" wrapText="1"/>
    </xf>
    <xf numFmtId="0" fontId="4" fillId="4" borderId="14" xfId="7" applyFont="1" applyFill="1" applyBorder="1" applyAlignment="1">
      <alignment horizontal="left" vertical="center" wrapText="1"/>
    </xf>
    <xf numFmtId="0" fontId="4" fillId="4" borderId="15" xfId="7" applyFont="1" applyFill="1" applyBorder="1" applyAlignment="1">
      <alignment horizontal="left" vertical="center" wrapText="1"/>
    </xf>
    <xf numFmtId="0" fontId="4" fillId="4" borderId="11" xfId="7" applyFont="1" applyFill="1" applyBorder="1" applyAlignment="1">
      <alignment horizontal="left" vertical="center" wrapText="1"/>
    </xf>
    <xf numFmtId="0" fontId="4" fillId="0" borderId="14" xfId="7" applyFont="1" applyFill="1" applyBorder="1" applyAlignment="1">
      <alignment horizontal="left" vertical="center" wrapText="1"/>
    </xf>
    <xf numFmtId="0" fontId="4" fillId="0" borderId="15"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5" fillId="5" borderId="2" xfId="7" applyFont="1" applyFill="1" applyBorder="1" applyAlignment="1">
      <alignment horizontal="center" vertical="center" wrapText="1"/>
    </xf>
    <xf numFmtId="0" fontId="5" fillId="5" borderId="3" xfId="7" applyFont="1" applyFill="1" applyBorder="1" applyAlignment="1">
      <alignment horizontal="center" vertical="center" wrapText="1"/>
    </xf>
    <xf numFmtId="0" fontId="5" fillId="5" borderId="9" xfId="7" applyFont="1" applyFill="1" applyBorder="1" applyAlignment="1">
      <alignment horizontal="center" vertical="center" wrapText="1"/>
    </xf>
    <xf numFmtId="0" fontId="4" fillId="0" borderId="27"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2" fillId="0" borderId="2" xfId="6" applyFont="1" applyFill="1" applyBorder="1" applyAlignment="1">
      <alignment horizontal="left" vertical="top" wrapText="1"/>
    </xf>
    <xf numFmtId="0" fontId="2" fillId="0" borderId="9" xfId="6" applyFont="1" applyFill="1" applyBorder="1" applyAlignment="1">
      <alignment horizontal="left" vertical="top"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9" xfId="6" applyFont="1" applyFill="1" applyBorder="1" applyAlignment="1">
      <alignment vertical="top" wrapText="1"/>
    </xf>
    <xf numFmtId="0" fontId="5" fillId="0" borderId="18" xfId="6" applyFont="1" applyFill="1" applyBorder="1" applyAlignment="1">
      <alignment horizontal="center" vertical="center" wrapText="1"/>
    </xf>
    <xf numFmtId="0" fontId="3" fillId="0" borderId="14" xfId="6" applyFont="1" applyBorder="1" applyAlignment="1">
      <alignment vertical="center" wrapText="1"/>
    </xf>
    <xf numFmtId="0" fontId="5" fillId="0" borderId="2"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9" xfId="6" applyFont="1" applyFill="1" applyBorder="1" applyAlignment="1">
      <alignment horizontal="justify" vertical="center" wrapText="1"/>
    </xf>
    <xf numFmtId="0" fontId="2" fillId="5" borderId="2" xfId="6" applyFont="1" applyFill="1" applyBorder="1" applyAlignment="1">
      <alignment vertical="center" wrapText="1"/>
    </xf>
    <xf numFmtId="0" fontId="2" fillId="5" borderId="9" xfId="6" applyFont="1" applyFill="1" applyBorder="1" applyAlignment="1">
      <alignment vertical="center" wrapText="1"/>
    </xf>
    <xf numFmtId="0" fontId="4" fillId="0" borderId="2" xfId="6" applyFont="1" applyFill="1" applyBorder="1" applyAlignment="1">
      <alignment vertical="top" wrapText="1"/>
    </xf>
    <xf numFmtId="0" fontId="4" fillId="0" borderId="9" xfId="6" applyFont="1" applyFill="1" applyBorder="1" applyAlignment="1">
      <alignment vertical="top" wrapText="1"/>
    </xf>
    <xf numFmtId="166" fontId="2" fillId="5" borderId="2" xfId="7" applyNumberFormat="1" applyFont="1" applyFill="1" applyBorder="1" applyAlignment="1">
      <alignment horizontal="center" vertical="center" wrapText="1"/>
    </xf>
    <xf numFmtId="166" fontId="2" fillId="5" borderId="9" xfId="7" applyNumberFormat="1" applyFont="1" applyFill="1" applyBorder="1" applyAlignment="1">
      <alignment horizontal="center" vertical="center" wrapText="1"/>
    </xf>
    <xf numFmtId="0" fontId="5" fillId="5" borderId="13" xfId="7" applyFont="1" applyFill="1" applyBorder="1" applyAlignment="1">
      <alignment horizontal="center" vertical="center" wrapText="1"/>
    </xf>
    <xf numFmtId="0" fontId="5" fillId="5" borderId="12" xfId="7"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9" xfId="0" applyFont="1" applyFill="1" applyBorder="1" applyAlignment="1">
      <alignment horizontal="center" vertical="center"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3" fontId="2" fillId="5" borderId="9" xfId="0" applyNumberFormat="1" applyFont="1" applyFill="1" applyBorder="1" applyAlignment="1">
      <alignment horizontal="center" vertical="center" wrapText="1"/>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wrapText="1"/>
    </xf>
    <xf numFmtId="0" fontId="5"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9" xfId="6" applyFont="1" applyFill="1" applyBorder="1" applyAlignment="1">
      <alignment horizontal="center" vertical="center"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center" vertical="top" wrapText="1"/>
    </xf>
    <xf numFmtId="0" fontId="5" fillId="3" borderId="18"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 xfId="0" applyFont="1" applyBorder="1" applyAlignment="1">
      <alignment horizontal="center" vertical="top" wrapText="1"/>
    </xf>
    <xf numFmtId="1" fontId="2" fillId="5" borderId="2"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7" fillId="5" borderId="3" xfId="0" applyNumberFormat="1" applyFont="1" applyFill="1" applyBorder="1" applyAlignment="1">
      <alignment horizontal="center" vertical="center" wrapText="1"/>
    </xf>
    <xf numFmtId="1" fontId="2" fillId="5" borderId="9"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5" borderId="1" xfId="0" applyFont="1" applyFill="1" applyBorder="1" applyAlignment="1">
      <alignment horizontal="center" vertical="top" wrapText="1"/>
    </xf>
    <xf numFmtId="0" fontId="8" fillId="5" borderId="1" xfId="0" applyFont="1" applyFill="1" applyBorder="1" applyAlignment="1">
      <alignment horizontal="left" vertical="center" wrapText="1"/>
    </xf>
    <xf numFmtId="0" fontId="2" fillId="0" borderId="1" xfId="0" applyFont="1" applyBorder="1" applyAlignment="1">
      <alignment horizontal="left"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1" fontId="5" fillId="0" borderId="2" xfId="12" applyNumberFormat="1" applyFont="1" applyBorder="1" applyAlignment="1">
      <alignment horizontal="center" vertical="center" wrapText="1"/>
    </xf>
    <xf numFmtId="1" fontId="5" fillId="0" borderId="3" xfId="12" applyNumberFormat="1" applyFont="1" applyBorder="1" applyAlignment="1">
      <alignment horizontal="center" vertical="center" wrapText="1"/>
    </xf>
    <xf numFmtId="1" fontId="5" fillId="0" borderId="9" xfId="12" applyNumberFormat="1" applyFont="1" applyBorder="1" applyAlignment="1">
      <alignment horizontal="center" vertical="center" wrapText="1"/>
    </xf>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15" fillId="0" borderId="3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8" fillId="0" borderId="43" xfId="0" applyFont="1" applyBorder="1" applyAlignment="1">
      <alignment horizontal="center"/>
    </xf>
    <xf numFmtId="1" fontId="5" fillId="5" borderId="37" xfId="12" applyNumberFormat="1" applyFont="1" applyFill="1" applyBorder="1" applyAlignment="1">
      <alignment horizontal="center" vertical="center" wrapText="1"/>
    </xf>
    <xf numFmtId="1" fontId="5" fillId="5" borderId="38" xfId="12" applyNumberFormat="1" applyFont="1" applyFill="1" applyBorder="1" applyAlignment="1">
      <alignment horizontal="center" vertical="center" wrapText="1"/>
    </xf>
    <xf numFmtId="1" fontId="5" fillId="5" borderId="39" xfId="12" applyNumberFormat="1" applyFont="1" applyFill="1" applyBorder="1" applyAlignment="1">
      <alignment horizontal="center" vertical="center" wrapText="1"/>
    </xf>
    <xf numFmtId="0" fontId="5" fillId="0" borderId="40" xfId="13" applyFont="1" applyBorder="1" applyAlignment="1">
      <alignment horizontal="center" vertical="center" wrapText="1"/>
    </xf>
    <xf numFmtId="0" fontId="5" fillId="0" borderId="1" xfId="13" applyFont="1" applyBorder="1" applyAlignment="1">
      <alignment horizontal="center" vertical="center" wrapText="1"/>
    </xf>
    <xf numFmtId="0" fontId="5" fillId="0" borderId="41" xfId="13" applyFont="1" applyBorder="1" applyAlignment="1">
      <alignment horizontal="center" vertical="center" wrapText="1"/>
    </xf>
    <xf numFmtId="0" fontId="8" fillId="0" borderId="40" xfId="13" applyFont="1" applyBorder="1" applyAlignment="1">
      <alignment horizontal="center"/>
    </xf>
    <xf numFmtId="0" fontId="8" fillId="0" borderId="1" xfId="13" applyFont="1" applyBorder="1" applyAlignment="1">
      <alignment horizontal="center"/>
    </xf>
    <xf numFmtId="0" fontId="8" fillId="0" borderId="41" xfId="13" applyFont="1" applyBorder="1" applyAlignment="1">
      <alignment horizontal="center"/>
    </xf>
    <xf numFmtId="0" fontId="8" fillId="5" borderId="40" xfId="13"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3" fillId="3" borderId="45" xfId="0" applyFont="1" applyFill="1" applyBorder="1" applyAlignment="1">
      <alignment horizontal="center"/>
    </xf>
    <xf numFmtId="0" fontId="13" fillId="3" borderId="46" xfId="0" applyFont="1" applyFill="1" applyBorder="1" applyAlignment="1">
      <alignment horizontal="center"/>
    </xf>
    <xf numFmtId="0" fontId="13" fillId="3" borderId="47" xfId="0" applyFont="1" applyFill="1" applyBorder="1" applyAlignment="1">
      <alignment horizontal="center"/>
    </xf>
    <xf numFmtId="1" fontId="5" fillId="5" borderId="2" xfId="5" applyNumberFormat="1" applyFont="1" applyFill="1" applyBorder="1" applyAlignment="1">
      <alignment horizontal="center" vertical="center" wrapText="1"/>
    </xf>
    <xf numFmtId="1" fontId="5" fillId="5" borderId="3" xfId="5" applyNumberFormat="1" applyFont="1" applyFill="1" applyBorder="1" applyAlignment="1">
      <alignment horizontal="center" vertical="center" wrapText="1"/>
    </xf>
    <xf numFmtId="1" fontId="5" fillId="5" borderId="9" xfId="5" applyNumberFormat="1" applyFont="1" applyFill="1" applyBorder="1" applyAlignment="1">
      <alignment horizontal="center" vertical="center" wrapText="1"/>
    </xf>
    <xf numFmtId="1" fontId="5" fillId="0" borderId="2" xfId="5" applyNumberFormat="1" applyFont="1" applyBorder="1" applyAlignment="1">
      <alignment horizontal="center" vertical="center" wrapText="1"/>
    </xf>
    <xf numFmtId="1" fontId="5" fillId="0" borderId="3" xfId="5" applyNumberFormat="1" applyFont="1" applyBorder="1" applyAlignment="1">
      <alignment horizontal="center" vertical="center" wrapText="1"/>
    </xf>
    <xf numFmtId="1" fontId="5" fillId="0" borderId="9" xfId="5" applyNumberFormat="1" applyFont="1" applyBorder="1" applyAlignment="1">
      <alignment horizontal="center" vertical="center" wrapText="1"/>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37"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2" xfId="0" applyFont="1" applyFill="1" applyBorder="1" applyAlignment="1">
      <alignment horizontal="center" wrapText="1"/>
    </xf>
    <xf numFmtId="0" fontId="13" fillId="3" borderId="44" xfId="0" applyFont="1" applyFill="1" applyBorder="1" applyAlignment="1">
      <alignment horizontal="center" wrapText="1"/>
    </xf>
    <xf numFmtId="170" fontId="13" fillId="3" borderId="42" xfId="0" applyNumberFormat="1" applyFont="1" applyFill="1" applyBorder="1" applyAlignment="1">
      <alignment horizontal="center" vertical="center" wrapText="1"/>
    </xf>
    <xf numFmtId="170" fontId="13" fillId="3" borderId="44" xfId="0" applyNumberFormat="1" applyFont="1" applyFill="1" applyBorder="1" applyAlignment="1">
      <alignment horizontal="center" vertical="center" wrapText="1"/>
    </xf>
    <xf numFmtId="0" fontId="13" fillId="5" borderId="1" xfId="0" applyFont="1" applyFill="1" applyBorder="1" applyAlignment="1">
      <alignment horizontal="center"/>
    </xf>
    <xf numFmtId="0" fontId="13" fillId="3" borderId="37" xfId="0" applyFont="1" applyFill="1" applyBorder="1" applyAlignment="1">
      <alignment horizontal="center" wrapText="1"/>
    </xf>
    <xf numFmtId="0" fontId="13" fillId="3" borderId="39" xfId="0" applyFont="1" applyFill="1" applyBorder="1" applyAlignment="1">
      <alignment horizontal="center" wrapText="1"/>
    </xf>
    <xf numFmtId="6" fontId="13" fillId="3" borderId="42" xfId="0" applyNumberFormat="1" applyFont="1" applyFill="1" applyBorder="1" applyAlignment="1">
      <alignment horizontal="center"/>
    </xf>
    <xf numFmtId="6" fontId="13" fillId="3" borderId="44" xfId="0" applyNumberFormat="1" applyFont="1" applyFill="1" applyBorder="1" applyAlignment="1">
      <alignment horizontal="center"/>
    </xf>
    <xf numFmtId="5" fontId="13" fillId="3" borderId="42" xfId="11" applyNumberFormat="1" applyFont="1" applyFill="1" applyBorder="1" applyAlignment="1">
      <alignment horizontal="center"/>
    </xf>
    <xf numFmtId="5" fontId="13" fillId="3" borderId="44" xfId="11" applyNumberFormat="1" applyFont="1" applyFill="1" applyBorder="1" applyAlignment="1">
      <alignment horizontal="center"/>
    </xf>
    <xf numFmtId="0" fontId="12" fillId="0" borderId="1" xfId="0" applyFont="1" applyBorder="1" applyAlignment="1">
      <alignment horizontal="left"/>
    </xf>
    <xf numFmtId="0" fontId="13" fillId="3" borderId="1" xfId="0" applyFont="1" applyFill="1" applyBorder="1" applyAlignment="1">
      <alignment horizontal="center" vertical="center"/>
    </xf>
    <xf numFmtId="0" fontId="12" fillId="3" borderId="48" xfId="0" applyFont="1" applyFill="1" applyBorder="1" applyAlignment="1">
      <alignment horizontal="left" vertical="center" wrapText="1"/>
    </xf>
    <xf numFmtId="0" fontId="12" fillId="3" borderId="49" xfId="0" applyFont="1" applyFill="1" applyBorder="1" applyAlignment="1">
      <alignment horizontal="left"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xf>
    <xf numFmtId="0" fontId="15" fillId="0" borderId="0" xfId="0" applyFont="1" applyAlignment="1">
      <alignment horizontal="left" vertical="center" wrapText="1"/>
    </xf>
    <xf numFmtId="0" fontId="13" fillId="0" borderId="1" xfId="0" applyFont="1" applyBorder="1" applyAlignment="1">
      <alignment horizontal="center"/>
    </xf>
    <xf numFmtId="0" fontId="12" fillId="0" borderId="1" xfId="0" applyFont="1" applyBorder="1" applyAlignment="1">
      <alignment horizontal="center"/>
    </xf>
    <xf numFmtId="172" fontId="12" fillId="0" borderId="1" xfId="0" applyNumberFormat="1" applyFont="1" applyBorder="1" applyAlignment="1">
      <alignment horizontal="center"/>
    </xf>
    <xf numFmtId="1" fontId="12" fillId="0" borderId="1" xfId="0" applyNumberFormat="1" applyFont="1" applyBorder="1" applyAlignment="1">
      <alignment horizont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cellXfs>
  <cellStyles count="15">
    <cellStyle name="Estilo 1" xfId="1" xr:uid="{00000000-0005-0000-0000-000000000000}"/>
    <cellStyle name="Millares" xfId="2" builtinId="3"/>
    <cellStyle name="Millares [0]" xfId="11" builtinId="6"/>
    <cellStyle name="Millares 2" xfId="14" xr:uid="{13FBF8D3-AB93-48CB-9461-1249753852D6}"/>
    <cellStyle name="Moneda" xfId="3" builtinId="4"/>
    <cellStyle name="Normal" xfId="0" builtinId="0"/>
    <cellStyle name="Normal 2" xfId="4" xr:uid="{00000000-0005-0000-0000-000004000000}"/>
    <cellStyle name="Normal 2 10" xfId="13" xr:uid="{56A73E89-6B46-4601-A38C-48FF05B08212}"/>
    <cellStyle name="Normal 2 2" xfId="10" xr:uid="{C4CF1FA5-823B-4FB1-A612-E194F5206351}"/>
    <cellStyle name="Normal 3" xfId="5" xr:uid="{00000000-0005-0000-0000-000005000000}"/>
    <cellStyle name="Normal 3 2" xfId="12" xr:uid="{01B2D984-5378-46B5-9998-8F50708F7277}"/>
    <cellStyle name="Normal_Slips Publicados" xfId="6" xr:uid="{00000000-0005-0000-0000-000006000000}"/>
    <cellStyle name="Normal_Slips Publicados_Condiciones Complementarias TRDM" xfId="7" xr:uid="{00000000-0005-0000-0000-000007000000}"/>
    <cellStyle name="Normal_Slips técnicos VDD - IND" xfId="8" xr:uid="{00000000-0005-0000-0000-000008000000}"/>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7"/>
  <sheetViews>
    <sheetView showGridLines="0" zoomScaleNormal="100" workbookViewId="0">
      <selection sqref="A1:E1"/>
    </sheetView>
  </sheetViews>
  <sheetFormatPr baseColWidth="10" defaultColWidth="11.42578125" defaultRowHeight="16.5" x14ac:dyDescent="0.25"/>
  <cols>
    <col min="1" max="1" width="85.7109375" style="19" customWidth="1"/>
    <col min="2" max="2" width="25.28515625" style="19" customWidth="1"/>
    <col min="3" max="3" width="9.5703125" style="19" bestFit="1" customWidth="1"/>
    <col min="4" max="4" width="23" style="19" customWidth="1"/>
    <col min="5" max="5" width="11.42578125" style="82"/>
    <col min="6" max="16384" width="11.42578125" style="19"/>
  </cols>
  <sheetData>
    <row r="1" spans="1:256" ht="24" customHeight="1" x14ac:dyDescent="0.25">
      <c r="A1" s="184" t="s">
        <v>124</v>
      </c>
      <c r="B1" s="184"/>
      <c r="C1" s="184"/>
      <c r="D1" s="184"/>
      <c r="E1" s="184"/>
    </row>
    <row r="2" spans="1:256" ht="33.75" customHeight="1" x14ac:dyDescent="0.25">
      <c r="A2" s="190" t="s">
        <v>14</v>
      </c>
      <c r="B2" s="190"/>
      <c r="C2" s="191"/>
      <c r="D2" s="183" t="s">
        <v>125</v>
      </c>
      <c r="E2" s="183"/>
    </row>
    <row r="3" spans="1:256" ht="30.75" customHeight="1" x14ac:dyDescent="0.25">
      <c r="A3" s="190" t="s">
        <v>2</v>
      </c>
      <c r="B3" s="190"/>
      <c r="C3" s="191"/>
      <c r="D3" s="185" t="s">
        <v>126</v>
      </c>
      <c r="E3" s="185"/>
    </row>
    <row r="4" spans="1:256" x14ac:dyDescent="0.25">
      <c r="A4" s="195" t="s">
        <v>64</v>
      </c>
      <c r="B4" s="196"/>
      <c r="C4" s="56" t="s">
        <v>63</v>
      </c>
      <c r="D4" s="56" t="s">
        <v>130</v>
      </c>
      <c r="E4" s="56" t="s">
        <v>63</v>
      </c>
    </row>
    <row r="5" spans="1:256" s="32" customFormat="1" ht="36.75" customHeight="1" x14ac:dyDescent="0.2">
      <c r="A5" s="197" t="s">
        <v>46</v>
      </c>
      <c r="B5" s="198"/>
      <c r="C5" s="72">
        <v>40</v>
      </c>
      <c r="D5" s="72" t="s">
        <v>122</v>
      </c>
      <c r="E5" s="83">
        <v>0</v>
      </c>
    </row>
    <row r="6" spans="1:256" s="32" customFormat="1" ht="33" customHeight="1" x14ac:dyDescent="0.2">
      <c r="A6" s="199" t="s">
        <v>45</v>
      </c>
      <c r="B6" s="200"/>
      <c r="C6" s="72">
        <v>40</v>
      </c>
      <c r="D6" s="72" t="s">
        <v>122</v>
      </c>
      <c r="E6" s="83">
        <v>0</v>
      </c>
    </row>
    <row r="7" spans="1:256" ht="39.75" customHeight="1" x14ac:dyDescent="0.25">
      <c r="A7" s="199" t="s">
        <v>96</v>
      </c>
      <c r="B7" s="200">
        <v>40</v>
      </c>
      <c r="C7" s="72">
        <v>25</v>
      </c>
      <c r="D7" s="72" t="s">
        <v>122</v>
      </c>
      <c r="E7" s="84">
        <v>0</v>
      </c>
    </row>
    <row r="8" spans="1:256" s="1" customFormat="1" ht="36" customHeight="1" x14ac:dyDescent="0.25">
      <c r="A8" s="165" t="s">
        <v>97</v>
      </c>
      <c r="B8" s="201"/>
      <c r="C8" s="72">
        <v>40</v>
      </c>
      <c r="D8" s="72" t="s">
        <v>122</v>
      </c>
      <c r="E8" s="73">
        <v>0</v>
      </c>
      <c r="F8" s="5"/>
      <c r="G8" s="5"/>
      <c r="H8" s="5"/>
      <c r="I8" s="5"/>
      <c r="J8" s="5"/>
      <c r="K8" s="5"/>
      <c r="L8" s="5"/>
      <c r="M8" s="5"/>
    </row>
    <row r="9" spans="1:256" s="1" customFormat="1" ht="36" customHeight="1" x14ac:dyDescent="0.25">
      <c r="A9" s="165" t="s">
        <v>98</v>
      </c>
      <c r="B9" s="166"/>
      <c r="C9" s="72">
        <v>30</v>
      </c>
      <c r="D9" s="72" t="s">
        <v>122</v>
      </c>
      <c r="E9" s="73">
        <v>0</v>
      </c>
      <c r="F9" s="5"/>
      <c r="G9" s="5"/>
      <c r="H9" s="5"/>
      <c r="I9" s="5"/>
      <c r="J9" s="5"/>
      <c r="K9" s="5"/>
      <c r="L9" s="5"/>
      <c r="M9" s="5"/>
    </row>
    <row r="10" spans="1:256" s="1" customFormat="1" ht="41.25" customHeight="1" x14ac:dyDescent="0.25">
      <c r="A10" s="163" t="s">
        <v>99</v>
      </c>
      <c r="B10" s="164"/>
      <c r="C10" s="73">
        <v>25</v>
      </c>
      <c r="D10" s="72" t="s">
        <v>122</v>
      </c>
      <c r="E10" s="73">
        <v>0</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x14ac:dyDescent="0.25">
      <c r="A11" s="162" t="s">
        <v>22</v>
      </c>
      <c r="B11" s="162"/>
      <c r="C11" s="57">
        <f>SUM(C5:C10)</f>
        <v>200</v>
      </c>
      <c r="D11" s="85" t="s">
        <v>129</v>
      </c>
      <c r="E11" s="85">
        <f>SUM(E5:E10)</f>
        <v>0</v>
      </c>
    </row>
    <row r="12" spans="1:256" ht="17.25" thickBot="1" x14ac:dyDescent="0.3"/>
    <row r="13" spans="1:256" ht="33" customHeight="1" thickTop="1" x14ac:dyDescent="0.25">
      <c r="A13" s="192" t="s">
        <v>62</v>
      </c>
      <c r="B13" s="193"/>
      <c r="C13" s="193"/>
      <c r="D13" s="185" t="s">
        <v>126</v>
      </c>
      <c r="E13" s="185"/>
    </row>
    <row r="14" spans="1:256" ht="31.5" customHeight="1" x14ac:dyDescent="0.25">
      <c r="A14" s="58" t="s">
        <v>47</v>
      </c>
      <c r="B14" s="36" t="s">
        <v>35</v>
      </c>
      <c r="C14" s="36" t="s">
        <v>37</v>
      </c>
      <c r="D14" s="56" t="s">
        <v>130</v>
      </c>
      <c r="E14" s="56" t="s">
        <v>63</v>
      </c>
    </row>
    <row r="15" spans="1:256" ht="14.25" customHeight="1" x14ac:dyDescent="0.25">
      <c r="A15" s="182" t="s">
        <v>69</v>
      </c>
      <c r="B15" s="33">
        <v>0</v>
      </c>
      <c r="C15" s="20">
        <v>5</v>
      </c>
      <c r="D15" s="186" t="s">
        <v>123</v>
      </c>
      <c r="E15" s="186">
        <v>0</v>
      </c>
    </row>
    <row r="16" spans="1:256" ht="14.25" customHeight="1" x14ac:dyDescent="0.25">
      <c r="A16" s="194"/>
      <c r="B16" s="45" t="s">
        <v>65</v>
      </c>
      <c r="C16" s="20">
        <v>3</v>
      </c>
      <c r="D16" s="187"/>
      <c r="E16" s="187"/>
    </row>
    <row r="17" spans="1:5" ht="14.25" customHeight="1" x14ac:dyDescent="0.25">
      <c r="A17" s="194"/>
      <c r="B17" s="45" t="s">
        <v>66</v>
      </c>
      <c r="C17" s="20">
        <v>2</v>
      </c>
      <c r="D17" s="187"/>
      <c r="E17" s="187"/>
    </row>
    <row r="18" spans="1:5" ht="14.25" customHeight="1" x14ac:dyDescent="0.25">
      <c r="A18" s="194"/>
      <c r="B18" s="45" t="s">
        <v>67</v>
      </c>
      <c r="C18" s="20">
        <v>1</v>
      </c>
      <c r="D18" s="187"/>
      <c r="E18" s="187"/>
    </row>
    <row r="19" spans="1:5" x14ac:dyDescent="0.25">
      <c r="A19" s="194"/>
      <c r="B19" s="59">
        <v>0.2</v>
      </c>
      <c r="C19" s="20">
        <v>0</v>
      </c>
      <c r="D19" s="187"/>
      <c r="E19" s="187"/>
    </row>
    <row r="20" spans="1:5" x14ac:dyDescent="0.25">
      <c r="A20" s="168" t="s">
        <v>68</v>
      </c>
      <c r="B20" s="37" t="s">
        <v>35</v>
      </c>
      <c r="C20" s="37" t="s">
        <v>37</v>
      </c>
      <c r="D20" s="187"/>
      <c r="E20" s="187"/>
    </row>
    <row r="21" spans="1:5" x14ac:dyDescent="0.25">
      <c r="A21" s="169"/>
      <c r="B21" s="40">
        <v>0</v>
      </c>
      <c r="C21" s="39">
        <v>5</v>
      </c>
      <c r="D21" s="187"/>
      <c r="E21" s="187"/>
    </row>
    <row r="22" spans="1:5" x14ac:dyDescent="0.25">
      <c r="A22" s="169"/>
      <c r="B22" s="38" t="s">
        <v>103</v>
      </c>
      <c r="C22" s="39">
        <v>3</v>
      </c>
      <c r="D22" s="187"/>
      <c r="E22" s="187"/>
    </row>
    <row r="23" spans="1:5" x14ac:dyDescent="0.25">
      <c r="A23" s="169"/>
      <c r="B23" s="38" t="s">
        <v>104</v>
      </c>
      <c r="C23" s="39">
        <v>2</v>
      </c>
      <c r="D23" s="187"/>
      <c r="E23" s="187"/>
    </row>
    <row r="24" spans="1:5" x14ac:dyDescent="0.25">
      <c r="A24" s="170"/>
      <c r="B24" s="38" t="s">
        <v>102</v>
      </c>
      <c r="C24" s="39">
        <v>0</v>
      </c>
      <c r="D24" s="187"/>
      <c r="E24" s="187"/>
    </row>
    <row r="25" spans="1:5" x14ac:dyDescent="0.25">
      <c r="A25" s="167" t="s">
        <v>74</v>
      </c>
      <c r="B25" s="60" t="s">
        <v>36</v>
      </c>
      <c r="C25" s="36" t="s">
        <v>37</v>
      </c>
      <c r="D25" s="187"/>
      <c r="E25" s="187"/>
    </row>
    <row r="26" spans="1:5" x14ac:dyDescent="0.25">
      <c r="A26" s="167"/>
      <c r="B26" s="33">
        <v>0</v>
      </c>
      <c r="C26" s="20">
        <v>5</v>
      </c>
      <c r="D26" s="187"/>
      <c r="E26" s="187"/>
    </row>
    <row r="27" spans="1:5" x14ac:dyDescent="0.25">
      <c r="A27" s="167"/>
      <c r="B27" s="45" t="s">
        <v>103</v>
      </c>
      <c r="C27" s="20">
        <v>3</v>
      </c>
      <c r="D27" s="187"/>
      <c r="E27" s="187"/>
    </row>
    <row r="28" spans="1:5" x14ac:dyDescent="0.25">
      <c r="A28" s="167"/>
      <c r="B28" s="45" t="s">
        <v>104</v>
      </c>
      <c r="C28" s="20">
        <v>2</v>
      </c>
      <c r="D28" s="187"/>
      <c r="E28" s="187"/>
    </row>
    <row r="29" spans="1:5" x14ac:dyDescent="0.25">
      <c r="A29" s="167"/>
      <c r="B29" s="45" t="s">
        <v>102</v>
      </c>
      <c r="C29" s="20">
        <v>0</v>
      </c>
      <c r="D29" s="187"/>
      <c r="E29" s="187"/>
    </row>
    <row r="30" spans="1:5" ht="33" x14ac:dyDescent="0.25">
      <c r="A30" s="161" t="s">
        <v>75</v>
      </c>
      <c r="B30" s="37" t="s">
        <v>40</v>
      </c>
      <c r="C30" s="37" t="s">
        <v>37</v>
      </c>
      <c r="D30" s="187"/>
      <c r="E30" s="187"/>
    </row>
    <row r="31" spans="1:5" x14ac:dyDescent="0.25">
      <c r="A31" s="161"/>
      <c r="B31" s="40" t="s">
        <v>106</v>
      </c>
      <c r="C31" s="39">
        <v>5</v>
      </c>
      <c r="D31" s="187"/>
      <c r="E31" s="187"/>
    </row>
    <row r="32" spans="1:5" x14ac:dyDescent="0.25">
      <c r="A32" s="161"/>
      <c r="B32" s="38" t="s">
        <v>107</v>
      </c>
      <c r="C32" s="39">
        <v>3</v>
      </c>
      <c r="D32" s="187"/>
      <c r="E32" s="187"/>
    </row>
    <row r="33" spans="1:5" x14ac:dyDescent="0.25">
      <c r="A33" s="161"/>
      <c r="B33" s="38" t="s">
        <v>105</v>
      </c>
      <c r="C33" s="39">
        <v>1</v>
      </c>
      <c r="D33" s="187"/>
      <c r="E33" s="187"/>
    </row>
    <row r="34" spans="1:5" x14ac:dyDescent="0.25">
      <c r="A34" s="182" t="s">
        <v>76</v>
      </c>
      <c r="B34" s="36" t="s">
        <v>41</v>
      </c>
      <c r="C34" s="36" t="s">
        <v>37</v>
      </c>
      <c r="D34" s="187"/>
      <c r="E34" s="187"/>
    </row>
    <row r="35" spans="1:5" x14ac:dyDescent="0.25">
      <c r="A35" s="182"/>
      <c r="B35" s="33">
        <v>0</v>
      </c>
      <c r="C35" s="20">
        <v>5</v>
      </c>
      <c r="D35" s="187"/>
      <c r="E35" s="187"/>
    </row>
    <row r="36" spans="1:5" x14ac:dyDescent="0.25">
      <c r="A36" s="182"/>
      <c r="B36" s="45" t="s">
        <v>70</v>
      </c>
      <c r="C36" s="20">
        <v>3</v>
      </c>
      <c r="D36" s="187"/>
      <c r="E36" s="187"/>
    </row>
    <row r="37" spans="1:5" x14ac:dyDescent="0.25">
      <c r="A37" s="182"/>
      <c r="B37" s="45" t="s">
        <v>71</v>
      </c>
      <c r="C37" s="20">
        <v>2</v>
      </c>
      <c r="D37" s="187"/>
      <c r="E37" s="187"/>
    </row>
    <row r="38" spans="1:5" x14ac:dyDescent="0.25">
      <c r="A38" s="182"/>
      <c r="B38" s="45" t="s">
        <v>108</v>
      </c>
      <c r="C38" s="20">
        <v>1</v>
      </c>
      <c r="D38" s="187"/>
      <c r="E38" s="187"/>
    </row>
    <row r="39" spans="1:5" x14ac:dyDescent="0.25">
      <c r="A39" s="189" t="s">
        <v>77</v>
      </c>
      <c r="B39" s="37" t="s">
        <v>41</v>
      </c>
      <c r="C39" s="37" t="s">
        <v>37</v>
      </c>
      <c r="D39" s="187"/>
      <c r="E39" s="187"/>
    </row>
    <row r="40" spans="1:5" x14ac:dyDescent="0.25">
      <c r="A40" s="189"/>
      <c r="B40" s="40">
        <v>0</v>
      </c>
      <c r="C40" s="39">
        <v>5</v>
      </c>
      <c r="D40" s="187"/>
      <c r="E40" s="187"/>
    </row>
    <row r="41" spans="1:5" x14ac:dyDescent="0.25">
      <c r="A41" s="189"/>
      <c r="B41" s="38" t="s">
        <v>39</v>
      </c>
      <c r="C41" s="39">
        <v>4</v>
      </c>
      <c r="D41" s="187"/>
      <c r="E41" s="187"/>
    </row>
    <row r="42" spans="1:5" x14ac:dyDescent="0.25">
      <c r="A42" s="189"/>
      <c r="B42" s="38" t="s">
        <v>38</v>
      </c>
      <c r="C42" s="39">
        <v>3</v>
      </c>
      <c r="D42" s="187"/>
      <c r="E42" s="187"/>
    </row>
    <row r="43" spans="1:5" x14ac:dyDescent="0.25">
      <c r="A43" s="189"/>
      <c r="B43" s="38" t="s">
        <v>109</v>
      </c>
      <c r="C43" s="39">
        <v>2</v>
      </c>
      <c r="D43" s="187"/>
      <c r="E43" s="187"/>
    </row>
    <row r="44" spans="1:5" x14ac:dyDescent="0.25">
      <c r="A44" s="189"/>
      <c r="B44" s="61">
        <v>0.05</v>
      </c>
      <c r="C44" s="39">
        <v>0</v>
      </c>
      <c r="D44" s="187"/>
      <c r="E44" s="187"/>
    </row>
    <row r="45" spans="1:5" x14ac:dyDescent="0.25">
      <c r="A45" s="173" t="s">
        <v>78</v>
      </c>
      <c r="B45" s="36" t="s">
        <v>41</v>
      </c>
      <c r="C45" s="36" t="s">
        <v>37</v>
      </c>
      <c r="D45" s="187"/>
      <c r="E45" s="187"/>
    </row>
    <row r="46" spans="1:5" x14ac:dyDescent="0.25">
      <c r="A46" s="174"/>
      <c r="B46" s="33">
        <v>0</v>
      </c>
      <c r="C46" s="20">
        <v>5</v>
      </c>
      <c r="D46" s="187"/>
      <c r="E46" s="187"/>
    </row>
    <row r="47" spans="1:5" x14ac:dyDescent="0.25">
      <c r="A47" s="174"/>
      <c r="B47" s="45" t="s">
        <v>39</v>
      </c>
      <c r="C47" s="20">
        <v>4</v>
      </c>
      <c r="D47" s="187"/>
      <c r="E47" s="187"/>
    </row>
    <row r="48" spans="1:5" x14ac:dyDescent="0.25">
      <c r="A48" s="174"/>
      <c r="B48" s="45" t="s">
        <v>38</v>
      </c>
      <c r="C48" s="20">
        <v>3</v>
      </c>
      <c r="D48" s="187"/>
      <c r="E48" s="187"/>
    </row>
    <row r="49" spans="1:5" x14ac:dyDescent="0.25">
      <c r="A49" s="174"/>
      <c r="B49" s="45" t="s">
        <v>109</v>
      </c>
      <c r="C49" s="20">
        <v>1</v>
      </c>
      <c r="D49" s="187"/>
      <c r="E49" s="187"/>
    </row>
    <row r="50" spans="1:5" x14ac:dyDescent="0.25">
      <c r="A50" s="175"/>
      <c r="B50" s="49">
        <v>0.05</v>
      </c>
      <c r="C50" s="20">
        <v>0</v>
      </c>
      <c r="D50" s="187"/>
      <c r="E50" s="187"/>
    </row>
    <row r="51" spans="1:5" x14ac:dyDescent="0.25">
      <c r="A51" s="176" t="s">
        <v>73</v>
      </c>
      <c r="B51" s="37" t="s">
        <v>72</v>
      </c>
      <c r="C51" s="37" t="s">
        <v>37</v>
      </c>
      <c r="D51" s="187"/>
      <c r="E51" s="187"/>
    </row>
    <row r="52" spans="1:5" x14ac:dyDescent="0.25">
      <c r="A52" s="177"/>
      <c r="B52" s="40" t="s">
        <v>21</v>
      </c>
      <c r="C52" s="39">
        <v>5</v>
      </c>
      <c r="D52" s="187"/>
      <c r="E52" s="187"/>
    </row>
    <row r="53" spans="1:5" x14ac:dyDescent="0.25">
      <c r="A53" s="177"/>
      <c r="B53" s="38" t="s">
        <v>81</v>
      </c>
      <c r="C53" s="39">
        <v>4</v>
      </c>
      <c r="D53" s="187"/>
      <c r="E53" s="187"/>
    </row>
    <row r="54" spans="1:5" x14ac:dyDescent="0.25">
      <c r="A54" s="177"/>
      <c r="B54" s="38" t="s">
        <v>82</v>
      </c>
      <c r="C54" s="39">
        <v>3</v>
      </c>
      <c r="D54" s="187"/>
      <c r="E54" s="187"/>
    </row>
    <row r="55" spans="1:5" x14ac:dyDescent="0.25">
      <c r="A55" s="177"/>
      <c r="B55" s="38" t="s">
        <v>83</v>
      </c>
      <c r="C55" s="39">
        <v>2</v>
      </c>
      <c r="D55" s="187"/>
      <c r="E55" s="187"/>
    </row>
    <row r="56" spans="1:5" x14ac:dyDescent="0.25">
      <c r="A56" s="177"/>
      <c r="B56" s="38" t="s">
        <v>84</v>
      </c>
      <c r="C56" s="39">
        <v>1</v>
      </c>
      <c r="D56" s="187"/>
      <c r="E56" s="187"/>
    </row>
    <row r="57" spans="1:5" x14ac:dyDescent="0.25">
      <c r="A57" s="178"/>
      <c r="B57" s="38" t="s">
        <v>80</v>
      </c>
      <c r="C57" s="39">
        <v>0</v>
      </c>
      <c r="D57" s="187"/>
      <c r="E57" s="187"/>
    </row>
    <row r="58" spans="1:5" ht="16.5" customHeight="1" x14ac:dyDescent="0.25">
      <c r="A58" s="179" t="s">
        <v>79</v>
      </c>
      <c r="B58" s="36" t="s">
        <v>72</v>
      </c>
      <c r="C58" s="36" t="s">
        <v>37</v>
      </c>
      <c r="D58" s="187"/>
      <c r="E58" s="187"/>
    </row>
    <row r="59" spans="1:5" x14ac:dyDescent="0.25">
      <c r="A59" s="180"/>
      <c r="B59" s="33" t="s">
        <v>21</v>
      </c>
      <c r="C59" s="20">
        <v>10</v>
      </c>
      <c r="D59" s="187"/>
      <c r="E59" s="187"/>
    </row>
    <row r="60" spans="1:5" x14ac:dyDescent="0.25">
      <c r="A60" s="180"/>
      <c r="B60" s="45" t="s">
        <v>81</v>
      </c>
      <c r="C60" s="20">
        <v>8</v>
      </c>
      <c r="D60" s="187"/>
      <c r="E60" s="187"/>
    </row>
    <row r="61" spans="1:5" x14ac:dyDescent="0.25">
      <c r="A61" s="180"/>
      <c r="B61" s="45" t="s">
        <v>82</v>
      </c>
      <c r="C61" s="20">
        <v>6</v>
      </c>
      <c r="D61" s="187"/>
      <c r="E61" s="187"/>
    </row>
    <row r="62" spans="1:5" x14ac:dyDescent="0.25">
      <c r="A62" s="180"/>
      <c r="B62" s="45" t="s">
        <v>83</v>
      </c>
      <c r="C62" s="20">
        <v>4</v>
      </c>
      <c r="D62" s="187"/>
      <c r="E62" s="187"/>
    </row>
    <row r="63" spans="1:5" x14ac:dyDescent="0.25">
      <c r="A63" s="180"/>
      <c r="B63" s="45" t="s">
        <v>84</v>
      </c>
      <c r="C63" s="20">
        <v>2</v>
      </c>
      <c r="D63" s="187"/>
      <c r="E63" s="187"/>
    </row>
    <row r="64" spans="1:5" x14ac:dyDescent="0.25">
      <c r="A64" s="181"/>
      <c r="B64" s="45" t="s">
        <v>80</v>
      </c>
      <c r="C64" s="76">
        <v>0</v>
      </c>
      <c r="D64" s="188"/>
      <c r="E64" s="188"/>
    </row>
    <row r="65" spans="1:5" ht="17.25" thickBot="1" x14ac:dyDescent="0.3">
      <c r="A65" s="171" t="s">
        <v>22</v>
      </c>
      <c r="B65" s="172"/>
      <c r="C65" s="50">
        <f>C15+C21+C26+C31+C35+C40+C46+C52+C59</f>
        <v>50</v>
      </c>
      <c r="D65" s="36" t="s">
        <v>129</v>
      </c>
      <c r="E65" s="36">
        <f>E15</f>
        <v>0</v>
      </c>
    </row>
    <row r="66" spans="1:5" ht="18" customHeight="1" thickTop="1" thickBot="1" x14ac:dyDescent="0.3">
      <c r="A66" s="51"/>
      <c r="B66" s="46"/>
      <c r="C66" s="47"/>
    </row>
    <row r="67" spans="1:5" s="34" customFormat="1" ht="17.25" customHeight="1" thickTop="1" x14ac:dyDescent="0.25">
      <c r="A67" s="207" t="s">
        <v>85</v>
      </c>
      <c r="B67" s="208"/>
      <c r="C67" s="208"/>
      <c r="D67" s="202" t="s">
        <v>126</v>
      </c>
      <c r="E67" s="203"/>
    </row>
    <row r="68" spans="1:5" s="34" customFormat="1" x14ac:dyDescent="0.25">
      <c r="A68" s="156" t="s">
        <v>69</v>
      </c>
      <c r="B68" s="48" t="s">
        <v>61</v>
      </c>
      <c r="C68" s="48" t="s">
        <v>37</v>
      </c>
      <c r="D68" s="56" t="s">
        <v>130</v>
      </c>
      <c r="E68" s="56" t="s">
        <v>63</v>
      </c>
    </row>
    <row r="69" spans="1:5" ht="49.5" customHeight="1" x14ac:dyDescent="0.25">
      <c r="A69" s="157"/>
      <c r="B69" s="41" t="s">
        <v>23</v>
      </c>
      <c r="C69" s="42">
        <v>10</v>
      </c>
      <c r="D69" s="186" t="s">
        <v>123</v>
      </c>
      <c r="E69" s="186">
        <v>0</v>
      </c>
    </row>
    <row r="70" spans="1:5" x14ac:dyDescent="0.25">
      <c r="A70" s="157"/>
      <c r="B70" s="41" t="s">
        <v>48</v>
      </c>
      <c r="C70" s="42">
        <v>8</v>
      </c>
      <c r="D70" s="187"/>
      <c r="E70" s="187"/>
    </row>
    <row r="71" spans="1:5" ht="33" x14ac:dyDescent="0.25">
      <c r="A71" s="157"/>
      <c r="B71" s="41" t="s">
        <v>49</v>
      </c>
      <c r="C71" s="42">
        <v>6</v>
      </c>
      <c r="D71" s="187"/>
      <c r="E71" s="187"/>
    </row>
    <row r="72" spans="1:5" ht="33" x14ac:dyDescent="0.25">
      <c r="A72" s="157"/>
      <c r="B72" s="41" t="s">
        <v>88</v>
      </c>
      <c r="C72" s="42">
        <v>4</v>
      </c>
      <c r="D72" s="187"/>
      <c r="E72" s="187"/>
    </row>
    <row r="73" spans="1:5" ht="33" x14ac:dyDescent="0.25">
      <c r="A73" s="157"/>
      <c r="B73" s="41" t="s">
        <v>87</v>
      </c>
      <c r="C73" s="42">
        <v>2</v>
      </c>
      <c r="D73" s="187"/>
      <c r="E73" s="187"/>
    </row>
    <row r="74" spans="1:5" ht="33" x14ac:dyDescent="0.25">
      <c r="A74" s="158"/>
      <c r="B74" s="41" t="s">
        <v>86</v>
      </c>
      <c r="C74" s="42">
        <v>1</v>
      </c>
      <c r="D74" s="187"/>
      <c r="E74" s="187"/>
    </row>
    <row r="75" spans="1:5" x14ac:dyDescent="0.25">
      <c r="A75" s="211" t="s">
        <v>68</v>
      </c>
      <c r="B75" s="44" t="s">
        <v>61</v>
      </c>
      <c r="C75" s="44" t="s">
        <v>37</v>
      </c>
      <c r="D75" s="187"/>
      <c r="E75" s="187"/>
    </row>
    <row r="76" spans="1:5" x14ac:dyDescent="0.25">
      <c r="A76" s="212"/>
      <c r="B76" s="35" t="s">
        <v>23</v>
      </c>
      <c r="C76" s="43">
        <v>5</v>
      </c>
      <c r="D76" s="187"/>
      <c r="E76" s="187"/>
    </row>
    <row r="77" spans="1:5" ht="33" x14ac:dyDescent="0.25">
      <c r="A77" s="212"/>
      <c r="B77" s="35" t="s">
        <v>90</v>
      </c>
      <c r="C77" s="43">
        <v>4</v>
      </c>
      <c r="D77" s="187"/>
      <c r="E77" s="187"/>
    </row>
    <row r="78" spans="1:5" ht="33" x14ac:dyDescent="0.25">
      <c r="A78" s="212"/>
      <c r="B78" s="35" t="s">
        <v>89</v>
      </c>
      <c r="C78" s="43">
        <v>3</v>
      </c>
      <c r="D78" s="187"/>
      <c r="E78" s="187"/>
    </row>
    <row r="79" spans="1:5" ht="33" x14ac:dyDescent="0.25">
      <c r="A79" s="212"/>
      <c r="B79" s="35" t="s">
        <v>112</v>
      </c>
      <c r="C79" s="43">
        <v>2</v>
      </c>
      <c r="D79" s="187"/>
      <c r="E79" s="187"/>
    </row>
    <row r="80" spans="1:5" x14ac:dyDescent="0.25">
      <c r="A80" s="213"/>
      <c r="B80" s="78">
        <v>20000</v>
      </c>
      <c r="C80" s="77">
        <v>0</v>
      </c>
      <c r="D80" s="187"/>
      <c r="E80" s="187"/>
    </row>
    <row r="81" spans="1:5" x14ac:dyDescent="0.25">
      <c r="A81" s="214" t="s">
        <v>74</v>
      </c>
      <c r="B81" s="48" t="s">
        <v>61</v>
      </c>
      <c r="C81" s="48" t="s">
        <v>37</v>
      </c>
      <c r="D81" s="187"/>
      <c r="E81" s="187"/>
    </row>
    <row r="82" spans="1:5" x14ac:dyDescent="0.25">
      <c r="A82" s="215"/>
      <c r="B82" s="41" t="s">
        <v>23</v>
      </c>
      <c r="C82" s="42">
        <v>5</v>
      </c>
      <c r="D82" s="187"/>
      <c r="E82" s="187"/>
    </row>
    <row r="83" spans="1:5" ht="33" x14ac:dyDescent="0.25">
      <c r="A83" s="215"/>
      <c r="B83" s="41" t="s">
        <v>50</v>
      </c>
      <c r="C83" s="42">
        <v>4</v>
      </c>
      <c r="D83" s="187"/>
      <c r="E83" s="187"/>
    </row>
    <row r="84" spans="1:5" ht="33" x14ac:dyDescent="0.25">
      <c r="A84" s="215"/>
      <c r="B84" s="41" t="s">
        <v>51</v>
      </c>
      <c r="C84" s="42">
        <v>3</v>
      </c>
      <c r="D84" s="187"/>
      <c r="E84" s="187"/>
    </row>
    <row r="85" spans="1:5" ht="33" x14ac:dyDescent="0.25">
      <c r="A85" s="215"/>
      <c r="B85" s="41" t="s">
        <v>111</v>
      </c>
      <c r="C85" s="42">
        <v>2</v>
      </c>
      <c r="D85" s="187"/>
      <c r="E85" s="187"/>
    </row>
    <row r="86" spans="1:5" x14ac:dyDescent="0.25">
      <c r="A86" s="216"/>
      <c r="B86" s="79">
        <v>5000</v>
      </c>
      <c r="C86" s="42">
        <v>0</v>
      </c>
      <c r="D86" s="187"/>
      <c r="E86" s="187"/>
    </row>
    <row r="87" spans="1:5" x14ac:dyDescent="0.25">
      <c r="A87" s="217" t="s">
        <v>75</v>
      </c>
      <c r="B87" s="44" t="s">
        <v>61</v>
      </c>
      <c r="C87" s="44" t="s">
        <v>37</v>
      </c>
      <c r="D87" s="187"/>
      <c r="E87" s="187"/>
    </row>
    <row r="88" spans="1:5" x14ac:dyDescent="0.25">
      <c r="A88" s="218"/>
      <c r="B88" s="35" t="s">
        <v>23</v>
      </c>
      <c r="C88" s="43">
        <v>5</v>
      </c>
      <c r="D88" s="187"/>
      <c r="E88" s="187"/>
    </row>
    <row r="89" spans="1:5" ht="33" x14ac:dyDescent="0.25">
      <c r="A89" s="218"/>
      <c r="B89" s="35" t="s">
        <v>52</v>
      </c>
      <c r="C89" s="43">
        <v>4</v>
      </c>
      <c r="D89" s="187"/>
      <c r="E89" s="187"/>
    </row>
    <row r="90" spans="1:5" ht="33" x14ac:dyDescent="0.25">
      <c r="A90" s="218"/>
      <c r="B90" s="35" t="s">
        <v>91</v>
      </c>
      <c r="C90" s="43">
        <v>3</v>
      </c>
      <c r="D90" s="187"/>
      <c r="E90" s="187"/>
    </row>
    <row r="91" spans="1:5" ht="33" x14ac:dyDescent="0.25">
      <c r="A91" s="218"/>
      <c r="B91" s="35" t="s">
        <v>110</v>
      </c>
      <c r="C91" s="43">
        <v>2</v>
      </c>
      <c r="D91" s="187"/>
      <c r="E91" s="187"/>
    </row>
    <row r="92" spans="1:5" x14ac:dyDescent="0.25">
      <c r="A92" s="219"/>
      <c r="B92" s="78">
        <v>5000</v>
      </c>
      <c r="C92" s="43">
        <v>0</v>
      </c>
      <c r="D92" s="187"/>
      <c r="E92" s="187"/>
    </row>
    <row r="93" spans="1:5" x14ac:dyDescent="0.25">
      <c r="A93" s="156" t="s">
        <v>76</v>
      </c>
      <c r="B93" s="48" t="s">
        <v>61</v>
      </c>
      <c r="C93" s="48" t="s">
        <v>37</v>
      </c>
      <c r="D93" s="187"/>
      <c r="E93" s="187"/>
    </row>
    <row r="94" spans="1:5" x14ac:dyDescent="0.25">
      <c r="A94" s="157"/>
      <c r="B94" s="41" t="s">
        <v>23</v>
      </c>
      <c r="C94" s="42">
        <v>5</v>
      </c>
      <c r="D94" s="187"/>
      <c r="E94" s="187"/>
    </row>
    <row r="95" spans="1:5" ht="33" x14ac:dyDescent="0.25">
      <c r="A95" s="157"/>
      <c r="B95" s="41" t="s">
        <v>42</v>
      </c>
      <c r="C95" s="42">
        <v>4</v>
      </c>
      <c r="D95" s="187"/>
      <c r="E95" s="187"/>
    </row>
    <row r="96" spans="1:5" ht="33" x14ac:dyDescent="0.25">
      <c r="A96" s="157"/>
      <c r="B96" s="41" t="s">
        <v>43</v>
      </c>
      <c r="C96" s="42">
        <v>3</v>
      </c>
      <c r="D96" s="187"/>
      <c r="E96" s="187"/>
    </row>
    <row r="97" spans="1:5" ht="33" x14ac:dyDescent="0.25">
      <c r="A97" s="157"/>
      <c r="B97" s="41" t="s">
        <v>113</v>
      </c>
      <c r="C97" s="42">
        <v>2</v>
      </c>
      <c r="D97" s="187"/>
      <c r="E97" s="187"/>
    </row>
    <row r="98" spans="1:5" x14ac:dyDescent="0.25">
      <c r="A98" s="158"/>
      <c r="B98" s="79">
        <v>3000</v>
      </c>
      <c r="C98" s="42">
        <v>0</v>
      </c>
      <c r="D98" s="187"/>
      <c r="E98" s="187"/>
    </row>
    <row r="99" spans="1:5" x14ac:dyDescent="0.25">
      <c r="A99" s="160" t="s">
        <v>77</v>
      </c>
      <c r="B99" s="44" t="s">
        <v>61</v>
      </c>
      <c r="C99" s="44" t="s">
        <v>37</v>
      </c>
      <c r="D99" s="187"/>
      <c r="E99" s="187"/>
    </row>
    <row r="100" spans="1:5" x14ac:dyDescent="0.25">
      <c r="A100" s="160"/>
      <c r="B100" s="35" t="s">
        <v>23</v>
      </c>
      <c r="C100" s="43">
        <v>5</v>
      </c>
      <c r="D100" s="187"/>
      <c r="E100" s="187"/>
    </row>
    <row r="101" spans="1:5" ht="33" x14ac:dyDescent="0.25">
      <c r="A101" s="160"/>
      <c r="B101" s="35" t="s">
        <v>42</v>
      </c>
      <c r="C101" s="43">
        <v>4</v>
      </c>
      <c r="D101" s="187"/>
      <c r="E101" s="187"/>
    </row>
    <row r="102" spans="1:5" ht="33" x14ac:dyDescent="0.25">
      <c r="A102" s="160"/>
      <c r="B102" s="35" t="s">
        <v>43</v>
      </c>
      <c r="C102" s="43">
        <v>3</v>
      </c>
      <c r="D102" s="187"/>
      <c r="E102" s="187"/>
    </row>
    <row r="103" spans="1:5" ht="33" x14ac:dyDescent="0.25">
      <c r="A103" s="160"/>
      <c r="B103" s="35" t="s">
        <v>114</v>
      </c>
      <c r="C103" s="43">
        <v>2</v>
      </c>
      <c r="D103" s="187"/>
      <c r="E103" s="187"/>
    </row>
    <row r="104" spans="1:5" ht="24.75" customHeight="1" x14ac:dyDescent="0.25">
      <c r="A104" s="160"/>
      <c r="B104" s="78">
        <v>2500</v>
      </c>
      <c r="C104" s="43">
        <v>0</v>
      </c>
      <c r="D104" s="187"/>
      <c r="E104" s="187"/>
    </row>
    <row r="105" spans="1:5" x14ac:dyDescent="0.25">
      <c r="A105" s="159" t="s">
        <v>78</v>
      </c>
      <c r="B105" s="48" t="s">
        <v>61</v>
      </c>
      <c r="C105" s="48" t="s">
        <v>37</v>
      </c>
      <c r="D105" s="187"/>
      <c r="E105" s="187"/>
    </row>
    <row r="106" spans="1:5" x14ac:dyDescent="0.25">
      <c r="A106" s="159"/>
      <c r="B106" s="41" t="s">
        <v>23</v>
      </c>
      <c r="C106" s="42">
        <v>5</v>
      </c>
      <c r="D106" s="187"/>
      <c r="E106" s="187"/>
    </row>
    <row r="107" spans="1:5" ht="33" x14ac:dyDescent="0.25">
      <c r="A107" s="159"/>
      <c r="B107" s="41" t="s">
        <v>42</v>
      </c>
      <c r="C107" s="42">
        <v>4</v>
      </c>
      <c r="D107" s="187"/>
      <c r="E107" s="187"/>
    </row>
    <row r="108" spans="1:5" ht="33" x14ac:dyDescent="0.25">
      <c r="A108" s="159"/>
      <c r="B108" s="41" t="s">
        <v>43</v>
      </c>
      <c r="C108" s="42">
        <v>3</v>
      </c>
      <c r="D108" s="187"/>
      <c r="E108" s="187"/>
    </row>
    <row r="109" spans="1:5" ht="33" x14ac:dyDescent="0.25">
      <c r="A109" s="159"/>
      <c r="B109" s="41" t="s">
        <v>114</v>
      </c>
      <c r="C109" s="42">
        <v>2</v>
      </c>
      <c r="D109" s="187"/>
      <c r="E109" s="187"/>
    </row>
    <row r="110" spans="1:5" x14ac:dyDescent="0.25">
      <c r="A110" s="159"/>
      <c r="B110" s="79">
        <v>2500</v>
      </c>
      <c r="C110" s="42">
        <v>0</v>
      </c>
      <c r="D110" s="187"/>
      <c r="E110" s="187"/>
    </row>
    <row r="111" spans="1:5" x14ac:dyDescent="0.25">
      <c r="A111" s="210" t="s">
        <v>73</v>
      </c>
      <c r="B111" s="44" t="s">
        <v>61</v>
      </c>
      <c r="C111" s="44" t="s">
        <v>37</v>
      </c>
      <c r="D111" s="187"/>
      <c r="E111" s="187"/>
    </row>
    <row r="112" spans="1:5" x14ac:dyDescent="0.25">
      <c r="A112" s="210"/>
      <c r="B112" s="35" t="s">
        <v>23</v>
      </c>
      <c r="C112" s="43">
        <v>5</v>
      </c>
      <c r="D112" s="187"/>
      <c r="E112" s="187"/>
    </row>
    <row r="113" spans="1:5" ht="33" x14ac:dyDescent="0.25">
      <c r="A113" s="210"/>
      <c r="B113" s="35" t="s">
        <v>52</v>
      </c>
      <c r="C113" s="43">
        <v>4</v>
      </c>
      <c r="D113" s="187"/>
      <c r="E113" s="187"/>
    </row>
    <row r="114" spans="1:5" ht="33" x14ac:dyDescent="0.25">
      <c r="A114" s="210"/>
      <c r="B114" s="35" t="s">
        <v>91</v>
      </c>
      <c r="C114" s="43">
        <v>3</v>
      </c>
      <c r="D114" s="187"/>
      <c r="E114" s="187"/>
    </row>
    <row r="115" spans="1:5" ht="16.5" customHeight="1" x14ac:dyDescent="0.25">
      <c r="A115" s="210"/>
      <c r="B115" s="35" t="s">
        <v>92</v>
      </c>
      <c r="C115" s="43">
        <v>2</v>
      </c>
      <c r="D115" s="187"/>
      <c r="E115" s="187"/>
    </row>
    <row r="116" spans="1:5" x14ac:dyDescent="0.25">
      <c r="A116" s="210"/>
      <c r="B116" s="78">
        <v>5000</v>
      </c>
      <c r="C116" s="43">
        <v>0</v>
      </c>
      <c r="D116" s="187"/>
      <c r="E116" s="187"/>
    </row>
    <row r="117" spans="1:5" x14ac:dyDescent="0.25">
      <c r="A117" s="209" t="s">
        <v>79</v>
      </c>
      <c r="B117" s="48" t="s">
        <v>61</v>
      </c>
      <c r="C117" s="48" t="s">
        <v>37</v>
      </c>
      <c r="D117" s="187"/>
      <c r="E117" s="187"/>
    </row>
    <row r="118" spans="1:5" x14ac:dyDescent="0.25">
      <c r="A118" s="209"/>
      <c r="B118" s="41" t="s">
        <v>23</v>
      </c>
      <c r="C118" s="42">
        <v>5</v>
      </c>
      <c r="D118" s="187"/>
      <c r="E118" s="187"/>
    </row>
    <row r="119" spans="1:5" ht="33" x14ac:dyDescent="0.25">
      <c r="A119" s="209"/>
      <c r="B119" s="41" t="s">
        <v>52</v>
      </c>
      <c r="C119" s="42">
        <v>4</v>
      </c>
      <c r="D119" s="187"/>
      <c r="E119" s="187"/>
    </row>
    <row r="120" spans="1:5" ht="33" x14ac:dyDescent="0.25">
      <c r="A120" s="209"/>
      <c r="B120" s="41" t="s">
        <v>91</v>
      </c>
      <c r="C120" s="42">
        <v>3</v>
      </c>
      <c r="D120" s="187"/>
      <c r="E120" s="187"/>
    </row>
    <row r="121" spans="1:5" ht="33" x14ac:dyDescent="0.25">
      <c r="A121" s="209"/>
      <c r="B121" s="41" t="s">
        <v>110</v>
      </c>
      <c r="C121" s="42">
        <v>2</v>
      </c>
      <c r="D121" s="187"/>
      <c r="E121" s="187"/>
    </row>
    <row r="122" spans="1:5" x14ac:dyDescent="0.25">
      <c r="A122" s="209"/>
      <c r="B122" s="79">
        <v>5000</v>
      </c>
      <c r="C122" s="42">
        <v>0</v>
      </c>
      <c r="D122" s="188"/>
      <c r="E122" s="188"/>
    </row>
    <row r="123" spans="1:5" ht="17.25" thickBot="1" x14ac:dyDescent="0.3">
      <c r="A123" s="171" t="s">
        <v>22</v>
      </c>
      <c r="B123" s="172"/>
      <c r="C123" s="50">
        <f>+C106+C100+C94+C88+C82+C76+C69+C112+C118</f>
        <v>50</v>
      </c>
      <c r="D123" s="36" t="s">
        <v>129</v>
      </c>
      <c r="E123" s="36">
        <f>E73</f>
        <v>0</v>
      </c>
    </row>
    <row r="124" spans="1:5" ht="17.25" thickTop="1" x14ac:dyDescent="0.25"/>
    <row r="125" spans="1:5" ht="36.75" customHeight="1" x14ac:dyDescent="0.25">
      <c r="A125" s="8"/>
      <c r="B125" s="8"/>
      <c r="D125" s="205" t="str">
        <f>D3</f>
        <v>UT MAPFRE - SURA - PREVISORA - ESTADO - BBVA - AXA</v>
      </c>
      <c r="E125" s="205"/>
    </row>
    <row r="126" spans="1:5" x14ac:dyDescent="0.25">
      <c r="A126" s="204" t="s">
        <v>127</v>
      </c>
      <c r="B126" s="204"/>
      <c r="C126" s="204"/>
      <c r="D126" s="206">
        <f>E11</f>
        <v>0</v>
      </c>
      <c r="E126" s="206"/>
    </row>
    <row r="127" spans="1:5" x14ac:dyDescent="0.25">
      <c r="A127" s="204" t="s">
        <v>131</v>
      </c>
      <c r="B127" s="204"/>
      <c r="C127" s="204"/>
      <c r="D127" s="206">
        <f>E123+E65</f>
        <v>0</v>
      </c>
      <c r="E127" s="206"/>
    </row>
  </sheetData>
  <mergeCells count="46">
    <mergeCell ref="D67:E67"/>
    <mergeCell ref="D69:D122"/>
    <mergeCell ref="E69:E122"/>
    <mergeCell ref="A126:C126"/>
    <mergeCell ref="A127:C127"/>
    <mergeCell ref="D125:E125"/>
    <mergeCell ref="D126:E126"/>
    <mergeCell ref="D127:E127"/>
    <mergeCell ref="A67:C67"/>
    <mergeCell ref="A68:A74"/>
    <mergeCell ref="A117:A122"/>
    <mergeCell ref="A123:B123"/>
    <mergeCell ref="A111:A116"/>
    <mergeCell ref="A75:A80"/>
    <mergeCell ref="A81:A86"/>
    <mergeCell ref="A87:A92"/>
    <mergeCell ref="D2:E2"/>
    <mergeCell ref="A1:E1"/>
    <mergeCell ref="D3:E3"/>
    <mergeCell ref="D13:E13"/>
    <mergeCell ref="D15:D64"/>
    <mergeCell ref="E15:E64"/>
    <mergeCell ref="A39:A44"/>
    <mergeCell ref="A2:C2"/>
    <mergeCell ref="A3:C3"/>
    <mergeCell ref="A13:C13"/>
    <mergeCell ref="A15:A19"/>
    <mergeCell ref="A4:B4"/>
    <mergeCell ref="A5:B5"/>
    <mergeCell ref="A6:B6"/>
    <mergeCell ref="A7:B7"/>
    <mergeCell ref="A8:B8"/>
    <mergeCell ref="A10:B10"/>
    <mergeCell ref="A9:B9"/>
    <mergeCell ref="A25:A29"/>
    <mergeCell ref="A20:A24"/>
    <mergeCell ref="A65:B65"/>
    <mergeCell ref="A45:A50"/>
    <mergeCell ref="A51:A57"/>
    <mergeCell ref="A58:A64"/>
    <mergeCell ref="A34:A38"/>
    <mergeCell ref="A93:A98"/>
    <mergeCell ref="A105:A110"/>
    <mergeCell ref="A99:A104"/>
    <mergeCell ref="A30:A33"/>
    <mergeCell ref="A11:B11"/>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593CA-9475-4549-B72B-859EE478564D}">
  <dimension ref="A1:M31"/>
  <sheetViews>
    <sheetView showGridLines="0" tabSelected="1" topLeftCell="A13" workbookViewId="0">
      <selection activeCell="A32" sqref="A32"/>
    </sheetView>
  </sheetViews>
  <sheetFormatPr baseColWidth="10" defaultRowHeight="16.5" x14ac:dyDescent="0.3"/>
  <cols>
    <col min="1" max="1" width="11.42578125" style="31"/>
    <col min="2" max="2" width="3.42578125" style="31" customWidth="1"/>
    <col min="3" max="3" width="2.7109375" style="31" bestFit="1" customWidth="1"/>
    <col min="4" max="4" width="25.140625" style="31" customWidth="1"/>
    <col min="5" max="5" width="6.85546875" style="31" customWidth="1"/>
    <col min="6" max="6" width="17" style="31" customWidth="1"/>
    <col min="7" max="7" width="14.7109375" style="31" bestFit="1" customWidth="1"/>
    <col min="8" max="8" width="3.42578125" style="31" customWidth="1"/>
    <col min="9" max="9" width="4.28515625" style="31" customWidth="1"/>
    <col min="10" max="10" width="3.85546875" style="31" bestFit="1" customWidth="1"/>
    <col min="11" max="12" width="13.85546875" style="31" bestFit="1" customWidth="1"/>
    <col min="13" max="13" width="15.42578125" style="31" bestFit="1" customWidth="1"/>
    <col min="14" max="16384" width="11.42578125" style="31"/>
  </cols>
  <sheetData>
    <row r="1" spans="2:8" ht="18" x14ac:dyDescent="0.3">
      <c r="B1" s="142"/>
      <c r="C1" s="319" t="s">
        <v>132</v>
      </c>
      <c r="D1" s="320"/>
      <c r="E1" s="320"/>
      <c r="F1" s="320"/>
      <c r="G1" s="321"/>
      <c r="H1" s="143"/>
    </row>
    <row r="2" spans="2:8" ht="40.5" customHeight="1" x14ac:dyDescent="0.3">
      <c r="B2" s="144"/>
      <c r="C2" s="322" t="s">
        <v>185</v>
      </c>
      <c r="D2" s="323"/>
      <c r="E2" s="323"/>
      <c r="F2" s="323"/>
      <c r="G2" s="324"/>
      <c r="H2" s="145"/>
    </row>
    <row r="3" spans="2:8" ht="18" thickBot="1" x14ac:dyDescent="0.35">
      <c r="B3" s="144"/>
      <c r="C3" s="135"/>
      <c r="D3" s="135"/>
      <c r="E3" s="135"/>
      <c r="F3" s="135"/>
      <c r="G3" s="135"/>
      <c r="H3" s="145"/>
    </row>
    <row r="4" spans="2:8" x14ac:dyDescent="0.3">
      <c r="B4" s="144"/>
      <c r="C4" s="325" t="s">
        <v>148</v>
      </c>
      <c r="D4" s="326"/>
      <c r="E4" s="136"/>
      <c r="F4" s="327" t="s">
        <v>168</v>
      </c>
      <c r="G4" s="328"/>
      <c r="H4" s="145"/>
    </row>
    <row r="5" spans="2:8" ht="17.25" thickBot="1" x14ac:dyDescent="0.35">
      <c r="B5" s="144"/>
      <c r="C5" s="329" t="s">
        <v>149</v>
      </c>
      <c r="D5" s="330"/>
      <c r="E5" s="112"/>
      <c r="F5" s="331">
        <v>4780.8900000000003</v>
      </c>
      <c r="G5" s="332"/>
      <c r="H5" s="145"/>
    </row>
    <row r="6" spans="2:8" x14ac:dyDescent="0.3">
      <c r="B6" s="144"/>
      <c r="C6" s="113"/>
      <c r="D6" s="113"/>
      <c r="E6" s="113"/>
      <c r="F6" s="113"/>
      <c r="G6" s="113"/>
      <c r="H6" s="145"/>
    </row>
    <row r="7" spans="2:8" x14ac:dyDescent="0.3">
      <c r="B7" s="144"/>
      <c r="C7" s="333" t="s">
        <v>150</v>
      </c>
      <c r="D7" s="333"/>
      <c r="E7" s="333"/>
      <c r="F7" s="333"/>
      <c r="G7" s="333"/>
      <c r="H7" s="145"/>
    </row>
    <row r="8" spans="2:8" ht="6.75" customHeight="1" thickBot="1" x14ac:dyDescent="0.35">
      <c r="B8" s="144"/>
      <c r="C8" s="137"/>
      <c r="D8" s="114"/>
      <c r="E8" s="138"/>
      <c r="F8" s="138"/>
      <c r="G8" s="138"/>
      <c r="H8" s="145"/>
    </row>
    <row r="9" spans="2:8" x14ac:dyDescent="0.3">
      <c r="B9" s="144"/>
      <c r="C9" s="325" t="s">
        <v>151</v>
      </c>
      <c r="D9" s="326"/>
      <c r="E9" s="137"/>
      <c r="F9" s="334" t="s">
        <v>149</v>
      </c>
      <c r="G9" s="335"/>
      <c r="H9" s="145"/>
    </row>
    <row r="10" spans="2:8" ht="17.25" thickBot="1" x14ac:dyDescent="0.35">
      <c r="B10" s="144"/>
      <c r="C10" s="336">
        <v>1144973380</v>
      </c>
      <c r="D10" s="337"/>
      <c r="E10" s="137"/>
      <c r="F10" s="338">
        <f>F14</f>
        <v>1144944837</v>
      </c>
      <c r="G10" s="339"/>
      <c r="H10" s="145"/>
    </row>
    <row r="11" spans="2:8" ht="9" customHeight="1" thickBot="1" x14ac:dyDescent="0.35">
      <c r="B11" s="144"/>
      <c r="C11" s="138"/>
      <c r="D11" s="138"/>
      <c r="E11" s="138"/>
      <c r="F11" s="138"/>
      <c r="G11" s="138"/>
      <c r="H11" s="145"/>
    </row>
    <row r="12" spans="2:8" x14ac:dyDescent="0.3">
      <c r="B12" s="144"/>
      <c r="C12" s="316" t="s">
        <v>152</v>
      </c>
      <c r="D12" s="317"/>
      <c r="E12" s="317"/>
      <c r="F12" s="317"/>
      <c r="G12" s="318"/>
      <c r="H12" s="145"/>
    </row>
    <row r="13" spans="2:8" x14ac:dyDescent="0.3">
      <c r="B13" s="144"/>
      <c r="C13" s="115" t="s">
        <v>153</v>
      </c>
      <c r="D13" s="341" t="s">
        <v>154</v>
      </c>
      <c r="E13" s="341"/>
      <c r="F13" s="116" t="s">
        <v>130</v>
      </c>
      <c r="G13" s="117" t="s">
        <v>63</v>
      </c>
      <c r="H13" s="145"/>
    </row>
    <row r="14" spans="2:8" ht="29.25" customHeight="1" thickBot="1" x14ac:dyDescent="0.35">
      <c r="B14" s="144"/>
      <c r="C14" s="118">
        <v>1</v>
      </c>
      <c r="D14" s="342" t="s">
        <v>126</v>
      </c>
      <c r="E14" s="343"/>
      <c r="F14" s="124">
        <f>M29</f>
        <v>1144944837</v>
      </c>
      <c r="G14" s="123">
        <v>400</v>
      </c>
      <c r="H14" s="145"/>
    </row>
    <row r="15" spans="2:8" x14ac:dyDescent="0.3">
      <c r="B15" s="146"/>
      <c r="C15" s="119"/>
      <c r="D15" s="120"/>
      <c r="E15" s="120"/>
      <c r="F15" s="121"/>
      <c r="G15" s="122"/>
      <c r="H15" s="147"/>
    </row>
    <row r="17" spans="1:13" s="112" customFormat="1" ht="15.75" x14ac:dyDescent="0.25"/>
    <row r="18" spans="1:13" s="148" customFormat="1" ht="31.5" x14ac:dyDescent="0.25">
      <c r="A18" s="149" t="s">
        <v>133</v>
      </c>
      <c r="B18" s="345" t="s">
        <v>141</v>
      </c>
      <c r="C18" s="345"/>
      <c r="D18" s="345"/>
      <c r="E18" s="345"/>
      <c r="F18" s="345"/>
      <c r="G18" s="126" t="s">
        <v>169</v>
      </c>
      <c r="H18" s="345" t="s">
        <v>170</v>
      </c>
      <c r="I18" s="345"/>
      <c r="J18" s="345"/>
      <c r="K18" s="149" t="s">
        <v>171</v>
      </c>
      <c r="L18" s="149" t="s">
        <v>172</v>
      </c>
      <c r="M18" s="149" t="s">
        <v>173</v>
      </c>
    </row>
    <row r="19" spans="1:13" s="112" customFormat="1" ht="15.75" x14ac:dyDescent="0.25">
      <c r="A19" s="344">
        <v>1</v>
      </c>
      <c r="B19" s="340" t="s">
        <v>174</v>
      </c>
      <c r="C19" s="340"/>
      <c r="D19" s="340"/>
      <c r="E19" s="340"/>
      <c r="F19" s="340"/>
      <c r="G19" s="150">
        <v>282100092163</v>
      </c>
      <c r="H19" s="350">
        <v>2.6949999999999998</v>
      </c>
      <c r="I19" s="350"/>
      <c r="J19" s="151" t="s">
        <v>175</v>
      </c>
      <c r="K19" s="154">
        <v>762342652</v>
      </c>
      <c r="L19" s="154">
        <v>144845104</v>
      </c>
      <c r="M19" s="154">
        <v>907187756</v>
      </c>
    </row>
    <row r="20" spans="1:13" s="112" customFormat="1" ht="15.75" x14ac:dyDescent="0.25">
      <c r="A20" s="344"/>
      <c r="B20" s="340" t="s">
        <v>176</v>
      </c>
      <c r="C20" s="340"/>
      <c r="D20" s="340"/>
      <c r="E20" s="340"/>
      <c r="F20" s="340"/>
      <c r="G20" s="150">
        <v>5679480047</v>
      </c>
      <c r="H20" s="349">
        <v>1.3474999999999999</v>
      </c>
      <c r="I20" s="349"/>
      <c r="J20" s="151" t="s">
        <v>175</v>
      </c>
      <c r="K20" s="154">
        <v>7653099</v>
      </c>
      <c r="L20" s="154">
        <v>1454089</v>
      </c>
      <c r="M20" s="154">
        <v>9107188</v>
      </c>
    </row>
    <row r="21" spans="1:13" s="112" customFormat="1" ht="15.75" x14ac:dyDescent="0.25">
      <c r="A21" s="344"/>
      <c r="B21" s="346" t="s">
        <v>177</v>
      </c>
      <c r="C21" s="346"/>
      <c r="D21" s="346"/>
      <c r="E21" s="346"/>
      <c r="F21" s="346"/>
      <c r="G21" s="152"/>
      <c r="H21" s="348"/>
      <c r="I21" s="348"/>
      <c r="J21" s="153"/>
      <c r="K21" s="155">
        <f>SUM(K19:K20)</f>
        <v>769995751</v>
      </c>
      <c r="L21" s="155">
        <f t="shared" ref="L21:M21" si="0">SUM(L19:L20)</f>
        <v>146299193</v>
      </c>
      <c r="M21" s="155">
        <f t="shared" si="0"/>
        <v>916294944</v>
      </c>
    </row>
    <row r="22" spans="1:13" s="112" customFormat="1" ht="15.75" x14ac:dyDescent="0.25">
      <c r="A22" s="344"/>
      <c r="B22" s="340" t="s">
        <v>178</v>
      </c>
      <c r="C22" s="340"/>
      <c r="D22" s="340"/>
      <c r="E22" s="340"/>
      <c r="F22" s="340"/>
      <c r="G22" s="150">
        <v>1230992700</v>
      </c>
      <c r="H22" s="351">
        <v>8</v>
      </c>
      <c r="I22" s="351"/>
      <c r="J22" s="151" t="s">
        <v>175</v>
      </c>
      <c r="K22" s="154">
        <v>9874922</v>
      </c>
      <c r="L22" s="154">
        <v>1876235</v>
      </c>
      <c r="M22" s="154">
        <v>11751157</v>
      </c>
    </row>
    <row r="23" spans="1:13" s="112" customFormat="1" ht="15.75" x14ac:dyDescent="0.25">
      <c r="A23" s="344"/>
      <c r="B23" s="340" t="s">
        <v>179</v>
      </c>
      <c r="C23" s="340"/>
      <c r="D23" s="340"/>
      <c r="E23" s="340"/>
      <c r="F23" s="340"/>
      <c r="G23" s="150">
        <v>700000000</v>
      </c>
      <c r="H23" s="349">
        <v>4</v>
      </c>
      <c r="I23" s="349"/>
      <c r="J23" s="151" t="s">
        <v>180</v>
      </c>
      <c r="K23" s="154">
        <v>28076712</v>
      </c>
      <c r="L23" s="154">
        <v>5334575</v>
      </c>
      <c r="M23" s="154">
        <v>33411287</v>
      </c>
    </row>
    <row r="24" spans="1:13" s="112" customFormat="1" ht="15.75" x14ac:dyDescent="0.25">
      <c r="A24" s="344"/>
      <c r="B24" s="340" t="s">
        <v>181</v>
      </c>
      <c r="C24" s="340"/>
      <c r="D24" s="340"/>
      <c r="E24" s="340"/>
      <c r="F24" s="340"/>
      <c r="G24" s="150">
        <v>5000000000</v>
      </c>
      <c r="H24" s="349">
        <v>6</v>
      </c>
      <c r="I24" s="349"/>
      <c r="J24" s="151" t="s">
        <v>175</v>
      </c>
      <c r="K24" s="154">
        <v>30082192</v>
      </c>
      <c r="L24" s="154">
        <v>5715616</v>
      </c>
      <c r="M24" s="154">
        <v>35797808</v>
      </c>
    </row>
    <row r="25" spans="1:13" s="112" customFormat="1" ht="15.75" x14ac:dyDescent="0.25">
      <c r="A25" s="344"/>
      <c r="B25" s="340" t="s">
        <v>146</v>
      </c>
      <c r="C25" s="340"/>
      <c r="D25" s="340"/>
      <c r="E25" s="340"/>
      <c r="F25" s="340"/>
      <c r="G25" s="150">
        <v>484100000</v>
      </c>
      <c r="H25" s="349">
        <v>3.5</v>
      </c>
      <c r="I25" s="349"/>
      <c r="J25" s="151" t="s">
        <v>180</v>
      </c>
      <c r="K25" s="154">
        <v>16989921</v>
      </c>
      <c r="L25" s="154">
        <v>3228085</v>
      </c>
      <c r="M25" s="154">
        <v>20218006</v>
      </c>
    </row>
    <row r="26" spans="1:13" s="112" customFormat="1" ht="15.75" x14ac:dyDescent="0.25">
      <c r="A26" s="344"/>
      <c r="B26" s="340" t="s">
        <v>182</v>
      </c>
      <c r="C26" s="340"/>
      <c r="D26" s="340"/>
      <c r="E26" s="340"/>
      <c r="F26" s="340"/>
      <c r="G26" s="150">
        <v>8000000000</v>
      </c>
      <c r="H26" s="349">
        <v>0.13</v>
      </c>
      <c r="I26" s="349"/>
      <c r="J26" s="151" t="s">
        <v>180</v>
      </c>
      <c r="K26" s="154">
        <v>10428493</v>
      </c>
      <c r="L26" s="154">
        <v>1981414</v>
      </c>
      <c r="M26" s="154">
        <v>12409907</v>
      </c>
    </row>
    <row r="27" spans="1:13" s="112" customFormat="1" ht="15.75" x14ac:dyDescent="0.25">
      <c r="A27" s="344"/>
      <c r="B27" s="340" t="s">
        <v>147</v>
      </c>
      <c r="C27" s="340"/>
      <c r="D27" s="340"/>
      <c r="E27" s="340"/>
      <c r="F27" s="340"/>
      <c r="G27" s="150">
        <v>4578364932</v>
      </c>
      <c r="H27" s="349">
        <v>1.5569999999999999</v>
      </c>
      <c r="I27" s="349"/>
      <c r="J27" s="151" t="s">
        <v>180</v>
      </c>
      <c r="K27" s="154">
        <v>71480444</v>
      </c>
      <c r="L27" s="154">
        <v>13581284</v>
      </c>
      <c r="M27" s="154">
        <v>85061728</v>
      </c>
    </row>
    <row r="28" spans="1:13" s="112" customFormat="1" ht="15.75" x14ac:dyDescent="0.25">
      <c r="A28" s="344"/>
      <c r="B28" s="340" t="s">
        <v>183</v>
      </c>
      <c r="C28" s="340"/>
      <c r="D28" s="340"/>
      <c r="E28" s="340"/>
      <c r="F28" s="340"/>
      <c r="G28" s="150"/>
      <c r="H28" s="349"/>
      <c r="I28" s="349"/>
      <c r="J28" s="151"/>
      <c r="K28" s="154"/>
      <c r="L28" s="154"/>
      <c r="M28" s="154">
        <v>30000000</v>
      </c>
    </row>
    <row r="29" spans="1:13" s="112" customFormat="1" ht="15.75" x14ac:dyDescent="0.25">
      <c r="A29" s="348" t="s">
        <v>129</v>
      </c>
      <c r="B29" s="348"/>
      <c r="C29" s="348"/>
      <c r="D29" s="348"/>
      <c r="E29" s="348"/>
      <c r="F29" s="348"/>
      <c r="G29" s="348"/>
      <c r="H29" s="348"/>
      <c r="I29" s="348"/>
      <c r="J29" s="348"/>
      <c r="K29" s="155">
        <f>SUM(K21:K28)</f>
        <v>936928435</v>
      </c>
      <c r="L29" s="155">
        <f t="shared" ref="L29:M29" si="1">SUM(L21:L28)</f>
        <v>178016402</v>
      </c>
      <c r="M29" s="155">
        <f t="shared" si="1"/>
        <v>1144944837</v>
      </c>
    </row>
    <row r="30" spans="1:13" s="112" customFormat="1" ht="15.75" x14ac:dyDescent="0.25"/>
    <row r="31" spans="1:13" ht="43.5" customHeight="1" x14ac:dyDescent="0.3">
      <c r="A31" s="347" t="s">
        <v>189</v>
      </c>
      <c r="B31" s="347"/>
      <c r="C31" s="347"/>
      <c r="D31" s="347"/>
      <c r="E31" s="347"/>
      <c r="F31" s="347"/>
      <c r="G31" s="347"/>
      <c r="H31" s="347"/>
      <c r="I31" s="347"/>
      <c r="J31" s="347"/>
      <c r="K31" s="347"/>
      <c r="L31" s="347"/>
      <c r="M31" s="347"/>
    </row>
  </sheetData>
  <mergeCells count="39">
    <mergeCell ref="A31:M31"/>
    <mergeCell ref="H18:J18"/>
    <mergeCell ref="A29:J29"/>
    <mergeCell ref="H24:I24"/>
    <mergeCell ref="H25:I25"/>
    <mergeCell ref="H26:I26"/>
    <mergeCell ref="H27:I27"/>
    <mergeCell ref="H28:I28"/>
    <mergeCell ref="H19:I19"/>
    <mergeCell ref="H20:I20"/>
    <mergeCell ref="H21:I21"/>
    <mergeCell ref="H22:I22"/>
    <mergeCell ref="H23:I23"/>
    <mergeCell ref="B25:F25"/>
    <mergeCell ref="B26:F26"/>
    <mergeCell ref="B27:F27"/>
    <mergeCell ref="B28:F28"/>
    <mergeCell ref="D13:E13"/>
    <mergeCell ref="D14:E14"/>
    <mergeCell ref="A19:A28"/>
    <mergeCell ref="B18:F18"/>
    <mergeCell ref="B19:F19"/>
    <mergeCell ref="B20:F20"/>
    <mergeCell ref="B21:F21"/>
    <mergeCell ref="B22:F22"/>
    <mergeCell ref="B23:F23"/>
    <mergeCell ref="B24:F24"/>
    <mergeCell ref="C12:G12"/>
    <mergeCell ref="C1:G1"/>
    <mergeCell ref="C2:G2"/>
    <mergeCell ref="C4:D4"/>
    <mergeCell ref="F4:G4"/>
    <mergeCell ref="C5:D5"/>
    <mergeCell ref="F5:G5"/>
    <mergeCell ref="C7:G7"/>
    <mergeCell ref="C9:D9"/>
    <mergeCell ref="F9:G9"/>
    <mergeCell ref="C10:D10"/>
    <mergeCell ref="F10:G10"/>
  </mergeCells>
  <pageMargins left="0.7" right="0.7" top="0.75" bottom="0.75" header="0.3" footer="0.3"/>
  <pageSetup paperSize="9" orientation="portrait" r:id="rId1"/>
  <ignoredErrors>
    <ignoredError sqref="K29:M2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1E256-BC62-427D-BB2D-F12212177D98}">
  <dimension ref="B1:D9"/>
  <sheetViews>
    <sheetView showGridLines="0" workbookViewId="0">
      <selection activeCell="D4" sqref="D4"/>
    </sheetView>
  </sheetViews>
  <sheetFormatPr baseColWidth="10" defaultRowHeight="15" x14ac:dyDescent="0.25"/>
  <cols>
    <col min="2" max="2" width="53.42578125" customWidth="1"/>
    <col min="3" max="3" width="9.5703125" bestFit="1" customWidth="1"/>
    <col min="4" max="4" width="25.5703125" customWidth="1"/>
  </cols>
  <sheetData>
    <row r="1" spans="2:4" ht="42" customHeight="1" x14ac:dyDescent="0.25">
      <c r="B1" s="352" t="s">
        <v>186</v>
      </c>
      <c r="C1" s="353"/>
      <c r="D1" s="354"/>
    </row>
    <row r="2" spans="2:4" ht="47.25" x14ac:dyDescent="0.25">
      <c r="B2" s="125" t="s">
        <v>155</v>
      </c>
      <c r="C2" s="126" t="s">
        <v>63</v>
      </c>
      <c r="D2" s="127" t="s">
        <v>126</v>
      </c>
    </row>
    <row r="3" spans="2:4" ht="15.75" x14ac:dyDescent="0.25">
      <c r="B3" s="128" t="s">
        <v>156</v>
      </c>
      <c r="C3" s="129">
        <v>400</v>
      </c>
      <c r="D3" s="130">
        <v>400</v>
      </c>
    </row>
    <row r="4" spans="2:4" ht="63" x14ac:dyDescent="0.25">
      <c r="B4" s="131" t="s">
        <v>157</v>
      </c>
      <c r="C4" s="129">
        <v>200</v>
      </c>
      <c r="D4" s="130">
        <v>0</v>
      </c>
    </row>
    <row r="5" spans="2:4" ht="15.75" x14ac:dyDescent="0.25">
      <c r="B5" s="131" t="s">
        <v>158</v>
      </c>
      <c r="C5" s="129">
        <v>100</v>
      </c>
      <c r="D5" s="130">
        <v>0</v>
      </c>
    </row>
    <row r="6" spans="2:4" ht="63" x14ac:dyDescent="0.25">
      <c r="B6" s="131" t="s">
        <v>159</v>
      </c>
      <c r="C6" s="129">
        <v>190</v>
      </c>
      <c r="D6" s="130">
        <v>190</v>
      </c>
    </row>
    <row r="7" spans="2:4" ht="31.5" x14ac:dyDescent="0.25">
      <c r="B7" s="131" t="s">
        <v>160</v>
      </c>
      <c r="C7" s="129">
        <v>100</v>
      </c>
      <c r="D7" s="130">
        <v>100</v>
      </c>
    </row>
    <row r="8" spans="2:4" ht="31.5" x14ac:dyDescent="0.25">
      <c r="B8" s="131" t="s">
        <v>161</v>
      </c>
      <c r="C8" s="129">
        <v>10</v>
      </c>
      <c r="D8" s="130">
        <v>0</v>
      </c>
    </row>
    <row r="9" spans="2:4" ht="16.5" thickBot="1" x14ac:dyDescent="0.3">
      <c r="B9" s="132" t="s">
        <v>129</v>
      </c>
      <c r="C9" s="133">
        <f>SUM(C3:C8)</f>
        <v>1000</v>
      </c>
      <c r="D9" s="134">
        <f>SUM(D3:D8)</f>
        <v>690</v>
      </c>
    </row>
  </sheetData>
  <mergeCells count="1">
    <mergeCell ref="B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2"/>
  <sheetViews>
    <sheetView showGridLines="0" workbookViewId="0">
      <selection sqref="A1:D1"/>
    </sheetView>
  </sheetViews>
  <sheetFormatPr baseColWidth="10" defaultColWidth="11.42578125" defaultRowHeight="16.5" zeroHeight="1" x14ac:dyDescent="0.25"/>
  <cols>
    <col min="1" max="1" width="87.7109375" style="4" customWidth="1"/>
    <col min="2" max="2" width="24.7109375" style="4" bestFit="1" customWidth="1"/>
    <col min="3" max="3" width="29.140625" style="4" customWidth="1"/>
    <col min="4" max="4" width="9.28515625" style="4" bestFit="1" customWidth="1"/>
    <col min="5" max="16384" width="11.42578125" style="4"/>
  </cols>
  <sheetData>
    <row r="1" spans="1:4" ht="18" customHeight="1" x14ac:dyDescent="0.25">
      <c r="A1" s="222" t="s">
        <v>124</v>
      </c>
      <c r="B1" s="223"/>
      <c r="C1" s="223"/>
      <c r="D1" s="224"/>
    </row>
    <row r="2" spans="1:4" ht="42.75" customHeight="1" x14ac:dyDescent="0.25">
      <c r="A2" s="234" t="s">
        <v>19</v>
      </c>
      <c r="B2" s="235"/>
      <c r="C2" s="183" t="s">
        <v>125</v>
      </c>
      <c r="D2" s="183"/>
    </row>
    <row r="3" spans="1:4" ht="37.5" customHeight="1" x14ac:dyDescent="0.25">
      <c r="A3" s="236" t="s">
        <v>2</v>
      </c>
      <c r="B3" s="237"/>
      <c r="C3" s="185" t="s">
        <v>126</v>
      </c>
      <c r="D3" s="185"/>
    </row>
    <row r="4" spans="1:4" x14ac:dyDescent="0.25">
      <c r="A4" s="62" t="s">
        <v>64</v>
      </c>
      <c r="B4" s="56" t="s">
        <v>63</v>
      </c>
      <c r="C4" s="56" t="s">
        <v>130</v>
      </c>
      <c r="D4" s="56" t="s">
        <v>63</v>
      </c>
    </row>
    <row r="5" spans="1:4" ht="49.5" x14ac:dyDescent="0.25">
      <c r="A5" s="22" t="s">
        <v>117</v>
      </c>
      <c r="B5" s="21">
        <v>75</v>
      </c>
      <c r="C5" s="72" t="s">
        <v>122</v>
      </c>
      <c r="D5" s="86">
        <v>0</v>
      </c>
    </row>
    <row r="6" spans="1:4" ht="33" x14ac:dyDescent="0.25">
      <c r="A6" s="23" t="s">
        <v>101</v>
      </c>
      <c r="B6" s="21">
        <v>25</v>
      </c>
      <c r="C6" s="72" t="s">
        <v>122</v>
      </c>
      <c r="D6" s="86">
        <v>0</v>
      </c>
    </row>
    <row r="7" spans="1:4" ht="36" customHeight="1" x14ac:dyDescent="0.25">
      <c r="A7" s="23" t="s">
        <v>118</v>
      </c>
      <c r="B7" s="21">
        <v>20</v>
      </c>
      <c r="C7" s="72" t="s">
        <v>122</v>
      </c>
      <c r="D7" s="86">
        <v>0</v>
      </c>
    </row>
    <row r="8" spans="1:4" ht="51" customHeight="1" x14ac:dyDescent="0.25">
      <c r="A8" s="22" t="s">
        <v>115</v>
      </c>
      <c r="B8" s="21">
        <v>30</v>
      </c>
      <c r="C8" s="72" t="s">
        <v>122</v>
      </c>
      <c r="D8" s="86">
        <v>0</v>
      </c>
    </row>
    <row r="9" spans="1:4" s="1" customFormat="1" ht="55.5" customHeight="1" x14ac:dyDescent="0.25">
      <c r="A9" s="24" t="s">
        <v>116</v>
      </c>
      <c r="B9" s="7">
        <v>50</v>
      </c>
      <c r="C9" s="72" t="s">
        <v>122</v>
      </c>
      <c r="D9" s="7">
        <v>0</v>
      </c>
    </row>
    <row r="10" spans="1:4" x14ac:dyDescent="0.25">
      <c r="A10" s="68" t="s">
        <v>0</v>
      </c>
      <c r="B10" s="69">
        <f>SUM(B5:B9)</f>
        <v>200</v>
      </c>
      <c r="C10" s="85" t="s">
        <v>129</v>
      </c>
      <c r="D10" s="85">
        <f>SUM(D5:D9)</f>
        <v>0</v>
      </c>
    </row>
    <row r="11" spans="1:4" x14ac:dyDescent="0.25">
      <c r="A11" s="238"/>
      <c r="B11" s="239"/>
    </row>
    <row r="12" spans="1:4" ht="16.5" customHeight="1" x14ac:dyDescent="0.25">
      <c r="A12" s="240" t="s">
        <v>1</v>
      </c>
      <c r="B12" s="241"/>
      <c r="C12" s="185" t="s">
        <v>126</v>
      </c>
      <c r="D12" s="185"/>
    </row>
    <row r="13" spans="1:4" x14ac:dyDescent="0.25">
      <c r="A13" s="242" t="s">
        <v>20</v>
      </c>
      <c r="B13" s="243"/>
      <c r="C13" s="185"/>
      <c r="D13" s="185"/>
    </row>
    <row r="14" spans="1:4" ht="14.25" customHeight="1" x14ac:dyDescent="0.25">
      <c r="A14" s="232" t="s">
        <v>3</v>
      </c>
      <c r="B14" s="233"/>
      <c r="C14" s="185"/>
      <c r="D14" s="185"/>
    </row>
    <row r="15" spans="1:4" s="19" customFormat="1" ht="15.75" customHeight="1" x14ac:dyDescent="0.25">
      <c r="A15" s="230" t="s">
        <v>94</v>
      </c>
      <c r="B15" s="231"/>
      <c r="C15" s="56" t="s">
        <v>130</v>
      </c>
      <c r="D15" s="56" t="s">
        <v>63</v>
      </c>
    </row>
    <row r="16" spans="1:4" s="19" customFormat="1" ht="15.75" customHeight="1" x14ac:dyDescent="0.25">
      <c r="A16" s="228" t="s">
        <v>95</v>
      </c>
      <c r="B16" s="229"/>
      <c r="C16" s="225" t="s">
        <v>123</v>
      </c>
      <c r="D16" s="225">
        <v>0</v>
      </c>
    </row>
    <row r="17" spans="1:4" s="19" customFormat="1" ht="33" x14ac:dyDescent="0.25">
      <c r="A17" s="26" t="s">
        <v>4</v>
      </c>
      <c r="B17" s="25" t="s">
        <v>8</v>
      </c>
      <c r="C17" s="226"/>
      <c r="D17" s="226"/>
    </row>
    <row r="18" spans="1:4" s="1" customFormat="1" ht="15" customHeight="1" x14ac:dyDescent="0.25">
      <c r="A18" s="6" t="s">
        <v>5</v>
      </c>
      <c r="B18" s="74">
        <v>100</v>
      </c>
      <c r="C18" s="226"/>
      <c r="D18" s="226"/>
    </row>
    <row r="19" spans="1:4" s="1" customFormat="1" ht="15" customHeight="1" x14ac:dyDescent="0.25">
      <c r="A19" s="6" t="s">
        <v>6</v>
      </c>
      <c r="B19" s="74">
        <v>80</v>
      </c>
      <c r="C19" s="226"/>
      <c r="D19" s="226"/>
    </row>
    <row r="20" spans="1:4" s="1" customFormat="1" x14ac:dyDescent="0.25">
      <c r="A20" s="6" t="s">
        <v>44</v>
      </c>
      <c r="B20" s="74">
        <v>50</v>
      </c>
      <c r="C20" s="226"/>
      <c r="D20" s="226"/>
    </row>
    <row r="21" spans="1:4" s="1" customFormat="1" x14ac:dyDescent="0.25">
      <c r="A21" s="6" t="s">
        <v>100</v>
      </c>
      <c r="B21" s="74">
        <v>25</v>
      </c>
      <c r="C21" s="227"/>
      <c r="D21" s="227"/>
    </row>
    <row r="22" spans="1:4" s="19" customFormat="1" ht="17.25" thickBot="1" x14ac:dyDescent="0.3">
      <c r="A22" s="80" t="s">
        <v>22</v>
      </c>
      <c r="B22" s="50">
        <f>B18</f>
        <v>100</v>
      </c>
      <c r="C22" s="36" t="s">
        <v>129</v>
      </c>
      <c r="D22" s="36">
        <f>D16</f>
        <v>0</v>
      </c>
    </row>
    <row r="23" spans="1:4" s="19" customFormat="1" ht="17.25" thickTop="1" x14ac:dyDescent="0.25"/>
    <row r="24" spans="1:4" s="19" customFormat="1" x14ac:dyDescent="0.25">
      <c r="A24" s="4"/>
      <c r="B24" s="4"/>
    </row>
    <row r="25" spans="1:4" s="1" customFormat="1" ht="35.25" customHeight="1" x14ac:dyDescent="0.25">
      <c r="A25" s="8"/>
      <c r="B25" s="8"/>
      <c r="C25" s="205" t="str">
        <f>C3</f>
        <v>UT MAPFRE - SURA - PREVISORA - ESTADO - BBVA - AXA</v>
      </c>
      <c r="D25" s="205"/>
    </row>
    <row r="26" spans="1:4" s="1" customFormat="1" x14ac:dyDescent="0.25">
      <c r="A26" s="220" t="s">
        <v>127</v>
      </c>
      <c r="B26" s="221"/>
      <c r="C26" s="206">
        <f>D10</f>
        <v>0</v>
      </c>
      <c r="D26" s="206"/>
    </row>
    <row r="27" spans="1:4" s="1" customFormat="1" x14ac:dyDescent="0.25">
      <c r="A27" s="220" t="s">
        <v>131</v>
      </c>
      <c r="B27" s="221"/>
      <c r="C27" s="206">
        <f>D22</f>
        <v>0</v>
      </c>
      <c r="D27" s="206"/>
    </row>
    <row r="28" spans="1:4" s="1" customFormat="1" x14ac:dyDescent="0.25">
      <c r="A28" s="4"/>
      <c r="B28" s="4"/>
    </row>
    <row r="29" spans="1:4" x14ac:dyDescent="0.25"/>
    <row r="30" spans="1:4" ht="16.5" hidden="1" customHeight="1" x14ac:dyDescent="0.25"/>
    <row r="31" spans="1:4" ht="16.5" hidden="1" customHeight="1" x14ac:dyDescent="0.25"/>
    <row r="32" spans="1:4"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sheetData>
  <mergeCells count="19">
    <mergeCell ref="A11:B11"/>
    <mergeCell ref="A12:B12"/>
    <mergeCell ref="A13:B13"/>
    <mergeCell ref="C26:D26"/>
    <mergeCell ref="C27:D27"/>
    <mergeCell ref="A27:B27"/>
    <mergeCell ref="A1:D1"/>
    <mergeCell ref="C16:C21"/>
    <mergeCell ref="C12:D14"/>
    <mergeCell ref="D16:D21"/>
    <mergeCell ref="A26:B26"/>
    <mergeCell ref="C2:D2"/>
    <mergeCell ref="C3:D3"/>
    <mergeCell ref="C25:D25"/>
    <mergeCell ref="A16:B16"/>
    <mergeCell ref="A15:B15"/>
    <mergeCell ref="A14:B14"/>
    <mergeCell ref="A2:B2"/>
    <mergeCell ref="A3:B3"/>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G141"/>
  <sheetViews>
    <sheetView showGridLines="0" zoomScaleNormal="100" workbookViewId="0">
      <selection sqref="A1:G1"/>
    </sheetView>
  </sheetViews>
  <sheetFormatPr baseColWidth="10" defaultColWidth="11.42578125" defaultRowHeight="16.5" zeroHeight="1" x14ac:dyDescent="0.25"/>
  <cols>
    <col min="1" max="1" width="85.7109375" style="1" customWidth="1"/>
    <col min="2" max="2" width="6.140625" style="9" customWidth="1"/>
    <col min="3" max="4" width="3.140625" style="9" customWidth="1"/>
    <col min="5" max="5" width="6.140625" style="9" customWidth="1"/>
    <col min="6" max="6" width="21.28515625" style="1" customWidth="1"/>
    <col min="7" max="7" width="9.28515625" style="1" bestFit="1" customWidth="1"/>
    <col min="8" max="16384" width="11.42578125" style="1"/>
  </cols>
  <sheetData>
    <row r="1" spans="1:7" ht="18" customHeight="1" x14ac:dyDescent="0.25">
      <c r="A1" s="246" t="s">
        <v>124</v>
      </c>
      <c r="B1" s="247"/>
      <c r="C1" s="247"/>
      <c r="D1" s="247"/>
      <c r="E1" s="247"/>
      <c r="F1" s="247"/>
      <c r="G1" s="247"/>
    </row>
    <row r="2" spans="1:7" ht="38.25" customHeight="1" x14ac:dyDescent="0.25">
      <c r="A2" s="260" t="s">
        <v>16</v>
      </c>
      <c r="B2" s="261"/>
      <c r="C2" s="261"/>
      <c r="D2" s="261"/>
      <c r="E2" s="262"/>
      <c r="F2" s="183" t="s">
        <v>125</v>
      </c>
      <c r="G2" s="183"/>
    </row>
    <row r="3" spans="1:7" s="4" customFormat="1" ht="41.25" customHeight="1" x14ac:dyDescent="0.25">
      <c r="A3" s="263" t="s">
        <v>9</v>
      </c>
      <c r="B3" s="264"/>
      <c r="C3" s="264"/>
      <c r="D3" s="264"/>
      <c r="E3" s="265"/>
      <c r="F3" s="185" t="s">
        <v>126</v>
      </c>
      <c r="G3" s="185"/>
    </row>
    <row r="4" spans="1:7" x14ac:dyDescent="0.25">
      <c r="A4" s="62" t="s">
        <v>64</v>
      </c>
      <c r="B4" s="220" t="s">
        <v>63</v>
      </c>
      <c r="C4" s="248"/>
      <c r="D4" s="248"/>
      <c r="E4" s="221"/>
      <c r="F4" s="56" t="s">
        <v>130</v>
      </c>
      <c r="G4" s="56" t="s">
        <v>63</v>
      </c>
    </row>
    <row r="5" spans="1:7" ht="53.25" customHeight="1" x14ac:dyDescent="0.25">
      <c r="A5" s="24" t="s">
        <v>24</v>
      </c>
      <c r="B5" s="251">
        <v>40</v>
      </c>
      <c r="C5" s="252"/>
      <c r="D5" s="252"/>
      <c r="E5" s="253"/>
      <c r="F5" s="72" t="s">
        <v>122</v>
      </c>
      <c r="G5" s="72">
        <v>0</v>
      </c>
    </row>
    <row r="6" spans="1:7" ht="52.5" customHeight="1" x14ac:dyDescent="0.25">
      <c r="A6" s="24" t="s">
        <v>55</v>
      </c>
      <c r="B6" s="251">
        <v>40</v>
      </c>
      <c r="C6" s="252"/>
      <c r="D6" s="252"/>
      <c r="E6" s="253"/>
      <c r="F6" s="72" t="s">
        <v>122</v>
      </c>
      <c r="G6" s="72">
        <v>0</v>
      </c>
    </row>
    <row r="7" spans="1:7" ht="125.25" customHeight="1" x14ac:dyDescent="0.25">
      <c r="A7" s="24" t="s">
        <v>119</v>
      </c>
      <c r="B7" s="251">
        <v>20</v>
      </c>
      <c r="C7" s="252"/>
      <c r="D7" s="252"/>
      <c r="E7" s="253"/>
      <c r="F7" s="72" t="s">
        <v>122</v>
      </c>
      <c r="G7" s="72">
        <v>0</v>
      </c>
    </row>
    <row r="8" spans="1:7" ht="95.25" customHeight="1" x14ac:dyDescent="0.25">
      <c r="A8" s="24" t="s">
        <v>34</v>
      </c>
      <c r="B8" s="251">
        <v>40</v>
      </c>
      <c r="C8" s="252"/>
      <c r="D8" s="252"/>
      <c r="E8" s="253"/>
      <c r="F8" s="72" t="s">
        <v>122</v>
      </c>
      <c r="G8" s="72">
        <v>0</v>
      </c>
    </row>
    <row r="9" spans="1:7" ht="57" customHeight="1" x14ac:dyDescent="0.25">
      <c r="A9" s="24" t="s">
        <v>56</v>
      </c>
      <c r="B9" s="251">
        <v>60</v>
      </c>
      <c r="C9" s="252"/>
      <c r="D9" s="252"/>
      <c r="E9" s="253"/>
      <c r="F9" s="72" t="s">
        <v>122</v>
      </c>
      <c r="G9" s="72">
        <v>0</v>
      </c>
    </row>
    <row r="10" spans="1:7" x14ac:dyDescent="0.25">
      <c r="A10" s="66" t="s">
        <v>0</v>
      </c>
      <c r="B10" s="254">
        <f>SUM(B5:E9)</f>
        <v>200</v>
      </c>
      <c r="C10" s="255"/>
      <c r="D10" s="255"/>
      <c r="E10" s="256"/>
      <c r="F10" s="85" t="s">
        <v>129</v>
      </c>
      <c r="G10" s="87">
        <f>SUM(G5:G9)</f>
        <v>0</v>
      </c>
    </row>
    <row r="11" spans="1:7" x14ac:dyDescent="0.25">
      <c r="A11" s="220" t="s">
        <v>11</v>
      </c>
      <c r="B11" s="248"/>
      <c r="C11" s="248"/>
      <c r="D11" s="248"/>
      <c r="E11" s="248"/>
    </row>
    <row r="12" spans="1:7" ht="33.75" customHeight="1" x14ac:dyDescent="0.2">
      <c r="A12" s="257" t="str">
        <f>AUTOS!$A$13</f>
        <v xml:space="preserve">Teniendo en cuenta que este seguro establece como cobertura básica el amparo de no aplicación de deducible, la propuesta que contemple deducible será objeto de rechazo en esta póliza. </v>
      </c>
      <c r="B12" s="258"/>
      <c r="C12" s="258"/>
      <c r="D12" s="258"/>
      <c r="E12" s="259"/>
    </row>
    <row r="13" spans="1:7" x14ac:dyDescent="0.25"/>
    <row r="14" spans="1:7" x14ac:dyDescent="0.25">
      <c r="A14" s="8"/>
      <c r="B14" s="8"/>
      <c r="C14" s="19"/>
      <c r="F14" s="249" t="str">
        <f>F3</f>
        <v>UT MAPFRE - SURA - PREVISORA - ESTADO - BBVA - AXA</v>
      </c>
      <c r="G14" s="250"/>
    </row>
    <row r="15" spans="1:7" x14ac:dyDescent="0.25">
      <c r="A15" s="220" t="s">
        <v>127</v>
      </c>
      <c r="B15" s="248"/>
      <c r="C15" s="248"/>
      <c r="D15" s="248"/>
      <c r="E15" s="221"/>
      <c r="F15" s="206">
        <f>G10</f>
        <v>0</v>
      </c>
      <c r="G15" s="245"/>
    </row>
    <row r="16" spans="1:7" x14ac:dyDescent="0.25">
      <c r="A16" s="220" t="s">
        <v>128</v>
      </c>
      <c r="B16" s="248"/>
      <c r="C16" s="248"/>
      <c r="D16" s="248"/>
      <c r="E16" s="221"/>
      <c r="F16" s="244">
        <f>F15</f>
        <v>0</v>
      </c>
      <c r="G16" s="245"/>
    </row>
    <row r="17" spans="2:5" x14ac:dyDescent="0.25">
      <c r="B17" s="1"/>
      <c r="C17" s="1"/>
      <c r="D17" s="1"/>
      <c r="E17" s="1"/>
    </row>
    <row r="18" spans="2:5" x14ac:dyDescent="0.25">
      <c r="B18" s="1"/>
      <c r="C18" s="1"/>
      <c r="D18" s="1"/>
      <c r="E18" s="1"/>
    </row>
    <row r="19" spans="2:5" x14ac:dyDescent="0.25"/>
    <row r="20" spans="2:5" x14ac:dyDescent="0.25"/>
    <row r="21" spans="2:5" x14ac:dyDescent="0.25"/>
    <row r="22" spans="2:5" x14ac:dyDescent="0.25"/>
    <row r="25" spans="2:5" x14ac:dyDescent="0.25"/>
    <row r="26" spans="2:5" x14ac:dyDescent="0.25"/>
    <row r="27" spans="2:5" x14ac:dyDescent="0.25"/>
    <row r="28" spans="2:5" x14ac:dyDescent="0.25"/>
    <row r="29" spans="2:5" x14ac:dyDescent="0.25"/>
    <row r="30" spans="2:5" x14ac:dyDescent="0.25"/>
    <row r="31" spans="2:5" x14ac:dyDescent="0.25"/>
    <row r="32" spans="2:5" x14ac:dyDescent="0.25"/>
    <row r="33" x14ac:dyDescent="0.25"/>
    <row r="34" x14ac:dyDescent="0.25"/>
    <row r="35" x14ac:dyDescent="0.25"/>
    <row r="36" x14ac:dyDescent="0.25"/>
    <row r="37" x14ac:dyDescent="0.25"/>
    <row r="38" x14ac:dyDescent="0.25"/>
    <row r="39" x14ac:dyDescent="0.25"/>
    <row r="40" x14ac:dyDescent="0.25"/>
    <row r="42" x14ac:dyDescent="0.25"/>
    <row r="43" x14ac:dyDescent="0.25"/>
    <row r="44"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19">
    <mergeCell ref="A2:E2"/>
    <mergeCell ref="A3:E3"/>
    <mergeCell ref="B6:E6"/>
    <mergeCell ref="F16:G16"/>
    <mergeCell ref="A1:G1"/>
    <mergeCell ref="A15:E15"/>
    <mergeCell ref="A16:E16"/>
    <mergeCell ref="F2:G2"/>
    <mergeCell ref="F3:G3"/>
    <mergeCell ref="F14:G14"/>
    <mergeCell ref="F15:G15"/>
    <mergeCell ref="B7:E7"/>
    <mergeCell ref="A11:E11"/>
    <mergeCell ref="B10:E10"/>
    <mergeCell ref="A12:E12"/>
    <mergeCell ref="B8:E8"/>
    <mergeCell ref="B9:E9"/>
    <mergeCell ref="B5:E5"/>
    <mergeCell ref="B4:E4"/>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A1:D141"/>
  <sheetViews>
    <sheetView showGridLines="0" zoomScaleNormal="100" workbookViewId="0">
      <selection sqref="A1:D1"/>
    </sheetView>
  </sheetViews>
  <sheetFormatPr baseColWidth="10" defaultColWidth="11.42578125" defaultRowHeight="16.5" zeroHeight="1" x14ac:dyDescent="0.25"/>
  <cols>
    <col min="1" max="1" width="88" style="1" customWidth="1"/>
    <col min="2" max="2" width="9.28515625" style="9" bestFit="1" customWidth="1"/>
    <col min="3" max="3" width="21" style="1" customWidth="1"/>
    <col min="4" max="4" width="9.28515625" style="1" bestFit="1" customWidth="1"/>
    <col min="5" max="16384" width="11.42578125" style="1"/>
  </cols>
  <sheetData>
    <row r="1" spans="1:4" ht="18" customHeight="1" x14ac:dyDescent="0.25">
      <c r="A1" s="222" t="s">
        <v>124</v>
      </c>
      <c r="B1" s="223"/>
      <c r="C1" s="223"/>
      <c r="D1" s="224"/>
    </row>
    <row r="2" spans="1:4" ht="34.5" customHeight="1" x14ac:dyDescent="0.25">
      <c r="A2" s="266" t="s">
        <v>17</v>
      </c>
      <c r="B2" s="267"/>
      <c r="C2" s="183" t="s">
        <v>125</v>
      </c>
      <c r="D2" s="183"/>
    </row>
    <row r="3" spans="1:4" ht="33" customHeight="1" x14ac:dyDescent="0.25">
      <c r="A3" s="268" t="s">
        <v>2</v>
      </c>
      <c r="B3" s="268"/>
      <c r="C3" s="185" t="s">
        <v>126</v>
      </c>
      <c r="D3" s="185"/>
    </row>
    <row r="4" spans="1:4" x14ac:dyDescent="0.25">
      <c r="A4" s="62" t="s">
        <v>64</v>
      </c>
      <c r="B4" s="55" t="s">
        <v>63</v>
      </c>
      <c r="C4" s="56" t="s">
        <v>130</v>
      </c>
      <c r="D4" s="56" t="s">
        <v>63</v>
      </c>
    </row>
    <row r="5" spans="1:4" ht="56.25" customHeight="1" x14ac:dyDescent="0.25">
      <c r="A5" s="3" t="s">
        <v>25</v>
      </c>
      <c r="B5" s="18">
        <v>70</v>
      </c>
      <c r="C5" s="72" t="s">
        <v>122</v>
      </c>
      <c r="D5" s="72">
        <v>0</v>
      </c>
    </row>
    <row r="6" spans="1:4" ht="56.25" customHeight="1" x14ac:dyDescent="0.25">
      <c r="A6" s="3" t="s">
        <v>120</v>
      </c>
      <c r="B6" s="18">
        <v>40</v>
      </c>
      <c r="C6" s="72" t="s">
        <v>122</v>
      </c>
      <c r="D6" s="72">
        <v>0</v>
      </c>
    </row>
    <row r="7" spans="1:4" s="16" customFormat="1" ht="49.5" x14ac:dyDescent="0.25">
      <c r="A7" s="15" t="s">
        <v>30</v>
      </c>
      <c r="B7" s="18">
        <v>40</v>
      </c>
      <c r="C7" s="72" t="s">
        <v>122</v>
      </c>
      <c r="D7" s="72">
        <v>0</v>
      </c>
    </row>
    <row r="8" spans="1:4" ht="50.25" customHeight="1" x14ac:dyDescent="0.25">
      <c r="A8" s="17" t="s">
        <v>57</v>
      </c>
      <c r="B8" s="18">
        <v>50</v>
      </c>
      <c r="C8" s="72" t="s">
        <v>122</v>
      </c>
      <c r="D8" s="72">
        <v>0</v>
      </c>
    </row>
    <row r="9" spans="1:4" x14ac:dyDescent="0.25">
      <c r="A9" s="65" t="s">
        <v>12</v>
      </c>
      <c r="B9" s="67">
        <f>SUM(B5:B8)</f>
        <v>200</v>
      </c>
      <c r="C9" s="85" t="s">
        <v>129</v>
      </c>
      <c r="D9" s="87">
        <f>SUM(D4:D8)</f>
        <v>0</v>
      </c>
    </row>
    <row r="10" spans="1:4" ht="20.25" customHeight="1" x14ac:dyDescent="0.25">
      <c r="A10" s="204" t="s">
        <v>13</v>
      </c>
      <c r="B10" s="204"/>
      <c r="C10" s="204"/>
      <c r="D10" s="204"/>
    </row>
    <row r="11" spans="1:4" ht="43.5" customHeight="1" x14ac:dyDescent="0.25">
      <c r="A11" s="160" t="str">
        <f>AUTOS!$A$13</f>
        <v xml:space="preserve">Teniendo en cuenta que este seguro establece como cobertura básica el amparo de no aplicación de deducible, la propuesta que contemple deducible será objeto de rechazo en esta póliza. </v>
      </c>
      <c r="B11" s="160"/>
      <c r="C11" s="160"/>
      <c r="D11" s="160"/>
    </row>
    <row r="12" spans="1:4" x14ac:dyDescent="0.25">
      <c r="B12" s="1"/>
    </row>
    <row r="13" spans="1:4" x14ac:dyDescent="0.25">
      <c r="B13" s="1"/>
    </row>
    <row r="14" spans="1:4" x14ac:dyDescent="0.25">
      <c r="B14" s="1"/>
      <c r="C14" s="269" t="str">
        <f>C3</f>
        <v>UT MAPFRE - SURA - PREVISORA - ESTADO - BBVA - AXA</v>
      </c>
      <c r="D14" s="269"/>
    </row>
    <row r="15" spans="1:4" ht="16.5" customHeight="1" x14ac:dyDescent="0.25">
      <c r="A15" s="8"/>
      <c r="B15" s="8"/>
      <c r="C15" s="269"/>
      <c r="D15" s="269"/>
    </row>
    <row r="16" spans="1:4" x14ac:dyDescent="0.25">
      <c r="A16" s="220" t="s">
        <v>127</v>
      </c>
      <c r="B16" s="221"/>
      <c r="C16" s="206">
        <f>D9</f>
        <v>0</v>
      </c>
      <c r="D16" s="206"/>
    </row>
    <row r="17" spans="1:4" x14ac:dyDescent="0.25">
      <c r="A17" s="220" t="s">
        <v>128</v>
      </c>
      <c r="B17" s="221"/>
      <c r="C17" s="206">
        <f>C16</f>
        <v>0</v>
      </c>
      <c r="D17" s="206"/>
    </row>
    <row r="18" spans="1:4"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row r="30" spans="1:4" x14ac:dyDescent="0.25"/>
    <row r="31" spans="1:4" x14ac:dyDescent="0.25"/>
    <row r="32" spans="1: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130" spans="3:3" x14ac:dyDescent="0.25"/>
    <row r="138" spans="3:3" x14ac:dyDescent="0.25"/>
    <row r="139" spans="3:3" x14ac:dyDescent="0.25"/>
    <row r="140" spans="3:3" x14ac:dyDescent="0.25"/>
    <row r="141" spans="3:3" x14ac:dyDescent="0.25">
      <c r="C141" s="72"/>
    </row>
  </sheetData>
  <mergeCells count="12">
    <mergeCell ref="A16:B16"/>
    <mergeCell ref="A17:B17"/>
    <mergeCell ref="A10:D10"/>
    <mergeCell ref="A11:D11"/>
    <mergeCell ref="C16:D16"/>
    <mergeCell ref="C17:D17"/>
    <mergeCell ref="C14:D15"/>
    <mergeCell ref="A2:B2"/>
    <mergeCell ref="A3:B3"/>
    <mergeCell ref="C2:D2"/>
    <mergeCell ref="C3:D3"/>
    <mergeCell ref="A1:D1"/>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D43"/>
  <sheetViews>
    <sheetView showGridLines="0" topLeftCell="A4" workbookViewId="0">
      <selection activeCell="C11" sqref="C11:D11"/>
    </sheetView>
  </sheetViews>
  <sheetFormatPr baseColWidth="10" defaultColWidth="3" defaultRowHeight="15.75" zeroHeight="1" x14ac:dyDescent="0.25"/>
  <cols>
    <col min="1" max="1" width="96.85546875" style="10" customWidth="1"/>
    <col min="2" max="2" width="9.28515625" style="14" bestFit="1" customWidth="1"/>
    <col min="3" max="3" width="23.42578125" customWidth="1"/>
    <col min="4" max="4" width="9.28515625" style="10" bestFit="1" customWidth="1"/>
    <col min="5" max="16384" width="3" style="10"/>
  </cols>
  <sheetData>
    <row r="1" spans="1:4" ht="18" x14ac:dyDescent="0.25">
      <c r="A1" s="222" t="s">
        <v>124</v>
      </c>
      <c r="B1" s="223"/>
      <c r="C1" s="223"/>
      <c r="D1" s="224"/>
    </row>
    <row r="2" spans="1:4" ht="34.5" customHeight="1" x14ac:dyDescent="0.25">
      <c r="A2" s="272" t="s">
        <v>15</v>
      </c>
      <c r="B2" s="273"/>
      <c r="C2" s="183" t="s">
        <v>125</v>
      </c>
      <c r="D2" s="183"/>
    </row>
    <row r="3" spans="1:4" ht="32.25" customHeight="1" x14ac:dyDescent="0.25">
      <c r="A3" s="274" t="s">
        <v>2</v>
      </c>
      <c r="B3" s="275"/>
      <c r="C3" s="185" t="s">
        <v>126</v>
      </c>
      <c r="D3" s="185"/>
    </row>
    <row r="4" spans="1:4" ht="16.5" x14ac:dyDescent="0.25">
      <c r="A4" s="62" t="s">
        <v>64</v>
      </c>
      <c r="B4" s="56" t="s">
        <v>63</v>
      </c>
      <c r="C4" s="56" t="s">
        <v>130</v>
      </c>
      <c r="D4" s="56" t="s">
        <v>63</v>
      </c>
    </row>
    <row r="5" spans="1:4" ht="47.25" x14ac:dyDescent="0.25">
      <c r="A5" s="12" t="s">
        <v>27</v>
      </c>
      <c r="B5" s="11">
        <v>50</v>
      </c>
      <c r="C5" s="72" t="s">
        <v>122</v>
      </c>
      <c r="D5" s="72">
        <v>0</v>
      </c>
    </row>
    <row r="6" spans="1:4" ht="56.25" customHeight="1" x14ac:dyDescent="0.25">
      <c r="A6" s="12" t="s">
        <v>28</v>
      </c>
      <c r="B6" s="11">
        <v>40</v>
      </c>
      <c r="C6" s="72" t="s">
        <v>122</v>
      </c>
      <c r="D6" s="72">
        <v>0</v>
      </c>
    </row>
    <row r="7" spans="1:4" ht="39" customHeight="1" x14ac:dyDescent="0.25">
      <c r="A7" s="71" t="s">
        <v>121</v>
      </c>
      <c r="B7" s="11">
        <v>30</v>
      </c>
      <c r="C7" s="72" t="s">
        <v>122</v>
      </c>
      <c r="D7" s="72">
        <v>0</v>
      </c>
    </row>
    <row r="8" spans="1:4" ht="24" customHeight="1" x14ac:dyDescent="0.25">
      <c r="A8" s="71" t="s">
        <v>54</v>
      </c>
      <c r="B8" s="11">
        <v>30</v>
      </c>
      <c r="C8" s="72" t="s">
        <v>122</v>
      </c>
      <c r="D8" s="72">
        <v>0</v>
      </c>
    </row>
    <row r="9" spans="1:4" ht="51.75" customHeight="1" x14ac:dyDescent="0.25">
      <c r="A9" s="12" t="s">
        <v>53</v>
      </c>
      <c r="B9" s="11">
        <v>30</v>
      </c>
      <c r="C9" s="72" t="s">
        <v>122</v>
      </c>
      <c r="D9" s="72">
        <v>0</v>
      </c>
    </row>
    <row r="10" spans="1:4" s="13" customFormat="1" ht="55.5" customHeight="1" x14ac:dyDescent="0.25">
      <c r="A10" s="71" t="s">
        <v>29</v>
      </c>
      <c r="B10" s="11">
        <v>20</v>
      </c>
      <c r="C10" s="72" t="s">
        <v>122</v>
      </c>
      <c r="D10" s="72">
        <v>0</v>
      </c>
    </row>
    <row r="11" spans="1:4" x14ac:dyDescent="0.25">
      <c r="A11" s="63" t="s">
        <v>7</v>
      </c>
      <c r="B11" s="64">
        <f>SUM(B5:B10)</f>
        <v>200</v>
      </c>
      <c r="C11" s="85" t="s">
        <v>129</v>
      </c>
      <c r="D11" s="87">
        <f>SUM(D5:D10)</f>
        <v>0</v>
      </c>
    </row>
    <row r="12" spans="1:4" x14ac:dyDescent="0.25">
      <c r="A12" s="270" t="s">
        <v>1</v>
      </c>
      <c r="B12" s="270"/>
      <c r="C12" s="270"/>
      <c r="D12" s="270"/>
    </row>
    <row r="13" spans="1:4" ht="36.75" customHeight="1" x14ac:dyDescent="0.25">
      <c r="A13" s="271" t="s">
        <v>10</v>
      </c>
      <c r="B13" s="271"/>
      <c r="C13" s="271"/>
      <c r="D13" s="271"/>
    </row>
    <row r="14" spans="1:4" x14ac:dyDescent="0.25">
      <c r="B14" s="10"/>
      <c r="C14" s="10"/>
    </row>
    <row r="15" spans="1:4" x14ac:dyDescent="0.25">
      <c r="B15" s="10"/>
      <c r="C15" s="10"/>
    </row>
    <row r="16" spans="1:4" ht="16.5" x14ac:dyDescent="0.25">
      <c r="A16" s="8"/>
      <c r="B16" s="8"/>
      <c r="C16" s="205" t="str">
        <f>C3</f>
        <v>UT MAPFRE - SURA - PREVISORA - ESTADO - BBVA - AXA</v>
      </c>
      <c r="D16" s="205"/>
    </row>
    <row r="17" spans="1:4" ht="16.5" x14ac:dyDescent="0.25">
      <c r="A17" s="220" t="s">
        <v>127</v>
      </c>
      <c r="B17" s="221"/>
      <c r="C17" s="206">
        <f>D11</f>
        <v>0</v>
      </c>
      <c r="D17" s="206"/>
    </row>
    <row r="18" spans="1:4" ht="16.5" x14ac:dyDescent="0.25">
      <c r="A18" s="220" t="s">
        <v>128</v>
      </c>
      <c r="B18" s="221"/>
      <c r="C18" s="206">
        <f>C17</f>
        <v>0</v>
      </c>
      <c r="D18" s="206"/>
    </row>
    <row r="19" spans="1:4" x14ac:dyDescent="0.25">
      <c r="B19" s="10"/>
      <c r="C19" s="10"/>
    </row>
    <row r="20" spans="1:4" x14ac:dyDescent="0.25">
      <c r="B20" s="10"/>
      <c r="C20" s="10"/>
    </row>
    <row r="21" spans="1:4" x14ac:dyDescent="0.25">
      <c r="B21" s="10"/>
      <c r="C21" s="10"/>
    </row>
    <row r="22" spans="1:4" x14ac:dyDescent="0.25">
      <c r="C22" s="10"/>
    </row>
    <row r="23" spans="1:4" x14ac:dyDescent="0.25">
      <c r="C23" s="10"/>
    </row>
    <row r="24" spans="1:4" x14ac:dyDescent="0.25">
      <c r="C24" s="10"/>
    </row>
    <row r="25" spans="1:4" x14ac:dyDescent="0.25">
      <c r="C25" s="10"/>
    </row>
    <row r="26" spans="1:4" x14ac:dyDescent="0.25">
      <c r="C26" s="10"/>
    </row>
    <row r="27" spans="1:4" x14ac:dyDescent="0.25">
      <c r="C27" s="10"/>
    </row>
    <row r="28" spans="1:4" x14ac:dyDescent="0.25">
      <c r="C28" s="10"/>
    </row>
    <row r="29" spans="1:4" x14ac:dyDescent="0.25"/>
    <row r="30" spans="1:4" x14ac:dyDescent="0.25"/>
    <row r="31" spans="1:4" x14ac:dyDescent="0.25"/>
    <row r="32" spans="1:4" ht="16.5" thickBot="1" x14ac:dyDescent="0.3"/>
    <row r="33" spans="2:4" ht="17.25" thickTop="1" x14ac:dyDescent="0.25">
      <c r="B33" s="10"/>
      <c r="D33" s="52" t="e">
        <f>#REF!</f>
        <v>#REF!</v>
      </c>
    </row>
    <row r="34" spans="2:4" ht="16.5" x14ac:dyDescent="0.25">
      <c r="B34" s="10"/>
      <c r="D34" s="53" t="e">
        <f>D31+#REF!</f>
        <v>#REF!</v>
      </c>
    </row>
    <row r="35" spans="2:4" ht="17.25" thickBot="1" x14ac:dyDescent="0.3">
      <c r="B35" s="10"/>
      <c r="D35" s="54" t="e">
        <f>D33+D34</f>
        <v>#REF!</v>
      </c>
    </row>
    <row r="36" spans="2:4" ht="16.5" thickTop="1" x14ac:dyDescent="0.25"/>
    <row r="37" spans="2:4" x14ac:dyDescent="0.25"/>
    <row r="38" spans="2:4" x14ac:dyDescent="0.25"/>
    <row r="39" spans="2:4" x14ac:dyDescent="0.25"/>
    <row r="40" spans="2:4" x14ac:dyDescent="0.25"/>
    <row r="41" spans="2:4" x14ac:dyDescent="0.25"/>
    <row r="42" spans="2:4" x14ac:dyDescent="0.25"/>
    <row r="43" spans="2:4" x14ac:dyDescent="0.25"/>
  </sheetData>
  <mergeCells count="12">
    <mergeCell ref="A1:D1"/>
    <mergeCell ref="A17:B17"/>
    <mergeCell ref="A18:B18"/>
    <mergeCell ref="C16:D16"/>
    <mergeCell ref="C17:D17"/>
    <mergeCell ref="C18:D18"/>
    <mergeCell ref="A12:D12"/>
    <mergeCell ref="A13:D13"/>
    <mergeCell ref="A2:B2"/>
    <mergeCell ref="A3:B3"/>
    <mergeCell ref="C2:D2"/>
    <mergeCell ref="C3:D3"/>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6"/>
  <sheetViews>
    <sheetView showGridLines="0" topLeftCell="A4" workbookViewId="0">
      <selection activeCell="F7" sqref="F7:G7"/>
    </sheetView>
  </sheetViews>
  <sheetFormatPr baseColWidth="10" defaultColWidth="11.42578125" defaultRowHeight="16.5" zeroHeight="1" x14ac:dyDescent="0.25"/>
  <cols>
    <col min="1" max="1" width="91.7109375" style="1" customWidth="1"/>
    <col min="2" max="2" width="9.140625" style="9" customWidth="1"/>
    <col min="3" max="4" width="2" style="9" customWidth="1"/>
    <col min="5" max="5" width="3.140625" style="9" customWidth="1"/>
    <col min="6" max="6" width="20" style="1" customWidth="1"/>
    <col min="7" max="16384" width="11.42578125" style="1"/>
  </cols>
  <sheetData>
    <row r="1" spans="1:7" ht="18" x14ac:dyDescent="0.25">
      <c r="A1" s="184" t="s">
        <v>124</v>
      </c>
      <c r="B1" s="184"/>
      <c r="C1" s="184"/>
      <c r="D1" s="184"/>
      <c r="E1" s="184"/>
      <c r="F1" s="184"/>
      <c r="G1" s="184"/>
    </row>
    <row r="2" spans="1:7" ht="36.75" customHeight="1" x14ac:dyDescent="0.25">
      <c r="A2" s="282" t="s">
        <v>93</v>
      </c>
      <c r="B2" s="283"/>
      <c r="C2" s="283"/>
      <c r="D2" s="283"/>
      <c r="E2" s="283"/>
      <c r="F2" s="183" t="s">
        <v>125</v>
      </c>
      <c r="G2" s="183"/>
    </row>
    <row r="3" spans="1:7" ht="31.5" customHeight="1" x14ac:dyDescent="0.25">
      <c r="A3" s="282" t="s">
        <v>2</v>
      </c>
      <c r="B3" s="282"/>
      <c r="C3" s="282"/>
      <c r="D3" s="282"/>
      <c r="E3" s="282"/>
      <c r="F3" s="185" t="s">
        <v>126</v>
      </c>
      <c r="G3" s="185"/>
    </row>
    <row r="4" spans="1:7" ht="15" customHeight="1" x14ac:dyDescent="0.25">
      <c r="A4" s="62" t="s">
        <v>64</v>
      </c>
      <c r="B4" s="284" t="s">
        <v>63</v>
      </c>
      <c r="C4" s="284"/>
      <c r="D4" s="284"/>
      <c r="E4" s="284"/>
      <c r="F4" s="56" t="s">
        <v>130</v>
      </c>
      <c r="G4" s="56" t="s">
        <v>63</v>
      </c>
    </row>
    <row r="5" spans="1:7" ht="45.75" customHeight="1" x14ac:dyDescent="0.25">
      <c r="A5" s="2" t="s">
        <v>26</v>
      </c>
      <c r="B5" s="281">
        <v>100</v>
      </c>
      <c r="C5" s="281"/>
      <c r="D5" s="281"/>
      <c r="E5" s="281"/>
      <c r="F5" s="72" t="s">
        <v>122</v>
      </c>
      <c r="G5" s="72">
        <v>0</v>
      </c>
    </row>
    <row r="6" spans="1:7" ht="45" customHeight="1" x14ac:dyDescent="0.25">
      <c r="A6" s="70" t="s">
        <v>58</v>
      </c>
      <c r="B6" s="281">
        <v>100</v>
      </c>
      <c r="C6" s="281"/>
      <c r="D6" s="281"/>
      <c r="E6" s="281"/>
      <c r="F6" s="72" t="s">
        <v>122</v>
      </c>
      <c r="G6" s="72">
        <v>0</v>
      </c>
    </row>
    <row r="7" spans="1:7" x14ac:dyDescent="0.25">
      <c r="A7" s="66" t="s">
        <v>0</v>
      </c>
      <c r="B7" s="277">
        <f>SUM(B5:E6)</f>
        <v>200</v>
      </c>
      <c r="C7" s="278"/>
      <c r="D7" s="279"/>
      <c r="E7" s="280"/>
      <c r="F7" s="85" t="s">
        <v>129</v>
      </c>
      <c r="G7" s="87">
        <f>SUM(G1:G6)</f>
        <v>0</v>
      </c>
    </row>
    <row r="8" spans="1:7" x14ac:dyDescent="0.25">
      <c r="A8" s="204" t="s">
        <v>1</v>
      </c>
      <c r="B8" s="204"/>
      <c r="C8" s="204"/>
      <c r="D8" s="204"/>
      <c r="E8" s="204"/>
      <c r="F8" s="204"/>
      <c r="G8" s="204"/>
    </row>
    <row r="9" spans="1:7" x14ac:dyDescent="0.25">
      <c r="A9" s="276" t="s">
        <v>31</v>
      </c>
      <c r="B9" s="276"/>
      <c r="C9" s="276"/>
      <c r="D9" s="276"/>
      <c r="E9" s="276"/>
      <c r="F9" s="276"/>
      <c r="G9" s="276"/>
    </row>
    <row r="10" spans="1:7" x14ac:dyDescent="0.25">
      <c r="B10" s="1"/>
      <c r="C10" s="1"/>
      <c r="D10" s="1"/>
      <c r="E10" s="1"/>
    </row>
    <row r="11" spans="1:7" ht="34.5" customHeight="1" x14ac:dyDescent="0.25">
      <c r="A11" s="8"/>
      <c r="B11" s="8"/>
      <c r="C11" s="19"/>
      <c r="D11" s="1"/>
      <c r="E11" s="1"/>
      <c r="F11" s="205" t="str">
        <f>F3</f>
        <v>UT MAPFRE - SURA - PREVISORA - ESTADO - BBVA - AXA</v>
      </c>
      <c r="G11" s="205"/>
    </row>
    <row r="12" spans="1:7" x14ac:dyDescent="0.25">
      <c r="A12" s="204" t="s">
        <v>127</v>
      </c>
      <c r="B12" s="204"/>
      <c r="C12" s="204"/>
      <c r="D12" s="204"/>
      <c r="E12" s="204"/>
      <c r="F12" s="206">
        <f>G7</f>
        <v>0</v>
      </c>
      <c r="G12" s="206"/>
    </row>
    <row r="13" spans="1:7" x14ac:dyDescent="0.25">
      <c r="A13" s="204" t="s">
        <v>128</v>
      </c>
      <c r="B13" s="204"/>
      <c r="C13" s="204"/>
      <c r="D13" s="204"/>
      <c r="E13" s="204"/>
      <c r="F13" s="206">
        <f>F12</f>
        <v>0</v>
      </c>
      <c r="G13" s="206"/>
    </row>
    <row r="14" spans="1:7" x14ac:dyDescent="0.25"/>
    <row r="15" spans="1:7" x14ac:dyDescent="0.25"/>
    <row r="16" spans="1: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6" x14ac:dyDescent="0.25"/>
    <row r="47" x14ac:dyDescent="0.25"/>
    <row r="48" x14ac:dyDescent="0.25"/>
    <row r="215" x14ac:dyDescent="0.25"/>
    <row r="216" x14ac:dyDescent="0.25"/>
  </sheetData>
  <mergeCells count="16">
    <mergeCell ref="F13:G13"/>
    <mergeCell ref="A1:G1"/>
    <mergeCell ref="A8:G8"/>
    <mergeCell ref="A9:G9"/>
    <mergeCell ref="A12:E12"/>
    <mergeCell ref="A13:E13"/>
    <mergeCell ref="F2:G2"/>
    <mergeCell ref="F3:G3"/>
    <mergeCell ref="F11:G11"/>
    <mergeCell ref="F12:G12"/>
    <mergeCell ref="B7:E7"/>
    <mergeCell ref="B6:E6"/>
    <mergeCell ref="A2:E2"/>
    <mergeCell ref="A3:E3"/>
    <mergeCell ref="B4:E4"/>
    <mergeCell ref="B5:E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
  <sheetViews>
    <sheetView showGridLines="0" topLeftCell="A2" workbookViewId="0">
      <selection activeCell="A12" sqref="A12"/>
    </sheetView>
  </sheetViews>
  <sheetFormatPr baseColWidth="10" defaultColWidth="11.42578125" defaultRowHeight="16.5" x14ac:dyDescent="0.25"/>
  <cols>
    <col min="1" max="1" width="92.5703125" style="27" customWidth="1"/>
    <col min="2" max="2" width="11.140625" style="29" customWidth="1"/>
    <col min="3" max="3" width="20.85546875" style="27" customWidth="1"/>
    <col min="4" max="4" width="9.28515625" style="27" bestFit="1" customWidth="1"/>
    <col min="5" max="16384" width="11.42578125" style="27"/>
  </cols>
  <sheetData>
    <row r="1" spans="1:10" ht="22.5" customHeight="1" x14ac:dyDescent="0.25">
      <c r="A1" s="184" t="s">
        <v>124</v>
      </c>
      <c r="B1" s="184"/>
      <c r="C1" s="184"/>
      <c r="D1" s="184"/>
    </row>
    <row r="2" spans="1:10" s="19" customFormat="1" ht="44.25" customHeight="1" x14ac:dyDescent="0.25">
      <c r="A2" s="190" t="s">
        <v>18</v>
      </c>
      <c r="B2" s="190"/>
      <c r="C2" s="183" t="s">
        <v>125</v>
      </c>
      <c r="D2" s="183"/>
    </row>
    <row r="3" spans="1:10" s="19" customFormat="1" ht="35.25" customHeight="1" x14ac:dyDescent="0.25">
      <c r="A3" s="190" t="s">
        <v>2</v>
      </c>
      <c r="B3" s="190"/>
      <c r="C3" s="185" t="s">
        <v>126</v>
      </c>
      <c r="D3" s="185"/>
    </row>
    <row r="4" spans="1:10" ht="33" x14ac:dyDescent="0.25">
      <c r="A4" s="62" t="s">
        <v>64</v>
      </c>
      <c r="B4" s="88" t="s">
        <v>63</v>
      </c>
      <c r="C4" s="56" t="s">
        <v>130</v>
      </c>
      <c r="D4" s="56" t="s">
        <v>63</v>
      </c>
    </row>
    <row r="5" spans="1:10" ht="27" customHeight="1" x14ac:dyDescent="0.25">
      <c r="A5" s="75" t="s">
        <v>60</v>
      </c>
      <c r="B5" s="89">
        <v>75</v>
      </c>
      <c r="C5" s="72" t="s">
        <v>122</v>
      </c>
      <c r="D5" s="91">
        <v>0</v>
      </c>
    </row>
    <row r="6" spans="1:10" ht="33" x14ac:dyDescent="0.3">
      <c r="A6" s="30" t="s">
        <v>59</v>
      </c>
      <c r="B6" s="89">
        <v>75</v>
      </c>
      <c r="C6" s="72" t="s">
        <v>122</v>
      </c>
      <c r="D6" s="91">
        <v>0</v>
      </c>
    </row>
    <row r="7" spans="1:10" s="1" customFormat="1" ht="37.5" customHeight="1" x14ac:dyDescent="0.25">
      <c r="A7" s="3" t="s">
        <v>33</v>
      </c>
      <c r="B7" s="89">
        <v>50</v>
      </c>
      <c r="C7" s="72" t="s">
        <v>122</v>
      </c>
      <c r="D7" s="81">
        <v>0</v>
      </c>
      <c r="E7" s="5"/>
      <c r="F7" s="5"/>
      <c r="G7" s="5"/>
      <c r="H7" s="5"/>
      <c r="I7" s="5"/>
      <c r="J7" s="5"/>
    </row>
    <row r="8" spans="1:10" x14ac:dyDescent="0.25">
      <c r="A8" s="66" t="s">
        <v>0</v>
      </c>
      <c r="B8" s="90">
        <f>SUM(B5:B7)</f>
        <v>200</v>
      </c>
      <c r="C8" s="85" t="s">
        <v>129</v>
      </c>
      <c r="D8" s="87">
        <f>SUM(D2:D7)</f>
        <v>0</v>
      </c>
    </row>
    <row r="9" spans="1:10" s="28" customFormat="1" ht="15.75" x14ac:dyDescent="0.25">
      <c r="A9" s="285" t="s">
        <v>187</v>
      </c>
      <c r="B9" s="285"/>
      <c r="C9" s="285"/>
      <c r="D9" s="285"/>
    </row>
    <row r="10" spans="1:10" x14ac:dyDescent="0.25">
      <c r="A10" s="286" t="s">
        <v>32</v>
      </c>
      <c r="B10" s="286"/>
      <c r="C10" s="286"/>
      <c r="D10" s="286"/>
    </row>
    <row r="11" spans="1:10" x14ac:dyDescent="0.25">
      <c r="B11" s="27"/>
    </row>
    <row r="12" spans="1:10" ht="41.25" customHeight="1" x14ac:dyDescent="0.25">
      <c r="A12" s="8"/>
      <c r="B12" s="8"/>
      <c r="C12" s="249" t="str">
        <f>C3</f>
        <v>UT MAPFRE - SURA - PREVISORA - ESTADO - BBVA - AXA</v>
      </c>
      <c r="D12" s="250"/>
    </row>
    <row r="13" spans="1:10" x14ac:dyDescent="0.25">
      <c r="A13" s="204" t="s">
        <v>127</v>
      </c>
      <c r="B13" s="204"/>
      <c r="C13" s="244">
        <f>D8</f>
        <v>0</v>
      </c>
      <c r="D13" s="245"/>
    </row>
    <row r="14" spans="1:10" x14ac:dyDescent="0.25">
      <c r="A14" s="204" t="s">
        <v>128</v>
      </c>
      <c r="B14" s="204"/>
      <c r="C14" s="244">
        <f>D8</f>
        <v>0</v>
      </c>
      <c r="D14" s="245"/>
    </row>
  </sheetData>
  <mergeCells count="12">
    <mergeCell ref="A1:D1"/>
    <mergeCell ref="C12:D12"/>
    <mergeCell ref="A13:B13"/>
    <mergeCell ref="C13:D13"/>
    <mergeCell ref="A14:B14"/>
    <mergeCell ref="C14:D14"/>
    <mergeCell ref="A9:D9"/>
    <mergeCell ref="A10:D10"/>
    <mergeCell ref="A2:B2"/>
    <mergeCell ref="A3:B3"/>
    <mergeCell ref="C2:D2"/>
    <mergeCell ref="C3:D3"/>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3661D-B3CD-4F34-9DA4-0894FE07E482}">
  <dimension ref="A1:E15"/>
  <sheetViews>
    <sheetView showGridLines="0" workbookViewId="0">
      <selection activeCell="G8" sqref="G7:G8"/>
    </sheetView>
  </sheetViews>
  <sheetFormatPr baseColWidth="10" defaultRowHeight="15" x14ac:dyDescent="0.25"/>
  <cols>
    <col min="2" max="2" width="34" bestFit="1" customWidth="1"/>
    <col min="3" max="3" width="31.28515625" customWidth="1"/>
    <col min="4" max="4" width="16.140625" customWidth="1"/>
    <col min="5" max="5" width="9.28515625" bestFit="1" customWidth="1"/>
  </cols>
  <sheetData>
    <row r="1" spans="1:5" ht="27" customHeight="1" x14ac:dyDescent="0.25">
      <c r="A1" s="291" t="s">
        <v>132</v>
      </c>
      <c r="B1" s="292"/>
      <c r="C1" s="292"/>
      <c r="D1" s="292"/>
      <c r="E1" s="293"/>
    </row>
    <row r="2" spans="1:5" ht="38.25" customHeight="1" x14ac:dyDescent="0.25">
      <c r="A2" s="291" t="s">
        <v>188</v>
      </c>
      <c r="B2" s="292"/>
      <c r="C2" s="292"/>
      <c r="D2" s="292"/>
      <c r="E2" s="293"/>
    </row>
    <row r="3" spans="1:5" ht="8.25" customHeight="1" thickBot="1" x14ac:dyDescent="0.35">
      <c r="A3" s="92"/>
      <c r="B3" s="92"/>
      <c r="C3" s="92"/>
      <c r="D3" s="92"/>
      <c r="E3" s="92"/>
    </row>
    <row r="4" spans="1:5" ht="17.25" thickTop="1" thickBot="1" x14ac:dyDescent="0.3">
      <c r="A4" s="294" t="s">
        <v>167</v>
      </c>
      <c r="B4" s="295"/>
      <c r="C4" s="295"/>
      <c r="D4" s="295"/>
      <c r="E4" s="296"/>
    </row>
    <row r="5" spans="1:5" ht="17.25" thickTop="1" x14ac:dyDescent="0.25">
      <c r="A5" s="297" t="s">
        <v>133</v>
      </c>
      <c r="B5" s="299" t="s">
        <v>134</v>
      </c>
      <c r="C5" s="93" t="s">
        <v>135</v>
      </c>
      <c r="D5" s="299" t="s">
        <v>136</v>
      </c>
      <c r="E5" s="302" t="s">
        <v>63</v>
      </c>
    </row>
    <row r="6" spans="1:5" ht="33" x14ac:dyDescent="0.25">
      <c r="A6" s="298"/>
      <c r="B6" s="300"/>
      <c r="C6" s="139" t="s">
        <v>126</v>
      </c>
      <c r="D6" s="301"/>
      <c r="E6" s="303"/>
    </row>
    <row r="7" spans="1:5" ht="16.5" x14ac:dyDescent="0.25">
      <c r="A7" s="287" t="s">
        <v>162</v>
      </c>
      <c r="B7" s="140" t="s">
        <v>164</v>
      </c>
      <c r="C7" s="94">
        <v>0</v>
      </c>
      <c r="D7" s="141">
        <v>0.88500000000000001</v>
      </c>
      <c r="E7" s="95">
        <f>D7*C7</f>
        <v>0</v>
      </c>
    </row>
    <row r="8" spans="1:5" ht="16.5" x14ac:dyDescent="0.25">
      <c r="A8" s="288"/>
      <c r="B8" s="140" t="s">
        <v>165</v>
      </c>
      <c r="C8" s="94">
        <v>0</v>
      </c>
      <c r="D8" s="141">
        <v>1.0999999999999999E-2</v>
      </c>
      <c r="E8" s="95">
        <f t="shared" ref="E8:E13" si="0">D8*C8</f>
        <v>0</v>
      </c>
    </row>
    <row r="9" spans="1:5" ht="16.5" x14ac:dyDescent="0.25">
      <c r="A9" s="288"/>
      <c r="B9" s="140" t="s">
        <v>166</v>
      </c>
      <c r="C9" s="94">
        <v>0</v>
      </c>
      <c r="D9" s="141">
        <v>3.78E-2</v>
      </c>
      <c r="E9" s="95">
        <f t="shared" si="0"/>
        <v>0</v>
      </c>
    </row>
    <row r="10" spans="1:5" ht="16.5" x14ac:dyDescent="0.25">
      <c r="A10" s="288"/>
      <c r="B10" s="140" t="s">
        <v>163</v>
      </c>
      <c r="C10" s="94">
        <v>0</v>
      </c>
      <c r="D10" s="141">
        <v>2.9100000000000001E-2</v>
      </c>
      <c r="E10" s="95">
        <f t="shared" si="0"/>
        <v>0</v>
      </c>
    </row>
    <row r="11" spans="1:5" ht="16.5" x14ac:dyDescent="0.25">
      <c r="A11" s="288"/>
      <c r="B11" s="140" t="s">
        <v>137</v>
      </c>
      <c r="C11" s="94">
        <v>0</v>
      </c>
      <c r="D11" s="141">
        <v>1.6E-2</v>
      </c>
      <c r="E11" s="95">
        <f t="shared" si="0"/>
        <v>0</v>
      </c>
    </row>
    <row r="12" spans="1:5" ht="16.5" x14ac:dyDescent="0.25">
      <c r="A12" s="288"/>
      <c r="B12" s="140" t="s">
        <v>138</v>
      </c>
      <c r="C12" s="94">
        <v>0</v>
      </c>
      <c r="D12" s="141">
        <v>1.01E-2</v>
      </c>
      <c r="E12" s="95">
        <f t="shared" si="0"/>
        <v>0</v>
      </c>
    </row>
    <row r="13" spans="1:5" ht="16.5" x14ac:dyDescent="0.25">
      <c r="A13" s="288"/>
      <c r="B13" s="140" t="s">
        <v>139</v>
      </c>
      <c r="C13" s="94">
        <v>0</v>
      </c>
      <c r="D13" s="141">
        <v>1.0999999999999999E-2</v>
      </c>
      <c r="E13" s="95">
        <f t="shared" si="0"/>
        <v>0</v>
      </c>
    </row>
    <row r="14" spans="1:5" ht="17.25" thickBot="1" x14ac:dyDescent="0.3">
      <c r="A14" s="289" t="s">
        <v>129</v>
      </c>
      <c r="B14" s="290"/>
      <c r="C14" s="96">
        <f>SUM(C7:C13)</f>
        <v>0</v>
      </c>
      <c r="D14" s="97">
        <f>SUM(D7:D13)</f>
        <v>1</v>
      </c>
      <c r="E14" s="98">
        <f>SUM(E7:E13)</f>
        <v>0</v>
      </c>
    </row>
    <row r="15" spans="1:5" ht="17.25" thickTop="1" x14ac:dyDescent="0.25">
      <c r="A15" s="99"/>
      <c r="B15" s="99"/>
      <c r="C15" s="100"/>
      <c r="D15" s="101"/>
      <c r="E15" s="102"/>
    </row>
  </sheetData>
  <mergeCells count="9">
    <mergeCell ref="A7:A13"/>
    <mergeCell ref="A14:B14"/>
    <mergeCell ref="A1:E1"/>
    <mergeCell ref="A2:E2"/>
    <mergeCell ref="A4:E4"/>
    <mergeCell ref="A5:A6"/>
    <mergeCell ref="B5:B6"/>
    <mergeCell ref="D5:D6"/>
    <mergeCell ref="E5: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BE1A-B51D-45F8-B843-2C291B060540}">
  <dimension ref="A1:E13"/>
  <sheetViews>
    <sheetView showGridLines="0" workbookViewId="0">
      <selection activeCell="A2" sqref="A2:E2"/>
    </sheetView>
  </sheetViews>
  <sheetFormatPr baseColWidth="10" defaultColWidth="11.140625" defaultRowHeight="15" x14ac:dyDescent="0.25"/>
  <cols>
    <col min="1" max="1" width="35.5703125" customWidth="1"/>
    <col min="2" max="2" width="20.28515625" customWidth="1"/>
    <col min="3" max="3" width="10.42578125" customWidth="1"/>
    <col min="4" max="4" width="8" bestFit="1" customWidth="1"/>
    <col min="5" max="5" width="12.42578125" bestFit="1" customWidth="1"/>
  </cols>
  <sheetData>
    <row r="1" spans="1:5" ht="18" x14ac:dyDescent="0.25">
      <c r="A1" s="305" t="s">
        <v>132</v>
      </c>
      <c r="B1" s="306"/>
      <c r="C1" s="306"/>
      <c r="D1" s="306"/>
      <c r="E1" s="307"/>
    </row>
    <row r="2" spans="1:5" ht="28.5" customHeight="1" x14ac:dyDescent="0.25">
      <c r="A2" s="308" t="s">
        <v>184</v>
      </c>
      <c r="B2" s="309"/>
      <c r="C2" s="309"/>
      <c r="D2" s="309"/>
      <c r="E2" s="310"/>
    </row>
    <row r="3" spans="1:5" ht="15.75" x14ac:dyDescent="0.25">
      <c r="A3" s="311" t="s">
        <v>140</v>
      </c>
      <c r="B3" s="312"/>
      <c r="C3" s="312"/>
      <c r="D3" s="312"/>
      <c r="E3" s="313"/>
    </row>
    <row r="4" spans="1:5" ht="33" customHeight="1" x14ac:dyDescent="0.25">
      <c r="A4" s="314" t="s">
        <v>141</v>
      </c>
      <c r="B4" s="185" t="s">
        <v>126</v>
      </c>
      <c r="C4" s="185"/>
      <c r="D4" s="103" t="s">
        <v>142</v>
      </c>
      <c r="E4" s="315" t="s">
        <v>143</v>
      </c>
    </row>
    <row r="5" spans="1:5" ht="25.5" x14ac:dyDescent="0.25">
      <c r="A5" s="314"/>
      <c r="B5" s="104" t="s">
        <v>144</v>
      </c>
      <c r="C5" s="105" t="s">
        <v>145</v>
      </c>
      <c r="D5" s="103">
        <v>190</v>
      </c>
      <c r="E5" s="315"/>
    </row>
    <row r="6" spans="1:5" ht="15.75" x14ac:dyDescent="0.25">
      <c r="A6" s="140" t="s">
        <v>164</v>
      </c>
      <c r="B6" s="106">
        <v>0</v>
      </c>
      <c r="C6" s="106">
        <v>190</v>
      </c>
      <c r="D6" s="107">
        <f>$D$5*PONDERACION!D7</f>
        <v>168.15</v>
      </c>
      <c r="E6" s="108">
        <f>C6*D6/$D$5</f>
        <v>168.15</v>
      </c>
    </row>
    <row r="7" spans="1:5" ht="15.75" x14ac:dyDescent="0.25">
      <c r="A7" s="140" t="s">
        <v>165</v>
      </c>
      <c r="B7" s="106">
        <v>0</v>
      </c>
      <c r="C7" s="106">
        <v>190</v>
      </c>
      <c r="D7" s="107">
        <f>$D$5*PONDERACION!D8</f>
        <v>2.09</v>
      </c>
      <c r="E7" s="108">
        <f t="shared" ref="E7:E9" si="0">C7*D7/$D$5</f>
        <v>2.09</v>
      </c>
    </row>
    <row r="8" spans="1:5" ht="15.75" x14ac:dyDescent="0.25">
      <c r="A8" s="140" t="s">
        <v>166</v>
      </c>
      <c r="B8" s="106">
        <v>0</v>
      </c>
      <c r="C8" s="106">
        <v>190</v>
      </c>
      <c r="D8" s="107">
        <f>$D$5*PONDERACION!D9</f>
        <v>7.1820000000000004</v>
      </c>
      <c r="E8" s="108">
        <f t="shared" si="0"/>
        <v>7.1820000000000004</v>
      </c>
    </row>
    <row r="9" spans="1:5" ht="15.75" x14ac:dyDescent="0.25">
      <c r="A9" s="140" t="s">
        <v>163</v>
      </c>
      <c r="B9" s="106">
        <v>0</v>
      </c>
      <c r="C9" s="106">
        <v>190</v>
      </c>
      <c r="D9" s="107">
        <f>$D$5*PONDERACION!D10</f>
        <v>5.5289999999999999</v>
      </c>
      <c r="E9" s="108">
        <f t="shared" si="0"/>
        <v>5.5289999999999999</v>
      </c>
    </row>
    <row r="10" spans="1:5" ht="15.75" x14ac:dyDescent="0.25">
      <c r="A10" s="140" t="s">
        <v>137</v>
      </c>
      <c r="B10" s="109">
        <v>0</v>
      </c>
      <c r="C10" s="106">
        <v>190</v>
      </c>
      <c r="D10" s="107">
        <f>$D$5*PONDERACION!D11</f>
        <v>3.04</v>
      </c>
      <c r="E10" s="108">
        <f>C10*D10/$D$5</f>
        <v>3.04</v>
      </c>
    </row>
    <row r="11" spans="1:5" ht="15.75" x14ac:dyDescent="0.25">
      <c r="A11" s="140" t="s">
        <v>138</v>
      </c>
      <c r="B11" s="109">
        <v>0</v>
      </c>
      <c r="C11" s="106">
        <v>190</v>
      </c>
      <c r="D11" s="107">
        <f>$D$5*PONDERACION!D12</f>
        <v>1.9189999999999998</v>
      </c>
      <c r="E11" s="108">
        <f t="shared" ref="E11:E12" si="1">C11*D11/$D$5</f>
        <v>1.9189999999999998</v>
      </c>
    </row>
    <row r="12" spans="1:5" ht="15.75" x14ac:dyDescent="0.25">
      <c r="A12" s="140" t="s">
        <v>139</v>
      </c>
      <c r="B12" s="109">
        <v>0</v>
      </c>
      <c r="C12" s="106">
        <v>190</v>
      </c>
      <c r="D12" s="107">
        <f>$D$5*PONDERACION!D13</f>
        <v>2.09</v>
      </c>
      <c r="E12" s="108">
        <f t="shared" si="1"/>
        <v>2.09</v>
      </c>
    </row>
    <row r="13" spans="1:5" ht="16.5" thickBot="1" x14ac:dyDescent="0.3">
      <c r="A13" s="110" t="s">
        <v>129</v>
      </c>
      <c r="B13" s="304" t="s">
        <v>129</v>
      </c>
      <c r="C13" s="304"/>
      <c r="D13" s="304"/>
      <c r="E13" s="111">
        <f>SUM(E6:E12)</f>
        <v>190</v>
      </c>
    </row>
  </sheetData>
  <mergeCells count="7">
    <mergeCell ref="B13:D13"/>
    <mergeCell ref="A1:E1"/>
    <mergeCell ref="A2:E2"/>
    <mergeCell ref="A3:E3"/>
    <mergeCell ref="A4:A5"/>
    <mergeCell ref="B4:C4"/>
    <mergeCell ref="E4: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E E A A B Q S w M E F A A C A A g A V L 5 j V p Y v 3 s q k A A A A 9 g A A A B I A H A B D b 2 5 m a W c v U G F j a 2 F n Z S 5 4 b W w g o h g A K K A U A A A A A A A A A A A A A A A A A A A A A A A A A A A A h Y 9 N D o I w G E S v Q r q n f 8 T E k I + y Y C v R x M S 4 b U r F R i i G F s v d X H g k r y B G U X c u 5 8 1 b z N y v N 8 j H t o k u u n e m s x l i m K J I W 9 V V x t Y Z G v w h X q J c w E a q k 6 x 1 N M n W p a O r M n T 0 / p w S E k L A I c F d X x N O K S P 7 c r V V R 9 1 K 9 J H N f z k 2 1 n l p l U Y C d q 8 x g m P G O F 7 w B F M g M 4 T S 2 K / A p 7 3 P 9 g d C M T R + 6 L X Q L i 7 W Q O Y I 5 P 1 B P A B Q S w M E F A A C A A g A V L 5 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S + Y 1 a m Z 4 s Z y w E A A C A D A A A T A B w A R m 9 y b X V s Y X M v U 2 V j d G l v b j E u b S C i G A A o o B Q A A A A A A A A A A A A A A A A A A A A A A A A A A A B 1 U d 1 u m z A Y v Y + U d / j k 3 C Q S Q p B 2 3 U / F h U X c D o k A A h p N C 7 l w w O m Q w E b G m d Z F e Y o 9 y h 6 h L z Y D a a o p r W / 8 c X z O 4 f i 4 Z b k q B Y d k 2 O 3 b 8 W g 8 a n 9 Q y Q q Y o J R u K 2 Z Z N k w j + s j A n i F w o G J q P A K 9 Q l k + M q 6 R q N i Z P b W d 3 p U V M 1 3 B F e O q n a L v X z K / z E t F c 2 3 O 2 m x u Q h S H L k n C B H z P 9 V L s e m F A k s z 1 P R K k e r B N e J l h b s 2 t j C y j m C Q Y F q R T h H r O T h b d + V X m B a v e 5 v l P A J Z 1 3 f F 6 P L w j c Y o 1 G c c p g Z s M B + R b C I E w 4 R N E U j R 7 1 i o K J H / + y 0 V d 5 t R s i h 2 a G b D 2 6 q Z i t c 5 P u 0 Y c Z J t X a D M z h j u f G 3 F O 1 z + s v c I 5 F 4 U 2 x / W C K r o 5 0 S e I 8 J x u 2 W 9 a i B Y a K W r x s 9 R j 1 2 O v M a M O U + w r o w W T 7 f T F S O c 4 n e C q S n J a U d k 6 S u 7 Z O Y l + n b I R k N N 6 W 2 r 3 V 8 d U U t 7 u h K x d U e 1 r n j 4 1 + l 3 e D W I c D u g + f o h C Z I D H 1 c 2 1 2 Q m O B h x Q j J c d q v Q 3 K P Z L 9 e A K + 2 E 8 m V a 7 G U 7 I / U O M F x 3 H 3 U v J e P 7 0 K t b V 4 w v x k O j D B R 7 F 3 h J D Q F L 8 p t c g + 3 g h 8 1 b 4 M v V A / v z O P 9 I w x f 7 / o u N s P C r 5 2 6 X e / g N Q S w E C L Q A U A A I A C A B U v m N W l i / e y q Q A A A D 2 A A A A E g A A A A A A A A A A A A A A A A A A A A A A Q 2 9 u Z m l n L 1 B h Y 2 t h Z 2 U u e G 1 s U E s B A i 0 A F A A C A A g A V L 5 j V g / K 6 a u k A A A A 6 Q A A A B M A A A A A A A A A A A A A A A A A 8 A A A A F t D b 2 5 0 Z W 5 0 X 1 R 5 c G V z X S 5 4 b W x Q S w E C L Q A U A A I A C A B U v m N W p m e L G c s B A A A g A w A A E w A A A A A A A A A A A A A A A A D h A Q A A R m 9 y b X V s Y X M v U 2 V j d G l v b j E u b V B L B Q Y A A A A A A w A D A M I A A A D 5 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J D w A A A A A A A C c 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A w M S U y M C h Q Y W d l J T I w M 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z I i A v P j x F b n R y e S B U e X B l P S J G a W x s R X J y b 3 J D b 2 R l I i B W Y W x 1 Z T 0 i c 1 V u a 2 5 v d 2 4 i I C 8 + P E V u d H J 5 I F R 5 c G U 9 I k Z p b G x F c n J v c k N v d W 5 0 I i B W Y W x 1 Z T 0 i b D A i I C 8 + P E V u d H J 5 I F R 5 c G U 9 I k Z p b G x M Y X N 0 V X B k Y X R l Z C I g V m F s d W U 9 I m Q y M D I z L T A z L T A 0 V D A 0 O j M 1 O j M 1 L j k x N T E 3 N T V a I i A v P j x F b n R y e S B U e X B l P S J G a W x s Q 2 9 s d W 1 u V H l w Z X M i I F Z h b H V l P S J z Q X d Z U k J n W V J C Z 0 1 H Q X c 9 P S I g L z 4 8 R W 5 0 c n k g V H l w Z T 0 i R m l s b E N v b H V t b k 5 h b W V z I i B W Y W x 1 Z T 0 i c 1 s m c X V v d D t H U l V Q T y Z x d W 9 0 O y w m c X V v d D t S Q U 1 P J n F 1 b 3 Q 7 L C Z x d W 9 0 O 1 Z B T E 9 S X G 5 B U 0 V H V V J B R E 8 m c X V v d D s s J n F 1 b 3 Q 7 V E F T Q S Z x d W 9 0 O y w m c X V v d D t D b 2 x 1 b W 4 1 J n F 1 b 3 Q 7 L C Z x d W 9 0 O 1 B S S U 1 B I E 5 F V E E m c X V v d D s s J n F 1 b 3 Q 7 Q 2 9 s d W 1 u N y Z x d W 9 0 O y w m c X V v d D t J V k E m c X V v d D s s J n F 1 b 3 Q 7 Q 2 9 s d W 1 u O S Z x d W 9 0 O y w m c X V v d D t Q U k l N Q S B U T 1 R B T C 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U Y W J s Z T A w M S A o U G F n Z S A x K S 9 B d X R v U m V t b 3 Z l Z E N v b H V t b n M x L n t H U l V Q T y w w f S Z x d W 9 0 O y w m c X V v d D t T Z W N 0 a W 9 u M S 9 U Y W J s Z T A w M S A o U G F n Z S A x K S 9 B d X R v U m V t b 3 Z l Z E N v b H V t b n M x L n t S Q U 1 P L D F 9 J n F 1 b 3 Q 7 L C Z x d W 9 0 O 1 N l Y 3 R p b 2 4 x L 1 R h Y m x l M D A x I C h Q Y W d l I D E p L 0 F 1 d G 9 S Z W 1 v d m V k Q 2 9 s d W 1 u c z E u e 1 Z B T E 9 S X G 5 B U 0 V H V V J B R E 8 s M n 0 m c X V v d D s s J n F 1 b 3 Q 7 U 2 V j d G l v b j E v V G F i b G U w M D E g K F B h Z 2 U g M S k v Q X V 0 b 1 J l b W 9 2 Z W R D b 2 x 1 b W 5 z M S 5 7 V E F T Q S w z f S Z x d W 9 0 O y w m c X V v d D t T Z W N 0 a W 9 u M S 9 U Y W J s Z T A w M S A o U G F n Z S A x K S 9 B d X R v U m V t b 3 Z l Z E N v b H V t b n M x L n t D b 2 x 1 b W 4 1 L D R 9 J n F 1 b 3 Q 7 L C Z x d W 9 0 O 1 N l Y 3 R p b 2 4 x L 1 R h Y m x l M D A x I C h Q Y W d l I D E p L 0 F 1 d G 9 S Z W 1 v d m V k Q 2 9 s d W 1 u c z E u e 1 B S S U 1 B I E 5 F V E E s N X 0 m c X V v d D s s J n F 1 b 3 Q 7 U 2 V j d G l v b j E v V G F i b G U w M D E g K F B h Z 2 U g M S k v Q X V 0 b 1 J l b W 9 2 Z W R D b 2 x 1 b W 5 z M S 5 7 Q 2 9 s d W 1 u N y w 2 f S Z x d W 9 0 O y w m c X V v d D t T Z W N 0 a W 9 u M S 9 U Y W J s Z T A w M S A o U G F n Z S A x K S 9 B d X R v U m V t b 3 Z l Z E N v b H V t b n M x L n t J V k E s N 3 0 m c X V v d D s s J n F 1 b 3 Q 7 U 2 V j d G l v b j E v V G F i b G U w M D E g K F B h Z 2 U g M S k v Q X V 0 b 1 J l b W 9 2 Z W R D b 2 x 1 b W 5 z M S 5 7 Q 2 9 s d W 1 u O S w 4 f S Z x d W 9 0 O y w m c X V v d D t T Z W N 0 a W 9 u M S 9 U Y W J s Z T A w M S A o U G F n Z S A x K S 9 B d X R v U m V t b 3 Z l Z E N v b H V t b n M x L n t Q U k l N Q S B U T 1 R B T C w 5 f S Z x d W 9 0 O 1 0 s J n F 1 b 3 Q 7 Q 2 9 s d W 1 u Q 2 9 1 b n Q m c X V v d D s 6 M T A s J n F 1 b 3 Q 7 S 2 V 5 Q 2 9 s d W 1 u T m F t Z X M m c X V v d D s 6 W 1 0 s J n F 1 b 3 Q 7 Q 2 9 s d W 1 u S W R l b n R p d G l l c y Z x d W 9 0 O z p b J n F 1 b 3 Q 7 U 2 V j d G l v b j E v V G F i b G U w M D E g K F B h Z 2 U g M S k v Q X V 0 b 1 J l b W 9 2 Z W R D b 2 x 1 b W 5 z M S 5 7 R 1 J V U E 8 s M H 0 m c X V v d D s s J n F 1 b 3 Q 7 U 2 V j d G l v b j E v V G F i b G U w M D E g K F B h Z 2 U g M S k v Q X V 0 b 1 J l b W 9 2 Z W R D b 2 x 1 b W 5 z M S 5 7 U k F N T y w x f S Z x d W 9 0 O y w m c X V v d D t T Z W N 0 a W 9 u M S 9 U Y W J s Z T A w M S A o U G F n Z S A x K S 9 B d X R v U m V t b 3 Z l Z E N v b H V t b n M x L n t W Q U x P U l x u Q V N F R 1 V S Q U R P L D J 9 J n F 1 b 3 Q 7 L C Z x d W 9 0 O 1 N l Y 3 R p b 2 4 x L 1 R h Y m x l M D A x I C h Q Y W d l I D E p L 0 F 1 d G 9 S Z W 1 v d m V k Q 2 9 s d W 1 u c z E u e 1 R B U 0 E s M 3 0 m c X V v d D s s J n F 1 b 3 Q 7 U 2 V j d G l v b j E v V G F i b G U w M D E g K F B h Z 2 U g M S k v Q X V 0 b 1 J l b W 9 2 Z W R D b 2 x 1 b W 5 z M S 5 7 Q 2 9 s d W 1 u N S w 0 f S Z x d W 9 0 O y w m c X V v d D t T Z W N 0 a W 9 u M S 9 U Y W J s Z T A w M S A o U G F n Z S A x K S 9 B d X R v U m V t b 3 Z l Z E N v b H V t b n M x L n t Q U k l N Q S B O R V R B L D V 9 J n F 1 b 3 Q 7 L C Z x d W 9 0 O 1 N l Y 3 R p b 2 4 x L 1 R h Y m x l M D A x I C h Q Y W d l I D E p L 0 F 1 d G 9 S Z W 1 v d m V k Q 2 9 s d W 1 u c z E u e 0 N v b H V t b j c s N n 0 m c X V v d D s s J n F 1 b 3 Q 7 U 2 V j d G l v b j E v V G F i b G U w M D E g K F B h Z 2 U g M S k v Q X V 0 b 1 J l b W 9 2 Z W R D b 2 x 1 b W 5 z M S 5 7 S V Z B L D d 9 J n F 1 b 3 Q 7 L C Z x d W 9 0 O 1 N l Y 3 R p b 2 4 x L 1 R h Y m x l M D A x I C h Q Y W d l I D E p L 0 F 1 d G 9 S Z W 1 v d m V k Q 2 9 s d W 1 u c z E u e 0 N v b H V t b j k s O H 0 m c X V v d D s s J n F 1 b 3 Q 7 U 2 V j d G l v b j E v V G F i b G U w M D E g K F B h Z 2 U g M S k v Q X V 0 b 1 J l b W 9 2 Z W R D b 2 x 1 b W 5 z M S 5 7 U F J J T U E g V E 9 U Q U w s O X 0 m c X V v d D t d L C Z x d W 9 0 O 1 J l b G F 0 a W 9 u c 2 h p c E l u Z m 8 m c X V v d D s 6 W 1 1 9 I i A v P j w v U 3 R h Y m x l R W 5 0 c m l l c z 4 8 L 0 l 0 Z W 0 + P E l 0 Z W 0 + P E l 0 Z W 1 M b 2 N h d G l v b j 4 8 S X R l b V R 5 c G U + R m 9 y b X V s Y T w v S X R l b V R 5 c G U + P E l 0 Z W 1 Q Y X R o P l N l Y 3 R p b 2 4 x L 1 R h Y m x l M D A x J T I w K F B h Z 2 U l M j A x K S 9 P c m l n Z W 4 8 L 0 l 0 Z W 1 Q Y X R o P j w v S X R l b U x v Y 2 F 0 a W 9 u P j x T d G F i b G V F b n R y a W V z I C 8 + P C 9 J d G V t P j x J d G V t P j x J d G V t T G 9 j Y X R p b 2 4 + P E l 0 Z W 1 U e X B l P k Z v c m 1 1 b G E 8 L 0 l 0 Z W 1 U e X B l P j x J d G V t U G F 0 a D 5 T Z W N 0 a W 9 u M S 9 U Y W J s Z T A w M S U y M C h Q Y W d l J T I w M S k v V G F i b G U w M D E 8 L 0 l 0 Z W 1 Q Y X R o P j w v S X R l b U x v Y 2 F 0 a W 9 u P j x T d G F i b G V F b n R y a W V z I C 8 + P C 9 J d G V t P j x J d G V t P j x J d G V t T G 9 j Y X R p b 2 4 + P E l 0 Z W 1 U e X B l P k Z v c m 1 1 b G E 8 L 0 l 0 Z W 1 U e X B l P j x J d G V t U G F 0 a D 5 T Z W N 0 a W 9 u M S 9 U Y W J s Z T A w M S U y M C h Q Y W d l J T I w M S k v R W 5 j Y W J l e m F k b 3 M l M j B w c m 9 t b 3 Z p Z G 9 z P C 9 J d G V t U G F 0 a D 4 8 L 0 l 0 Z W 1 M b 2 N h d G l v b j 4 8 U 3 R h Y m x l R W 5 0 c m l l c y A v P j w v S X R l b T 4 8 S X R l b T 4 8 S X R l b U x v Y 2 F 0 a W 9 u P j x J d G V t V H l w Z T 5 G b 3 J t d W x h P C 9 J d G V t V H l w Z T 4 8 S X R l b V B h d G g + U 2 V j d G l v b j E v V G F i b G U w M D E l M j A o U G F n Z S U y M D E p L 1 R p c G 8 l M j B j Y W 1 i a W F k b z w v S X R l b V B h d G g + P C 9 J d G V t T G 9 j Y X R p b 2 4 + P F N 0 Y W J s Z U V u d H J p Z X M g L z 4 8 L 0 l 0 Z W 0 + P C 9 J d G V t c z 4 8 L 0 x v Y 2 F s U G F j a 2 F n Z U 1 l d G F k Y X R h R m l s Z T 4 W A A A A U E s F B g A A A A A A A A A A A A A A A A A A A A A A A N o A A A A B A A A A 0 I y d 3 w E V 0 R G M e g D A T 8 K X 6 w E A A A B c P Q f w f y E R S I O h X R V 2 l g A m A A A A A A I A A A A A A A N m A A D A A A A A E A A A A B c 7 a t w j b i k p o k O u x r u E f z M A A A A A B I A A A K A A A A A Q A A A A g 3 0 B 2 N S C Q t P q Q F P N y a I 4 O F A A A A B 2 b 7 T 3 / m w L t v I o G L + Z m 2 P U G 5 B L D 1 7 d v R C R R i 9 C R c D H A e h g B g s 8 v H G i B R L F A p Y T l a + N b a 3 p C / w G H U 0 x u z y q 8 3 9 G x K C l h x 6 0 X J V K b b X b P n / u g x Q A A A C B e y V X F 4 F d I c s i P r E W t j W 3 W 4 v Q v g = = < / D a t a M a s h u p > 
</file>

<file path=customXml/itemProps1.xml><?xml version="1.0" encoding="utf-8"?>
<ds:datastoreItem xmlns:ds="http://schemas.openxmlformats.org/officeDocument/2006/customXml" ds:itemID="{8C8FD8D4-803E-492F-8D87-044496C013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TRDM</vt:lpstr>
      <vt:lpstr>EYM</vt:lpstr>
      <vt:lpstr>RCE</vt:lpstr>
      <vt:lpstr>MANEJO</vt:lpstr>
      <vt:lpstr>AUTOS</vt:lpstr>
      <vt:lpstr>TR MCIAS</vt:lpstr>
      <vt:lpstr>INC DEUDORES</vt:lpstr>
      <vt:lpstr>PONDERACION</vt:lpstr>
      <vt:lpstr>PAGO INDEMNIZACION</vt:lpstr>
      <vt:lpstr>FACTOR ECONOMICO</vt:lpstr>
      <vt:lpstr>CONSOLIDADO</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Paula Mariana Marin Garibello</cp:lastModifiedBy>
  <cp:lastPrinted>2013-02-22T15:30:11Z</cp:lastPrinted>
  <dcterms:created xsi:type="dcterms:W3CDTF">2011-06-07T15:20:54Z</dcterms:created>
  <dcterms:modified xsi:type="dcterms:W3CDTF">2023-03-06T21:16:43Z</dcterms:modified>
</cp:coreProperties>
</file>