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JURIDICA 2023\INVITACION 02 DE 2023 ASEO\"/>
    </mc:Choice>
  </mc:AlternateContent>
  <bookViews>
    <workbookView xWindow="0" yWindow="0" windowWidth="28800" windowHeight="12330" activeTab="7"/>
  </bookViews>
  <sheets>
    <sheet name="JURIDICA " sheetId="4" r:id="rId1"/>
    <sheet name="DOCUMENTOS" sheetId="5" r:id="rId2"/>
    <sheet name="EVALUACION DE INDICES" sheetId="6" r:id="rId3"/>
    <sheet name="INDICADORES" sheetId="7" r:id="rId4"/>
    <sheet name="TÉCNICA" sheetId="1" r:id="rId5"/>
    <sheet name="ECONOMICA" sheetId="2" r:id="rId6"/>
    <sheet name="EXPERIENCIA " sheetId="3" r:id="rId7"/>
    <sheet name="RESUMEN"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I5" i="2"/>
  <c r="I4" i="2"/>
  <c r="I3" i="2"/>
  <c r="E12" i="7"/>
  <c r="D12" i="7"/>
  <c r="C12" i="7"/>
  <c r="E11" i="7"/>
  <c r="D11" i="7"/>
  <c r="C11" i="7"/>
  <c r="E10" i="7"/>
  <c r="D10" i="7"/>
  <c r="C10" i="7"/>
  <c r="E9" i="7"/>
  <c r="D9" i="7"/>
  <c r="C9" i="7"/>
  <c r="E8" i="7"/>
  <c r="D8" i="7"/>
  <c r="C8" i="7"/>
  <c r="E7" i="7"/>
  <c r="D7" i="7"/>
  <c r="C7" i="7"/>
  <c r="E5" i="7"/>
  <c r="D5" i="7"/>
  <c r="B3" i="7"/>
  <c r="B2" i="7"/>
  <c r="D54" i="6"/>
  <c r="E54" i="6" s="1"/>
  <c r="D51" i="6"/>
  <c r="E51" i="6" s="1"/>
  <c r="E48" i="6"/>
  <c r="E45" i="6"/>
  <c r="E43" i="6"/>
  <c r="E40" i="6"/>
  <c r="B38" i="6"/>
  <c r="D32" i="6"/>
  <c r="D31" i="6"/>
  <c r="E31" i="6" s="1"/>
  <c r="D28" i="6"/>
  <c r="E28" i="6" s="1"/>
  <c r="E25" i="6"/>
  <c r="E22" i="6"/>
  <c r="E20" i="6"/>
  <c r="E17" i="6"/>
  <c r="B15" i="6"/>
  <c r="B3" i="6"/>
  <c r="B2" i="6"/>
  <c r="I17" i="2" l="1"/>
  <c r="K17" i="2" s="1"/>
  <c r="G191" i="2"/>
  <c r="H187" i="2"/>
  <c r="I187" i="2" s="1"/>
  <c r="H184" i="2"/>
  <c r="I184" i="2" s="1"/>
  <c r="H182" i="2"/>
  <c r="I182" i="2" s="1"/>
  <c r="H181" i="2"/>
  <c r="I181" i="2" s="1"/>
  <c r="H177" i="2"/>
  <c r="I177" i="2" s="1"/>
  <c r="H174" i="2"/>
  <c r="I174" i="2" s="1"/>
  <c r="H169" i="2"/>
  <c r="I169" i="2" s="1"/>
  <c r="H166" i="2"/>
  <c r="H160" i="2"/>
  <c r="I160" i="2" s="1"/>
  <c r="H156" i="2"/>
  <c r="I156" i="2" s="1"/>
  <c r="H152" i="2"/>
  <c r="I152" i="2" s="1"/>
  <c r="H148" i="2"/>
  <c r="H145" i="2"/>
  <c r="I145" i="2" s="1"/>
  <c r="H144" i="2"/>
  <c r="I144" i="2" s="1"/>
  <c r="H142" i="2"/>
  <c r="I142" i="2" s="1"/>
  <c r="H137" i="2"/>
  <c r="I137" i="2" s="1"/>
  <c r="H135" i="2"/>
  <c r="H129" i="2"/>
  <c r="I129" i="2" s="1"/>
  <c r="H125" i="2"/>
  <c r="I125" i="2" s="1"/>
  <c r="H123" i="2"/>
  <c r="I123" i="2" s="1"/>
  <c r="H119" i="2"/>
  <c r="I119" i="2" s="1"/>
  <c r="H115" i="2"/>
  <c r="I115" i="2" s="1"/>
  <c r="H113" i="2"/>
  <c r="I113" i="2" s="1"/>
  <c r="H111" i="2"/>
  <c r="I111" i="2" s="1"/>
  <c r="H109" i="2"/>
  <c r="I109" i="2" s="1"/>
  <c r="H108" i="2"/>
  <c r="I108" i="2" s="1"/>
  <c r="H107" i="2"/>
  <c r="I107" i="2" s="1"/>
  <c r="H106" i="2"/>
  <c r="I106" i="2" s="1"/>
  <c r="H102" i="2"/>
  <c r="I102" i="2" s="1"/>
  <c r="H100" i="2"/>
  <c r="I100" i="2" s="1"/>
  <c r="H96" i="2"/>
  <c r="I96" i="2" s="1"/>
  <c r="H92" i="2"/>
  <c r="I92" i="2" s="1"/>
  <c r="H88" i="2"/>
  <c r="I88" i="2" s="1"/>
  <c r="H83" i="2"/>
  <c r="I83" i="2" s="1"/>
  <c r="H82" i="2"/>
  <c r="I82" i="2" s="1"/>
  <c r="H79" i="2"/>
  <c r="I79" i="2" s="1"/>
  <c r="H75" i="2"/>
  <c r="I75" i="2" s="1"/>
  <c r="H71" i="2"/>
  <c r="I71" i="2" s="1"/>
  <c r="H66" i="2"/>
  <c r="I66" i="2" s="1"/>
  <c r="H60" i="2"/>
  <c r="I60" i="2" s="1"/>
  <c r="H55" i="2"/>
  <c r="I55" i="2" s="1"/>
  <c r="H51" i="2"/>
  <c r="I51" i="2" s="1"/>
  <c r="H46" i="2"/>
  <c r="I46" i="2" s="1"/>
  <c r="H44" i="2"/>
  <c r="I44" i="2" s="1"/>
  <c r="H42" i="2"/>
  <c r="I42" i="2" s="1"/>
  <c r="H40" i="2"/>
  <c r="I40" i="2" s="1"/>
  <c r="H37" i="2"/>
  <c r="I37" i="2" s="1"/>
  <c r="H32" i="2"/>
  <c r="I32" i="2" s="1"/>
  <c r="H27" i="2"/>
  <c r="I27" i="2" s="1"/>
  <c r="H21" i="2"/>
  <c r="I21" i="2" s="1"/>
  <c r="E177" i="2"/>
  <c r="F177" i="2" s="1"/>
  <c r="E181" i="2"/>
  <c r="F181" i="2" s="1"/>
  <c r="E148" i="2"/>
  <c r="E187" i="2"/>
  <c r="F187" i="2" s="1"/>
  <c r="E184" i="2"/>
  <c r="F184" i="2" s="1"/>
  <c r="E182" i="2"/>
  <c r="F182" i="2" s="1"/>
  <c r="E174" i="2"/>
  <c r="F174" i="2" s="1"/>
  <c r="E169" i="2"/>
  <c r="F169" i="2" s="1"/>
  <c r="E166" i="2"/>
  <c r="E160" i="2"/>
  <c r="F160" i="2" s="1"/>
  <c r="E156" i="2"/>
  <c r="F156" i="2" s="1"/>
  <c r="E152" i="2"/>
  <c r="F152" i="2" s="1"/>
  <c r="E145" i="2"/>
  <c r="E144" i="2"/>
  <c r="F144" i="2" s="1"/>
  <c r="E142" i="2"/>
  <c r="F142" i="2" s="1"/>
  <c r="E137" i="2"/>
  <c r="E135" i="2"/>
  <c r="E129" i="2"/>
  <c r="E125" i="2"/>
  <c r="F125" i="2" s="1"/>
  <c r="E123" i="2"/>
  <c r="F123" i="2" s="1"/>
  <c r="E119" i="2"/>
  <c r="F119" i="2" s="1"/>
  <c r="E115" i="2"/>
  <c r="F115" i="2" s="1"/>
  <c r="E113" i="2"/>
  <c r="F113" i="2" s="1"/>
  <c r="E111" i="2"/>
  <c r="F111" i="2" s="1"/>
  <c r="E109" i="2"/>
  <c r="F109" i="2" s="1"/>
  <c r="E108" i="2"/>
  <c r="E107" i="2"/>
  <c r="F107" i="2" s="1"/>
  <c r="E106" i="2"/>
  <c r="F106" i="2" s="1"/>
  <c r="E102" i="2"/>
  <c r="F102" i="2"/>
  <c r="E100" i="2"/>
  <c r="F100" i="2" s="1"/>
  <c r="E96" i="2"/>
  <c r="F96" i="2" s="1"/>
  <c r="E92" i="2"/>
  <c r="E88" i="2"/>
  <c r="F88" i="2" s="1"/>
  <c r="E83" i="2"/>
  <c r="F83" i="2" s="1"/>
  <c r="E82" i="2"/>
  <c r="E79" i="2"/>
  <c r="F79" i="2" s="1"/>
  <c r="E75" i="2"/>
  <c r="F75" i="2" s="1"/>
  <c r="E71" i="2"/>
  <c r="F71" i="2" s="1"/>
  <c r="E66" i="2"/>
  <c r="F66" i="2" s="1"/>
  <c r="E60" i="2"/>
  <c r="F60" i="2" s="1"/>
  <c r="E55" i="2"/>
  <c r="F55" i="2" s="1"/>
  <c r="F108" i="2"/>
  <c r="F129" i="2"/>
  <c r="F137" i="2"/>
  <c r="F145" i="2"/>
  <c r="F82" i="2"/>
  <c r="F92" i="2"/>
  <c r="E51" i="2"/>
  <c r="F51" i="2" s="1"/>
  <c r="E46" i="2"/>
  <c r="F46" i="2" s="1"/>
  <c r="E44" i="2"/>
  <c r="F44" i="2" s="1"/>
  <c r="E42" i="2"/>
  <c r="F42" i="2" s="1"/>
  <c r="E40" i="2"/>
  <c r="F40" i="2"/>
  <c r="E37" i="2"/>
  <c r="F37" i="2" s="1"/>
  <c r="E32" i="2"/>
  <c r="F32" i="2" s="1"/>
  <c r="E27" i="2"/>
  <c r="F27" i="2" s="1"/>
  <c r="E21" i="2"/>
  <c r="F21" i="2" s="1"/>
  <c r="D191" i="2"/>
  <c r="I8" i="2"/>
  <c r="K8" i="2" s="1"/>
  <c r="I191" i="2" l="1"/>
  <c r="I192" i="2" s="1"/>
  <c r="F191" i="2"/>
  <c r="F192" i="2" s="1"/>
</calcChain>
</file>

<file path=xl/sharedStrings.xml><?xml version="1.0" encoding="utf-8"?>
<sst xmlns="http://schemas.openxmlformats.org/spreadsheetml/2006/main" count="668" uniqueCount="408">
  <si>
    <t>INVITACIÓN ABIERTA No. 002 DE 2023
OBJETO: CONTRATAR LA PRESTACIÓN DE SERVICIOS DE MANTENIMIENTO, ASEO, CAFETERÍA, JARDINERÍA Y SUMINISTRO DE INSUMOS Y ELEMENTOS PARA LOS PREDIOS DE PROPIEDAD DE LA EMPRESA DE LICORES DE CUNDINAMARCA Y EN CUALQUIER OTRO QUE LE ASISTA LA OBLIGACIÓN LEGAL.</t>
  </si>
  <si>
    <t xml:space="preserve">4.1 ESPECIFICACIONES TÉCNICAS
A.	ITEM 1 - SERVICIOS </t>
  </si>
  <si>
    <t xml:space="preserve">SERVICIO </t>
  </si>
  <si>
    <t>JORNADA LABORAL</t>
  </si>
  <si>
    <t>CAN</t>
  </si>
  <si>
    <t>LIDER operarios de Servicios Generales</t>
  </si>
  <si>
    <t>Servicio de 48</t>
  </si>
  <si>
    <t>horas diurnas a la</t>
  </si>
  <si>
    <t>semana, turno de 8</t>
  </si>
  <si>
    <t>horas. Lunes a</t>
  </si>
  <si>
    <t>sábado no incluye</t>
  </si>
  <si>
    <t>domingos ni</t>
  </si>
  <si>
    <t>festivos. ($ 1,500,000)</t>
  </si>
  <si>
    <t>+ auxilio transporte</t>
  </si>
  <si>
    <t>$140,606 + Bono no</t>
  </si>
  <si>
    <t>remunerado por</t>
  </si>
  <si>
    <t>Operarios de Servicios Generales  ASEO COTA</t>
  </si>
  <si>
    <t>festivos. ($ 1,160,000)</t>
  </si>
  <si>
    <t>Operario de servicios generales jardinero COTA -BOGOTA</t>
  </si>
  <si>
    <t>festivos. ($  1,160,000)</t>
  </si>
  <si>
    <t>Operario”Todero”especializado en mantenimiento - con certificación en alturas, certificado montacargista COTA</t>
  </si>
  <si>
    <t>festivos. ($1,400,000</t>
  </si>
  <si>
    <t>$ 140,606 + Bono no</t>
  </si>
  <si>
    <t>$100,000)</t>
  </si>
  <si>
    <t>Operario "Todero especializado en mantenimiento con certificación de trabajo en alturas" Nivel de Riego ARL 5  HOCONTA</t>
  </si>
  <si>
    <t xml:space="preserve"> </t>
  </si>
  <si>
    <t>Servicio de 48 horas diurnas a la semana, turno de 8 horas. Lunes a sábado no incluye domingos ni festivos. ($ 1,160,000)</t>
  </si>
  <si>
    <t>$140,606+ Bono no remunerado por $100,000)</t>
  </si>
  <si>
    <t>LADOINSA</t>
  </si>
  <si>
    <t>EMPRESA DE SERVICIOS INTEGRALES S.A.S</t>
  </si>
  <si>
    <t>PRODUCTO</t>
  </si>
  <si>
    <t xml:space="preserve">PRESENTACION </t>
  </si>
  <si>
    <t xml:space="preserve">CANTIDAD MENSUAL aprox </t>
  </si>
  <si>
    <t>AROMATICAS –</t>
  </si>
  <si>
    <t>- Para infusión</t>
  </si>
  <si>
    <t>- Cajas disponibles en mínimo tres (3) sabores</t>
  </si>
  <si>
    <t>- 100% naturales</t>
  </si>
  <si>
    <t>- Bebida instantánea granulada</t>
  </si>
  <si>
    <t>CAJA X 20 SOBRES</t>
  </si>
  <si>
    <t>ATOMIZADORES</t>
  </si>
  <si>
    <t>-Elaborado en plástico</t>
  </si>
  <si>
    <t>- Reutilizable</t>
  </si>
  <si>
    <t>- Capacidad mínima de 500 cc</t>
  </si>
  <si>
    <t>- con pistola</t>
  </si>
  <si>
    <t> UNIDAD</t>
  </si>
  <si>
    <t>BAYETILLA BLANCA</t>
  </si>
  <si>
    <t>-En tela fileteada</t>
  </si>
  <si>
    <t xml:space="preserve"> -  100% algodón y fibra natural</t>
  </si>
  <si>
    <t>- Color blanco sin estampado</t>
  </si>
  <si>
    <t>-Tamaño mínimo de 100 cm de largo por 70 cm de ancho</t>
  </si>
  <si>
    <t xml:space="preserve">METROS </t>
  </si>
  <si>
    <t>BOLSA BLANCA, MEDIANA Y GRUESA</t>
  </si>
  <si>
    <t>- Elaborada en polietileno de alta densidad</t>
  </si>
  <si>
    <t>65x80 cal.2 biodegradable</t>
  </si>
  <si>
    <t xml:space="preserve">UNIDADES </t>
  </si>
  <si>
    <t>BOLSA NEGRA GRANDE</t>
  </si>
  <si>
    <t>Elaborada en polietileno de alta densidad 80x100 cal.2 biodegradable</t>
  </si>
  <si>
    <t>BOLSA ROJA PARA BAÑOS</t>
  </si>
  <si>
    <t xml:space="preserve">Elaborada en polietileno de alta densidad 55x48 cal.2 biodegradable </t>
  </si>
  <si>
    <t>BOLSA VERDE GRANDE Y GRUESA</t>
  </si>
  <si>
    <t>Elaborada en polietileno de alta densidad 65x80 cal.2 biodegradable</t>
  </si>
  <si>
    <t>ESCOBAS BLANDAS</t>
  </si>
  <si>
    <t>- Cerdas suaves elaboradas con PET calibre entre 0,3 y 0,4 mm.</t>
  </si>
  <si>
    <t>- Área de barrido mínima de 35 cm de largo por 8 cm de ancho por 10 cm de alto</t>
  </si>
  <si>
    <t>- Material de base en plástico con acople tipo rosca</t>
  </si>
  <si>
    <t>ESCOBA DURA</t>
  </si>
  <si>
    <t>- Cerdas duras elaboradas con PET calibre entre 0,4 y 0,6 mm.</t>
  </si>
  <si>
    <t>GUANTES DE CAUCHOS NEGROS</t>
  </si>
  <si>
    <t>Tipo doméstico</t>
  </si>
  <si>
    <t>- Elaborados en látex</t>
  </si>
  <si>
    <t>- Calibre mínimo de 18</t>
  </si>
  <si>
    <t>- Tallas 7 a 10</t>
  </si>
  <si>
    <t>UNIDAD POR PAR</t>
  </si>
  <si>
    <t>GUANTES DE CAUCHOS ROJOS</t>
  </si>
  <si>
    <t xml:space="preserve">UNIDAD POR PAR </t>
  </si>
  <si>
    <t>JABON DE MANOS</t>
  </si>
  <si>
    <t>- Con agente limpiador en una concentración mínima del 6%</t>
  </si>
  <si>
    <t>- Con agente humectante en una concentración mínima del 3%</t>
  </si>
  <si>
    <t>- pH entre 5,5 a 7</t>
  </si>
  <si>
    <t>- Disponible en mínimo (2) dos fragancias</t>
  </si>
  <si>
    <t>GALONES 3,750 CC</t>
  </si>
  <si>
    <t>JABON DE POLVO</t>
  </si>
  <si>
    <t>- Con agente tensoactivo de mínimo 60% de biodegradabilidad</t>
  </si>
  <si>
    <t xml:space="preserve">  -Con efecto limpiador de mínimo 9%.</t>
  </si>
  <si>
    <t xml:space="preserve"> -  El  envase del producto deberá estar correctamente etiquetado bajo los parámetros: nombre comercial del producto, pictogramas de los compuestos peligrosos e instrucciones de uso</t>
  </si>
  <si>
    <t>500 GRAMOS</t>
  </si>
  <si>
    <t>JABON LAVA LOZA</t>
  </si>
  <si>
    <t>- Con agente(s) tensoactivo(s) principal(es) con efecto limpiador y desengrasante en una concentración mínima del 8%.</t>
  </si>
  <si>
    <t xml:space="preserve"> - El  envase del producto deberá estar correctamente etiquetado bajo los parámetros establecidos en el sistema globalmente armonizado, indicando: nombre comercial del producto, pictogramas de los compuestos peligrosos e instrucciones de uso</t>
  </si>
  <si>
    <t>TARROS DE 500 G</t>
  </si>
  <si>
    <t>MEZCLADORES BIODEGRADABLES EN MADERA</t>
  </si>
  <si>
    <t>- Mezcladores elaborados en madera y/o a partir de recursos renovables como la caña de azúcar y/o almidón de maíz</t>
  </si>
  <si>
    <t xml:space="preserve">  - Longitud mínima de 11 cm</t>
  </si>
  <si>
    <t>X 1000 UNIDADES</t>
  </si>
  <si>
    <t>PAD NEGRO</t>
  </si>
  <si>
    <t>PAÑO ABSORBENTE</t>
  </si>
  <si>
    <t>Material que no libera motas o pelusas</t>
  </si>
  <si>
    <t>-Interfoliado</t>
  </si>
  <si>
    <t>- Tamaño mínimo de 38 cm de largo por 25 cm de ancho</t>
  </si>
  <si>
    <t>PAPEL HIGIENICO GRANDE 250 MTS</t>
  </si>
  <si>
    <t>- Rollo con longitud mínima de 250 metros</t>
  </si>
  <si>
    <t>- Doble hoja blanca</t>
  </si>
  <si>
    <t>- Sin fragancia</t>
  </si>
  <si>
    <t>ROLLOS</t>
  </si>
  <si>
    <t>PAPEL HIGIENICO PEQ.  32 MTS</t>
  </si>
  <si>
    <t>DETERGENTE MULTIUSOS</t>
  </si>
  <si>
    <t>Con agente tensoactivo de mínimo 60% de biodegradabilidad</t>
  </si>
  <si>
    <t xml:space="preserve"> - El envase del producto deberá estar correctamente etiquetado bajo los parámetros: nombre comercial del producto, pictogramas de los compuestos peligrosos e instrucciones de uso</t>
  </si>
  <si>
    <t>LIMPIADOR DESINFECTANTE</t>
  </si>
  <si>
    <t>USO INDUSTRIAL</t>
  </si>
  <si>
    <t>GALONES 3750 CC</t>
  </si>
  <si>
    <t>LIMPIADOR DESENGRASANTE</t>
  </si>
  <si>
    <t>Alcalino base acuosa</t>
  </si>
  <si>
    <t>Ph12-14</t>
  </si>
  <si>
    <t>Densidad 1.40-1.055</t>
  </si>
  <si>
    <t>REPUESTO JABON ANTISEPTICO, PURELLA. NXT</t>
  </si>
  <si>
    <t>BOLSA DE 1000. CC</t>
  </si>
  <si>
    <t>REPUESTO ANTIBACTERIAL,</t>
  </si>
  <si>
    <t>REPUESTO MECHAS PARA TRAPERO</t>
  </si>
  <si>
    <t>ESPONJILLA</t>
  </si>
  <si>
    <t>SABRA ROJA -</t>
  </si>
  <si>
    <t>SABRA VERDE -</t>
  </si>
  <si>
    <t>UNIDAD </t>
  </si>
  <si>
    <t>SELLANTE PARA PISOS</t>
  </si>
  <si>
    <t>Tipo institucional</t>
  </si>
  <si>
    <t>TOALLA DE PAPEL PARA MANOS BLANCA GRUESA</t>
  </si>
  <si>
    <t>Toallas interdobladas, paquete con mínimo 150 unidades</t>
  </si>
  <si>
    <t>- Doble hoja con un tamaño mínimo de 20 cm de largo por 15 cm de ancho</t>
  </si>
  <si>
    <t xml:space="preserve"> - Hoja color blanco</t>
  </si>
  <si>
    <t>PAQUETES X 150 U</t>
  </si>
  <si>
    <t>TRAPEROS DE MADERA ROSCA</t>
  </si>
  <si>
    <t>- Elaborado con hilaza de algodón natural</t>
  </si>
  <si>
    <t>- Mecha con peso mínimo de 450 gr y extensión mínima de 32 cm de largo</t>
  </si>
  <si>
    <t>VASOS BLANCOS 7 ONZAS BIODEGRADABLES</t>
  </si>
  <si>
    <t>97% biodegradable</t>
  </si>
  <si>
    <t>PAQUETE (25 UNIDADES)</t>
  </si>
  <si>
    <t>LIMPIAVIDRIOS</t>
  </si>
  <si>
    <t>Con agente(s) principal(es) con efecto limpiador y desengrasante en una concentración mínima del 4%</t>
  </si>
  <si>
    <t>- Disponible mínimo en dos (2) fragancias</t>
  </si>
  <si>
    <t xml:space="preserve"> - El envase debe estar correctamente etiquetados bajo los parámetros establecidos en el sistema globalmente armonizado indicando: nombre comercial del producto, pictogramas de los compuestos peligrosos e instrucciones de uso</t>
  </si>
  <si>
    <t>GALONES 3750, CC</t>
  </si>
  <si>
    <t>GUANTES DE CAUCHOS AMARILLOS</t>
  </si>
  <si>
    <t>- Tallas 7 a 9</t>
  </si>
  <si>
    <t>- Color amarillo</t>
  </si>
  <si>
    <t>ARAGAN</t>
  </si>
  <si>
    <t>PARA PISO BANDA CAUCHO DE 70 CM</t>
  </si>
  <si>
    <t>CERA EMULSIONADA ROJA</t>
  </si>
  <si>
    <t>Emulsionada</t>
  </si>
  <si>
    <t>- Roja</t>
  </si>
  <si>
    <t>- Contenido mínimo de sólidos del 5%</t>
  </si>
  <si>
    <t>- Antideslizante</t>
  </si>
  <si>
    <t xml:space="preserve">JARRA EN VIDRIO </t>
  </si>
  <si>
    <t>TIPO GERENCIA DE 1 o 2 LTS</t>
  </si>
  <si>
    <t>GUANTE TIPO INDUSTRIAL</t>
  </si>
  <si>
    <t>FILTRO PARA GRECA</t>
  </si>
  <si>
    <t>Elaborada en tela</t>
  </si>
  <si>
    <t>Capacidad mínima de dos libras</t>
  </si>
  <si>
    <t>DESENGRASANTE</t>
  </si>
  <si>
    <t>Degratec</t>
  </si>
  <si>
    <t>Ingrediente activo mino 25</t>
  </si>
  <si>
    <t>Ph directo 7.0-9.0</t>
  </si>
  <si>
    <t>GARRAFA</t>
  </si>
  <si>
    <t>JABON o detergente MULTIUSOS</t>
  </si>
  <si>
    <t>- Con agente(s) tensoactivo(s) principal(es) con efecto limpiador en una concentración mínima del 8%</t>
  </si>
  <si>
    <t>LIMPION TELA TOALLA</t>
  </si>
  <si>
    <t>En tela de toalla fileteada</t>
  </si>
  <si>
    <t>BOLSA ROJA GRANDE</t>
  </si>
  <si>
    <t>- Elaborada en polietileno de baja densidad</t>
  </si>
  <si>
    <t>- De color rojo</t>
  </si>
  <si>
    <t>- Calibre de mínimo 2</t>
  </si>
  <si>
    <t>- Tamaño de 60 cm de ancho por 70 cm de largo</t>
  </si>
  <si>
    <t>- Con impresión de aviso de riesgo biológico</t>
  </si>
  <si>
    <t>MATAMALEZA</t>
  </si>
  <si>
    <t>Concentrado</t>
  </si>
  <si>
    <t>Soluble agua x1L</t>
  </si>
  <si>
    <t>GALON</t>
  </si>
  <si>
    <t>CERA NEGRA</t>
  </si>
  <si>
    <t>- negra</t>
  </si>
  <si>
    <t>RECOGEDOR</t>
  </si>
  <si>
    <t>Con punta en caucho</t>
  </si>
  <si>
    <t>De uso institucional o industrial</t>
  </si>
  <si>
    <t>ENDULZANTE DE PANELA</t>
  </si>
  <si>
    <t>Blanca</t>
  </si>
  <si>
    <t>- Empaque elaborado en materiales atóxicos</t>
  </si>
  <si>
    <t>- Debe cumplir con Resolución 333 de 2011 sobre rotulado y etiquetado nutricional y las normas que la modifiquen</t>
  </si>
  <si>
    <t>PAQUETES POR 10 UN</t>
  </si>
  <si>
    <t>CAFÉ OMA INSTITUCIONAL</t>
  </si>
  <si>
    <t>LIBRA</t>
  </si>
  <si>
    <t>VARILLA METALICA TRAPERO MECHA</t>
  </si>
  <si>
    <t>Mango práctico y ergonómico con cabeza giratoria Cuerpo liviano Gatillo para dispensar liquido de Cabeza giratoria Liviano. Contiene Botella recargable 650 ml que puede llenar con el producto limpieza de su elección</t>
  </si>
  <si>
    <t>UNIDAD</t>
  </si>
  <si>
    <t>JABON AZUL LIQUIDO</t>
  </si>
  <si>
    <t>Es altamente Jabonoso y desengrasante, despercude y limpia profundamente</t>
  </si>
  <si>
    <t>LITRO</t>
  </si>
  <si>
    <t>BLANQUEADOR O HIPOCLORITO 2</t>
  </si>
  <si>
    <t>- Solución con una concentración mínima del 5%</t>
  </si>
  <si>
    <t xml:space="preserve"> - El envase del producto deberá estar correctamente etiquetado, indicando: nombre comercial del producto, pictogramas de los compuestos peligrosos e instrucciones de uso</t>
  </si>
  <si>
    <t xml:space="preserve"> - El envase del producto deberá estar correctamente etiquetado bajo los parámetros establecidos en el sistema globalmente armonizado, indicando: nombre comercial del producto, pictogramas de los compuestos peligrosos e instrucciones de uso</t>
  </si>
  <si>
    <t xml:space="preserve">GALON </t>
  </si>
  <si>
    <t>SERVICIOS INTEGRALES</t>
  </si>
  <si>
    <t>GERENTE DE PROYECTOS</t>
  </si>
  <si>
    <t>PROFESIONAL EN SEGURIDAD Y SALUD EN EL TRABAJO</t>
  </si>
  <si>
    <t>SUPERVISOR</t>
  </si>
  <si>
    <t>El proponente deberá ofertar una (1) persona técnico o tecnólogo en la administración de recurso humano con más de cinco años de experiencia como supervisor de contratos de aseos y cafetería, el cual debe contar con un curso de alturas, servicios al cliente y manipulación de alimentos, certificado por una entidad que esté debidamente autorizada, y con experiencia como supervisor superior a 3 años</t>
  </si>
  <si>
    <t>CA</t>
  </si>
  <si>
    <t>VALOR 
UNIT</t>
  </si>
  <si>
    <t>AIU</t>
  </si>
  <si>
    <t>VALOR  UNITARIO SIN IVA</t>
  </si>
  <si>
    <t>AIU TOTAL</t>
  </si>
  <si>
    <t>IVA  TOTAL</t>
  </si>
  <si>
    <t xml:space="preserve">VALOR  TOTAL  MENSUAL </t>
  </si>
  <si>
    <t>VALOR  TOTAL 10 MESES</t>
  </si>
  <si>
    <t>TOTAL OFERTA ECONOMICA  MENSUAL</t>
  </si>
  <si>
    <t>VALOR UNITARO</t>
  </si>
  <si>
    <t>CUMPLE FOLIO 84</t>
  </si>
  <si>
    <t>CUMPLE FOLIO 189 AL 202</t>
  </si>
  <si>
    <t>CUMPLE FOLIO 177 AL 187</t>
  </si>
  <si>
    <t>CUMPLE FOLIO 204 AL 213</t>
  </si>
  <si>
    <t>IVA</t>
  </si>
  <si>
    <t>TOTAL</t>
  </si>
  <si>
    <t>CUMPLE FOLIO 135 AL 148</t>
  </si>
  <si>
    <t>CUMPLE FOLIO 35</t>
  </si>
  <si>
    <t>OFERENTE</t>
  </si>
  <si>
    <t>DIAN</t>
  </si>
  <si>
    <t>CUMPLE</t>
  </si>
  <si>
    <t>EMPRESA DE SERVICIOS INTEGRALES SAS</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</si>
  <si>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</si>
  <si>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</si>
  <si>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</si>
  <si>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</si>
  <si>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</si>
  <si>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</si>
  <si>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</si>
  <si>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</si>
  <si>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</si>
  <si>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RESULTADO</t>
  </si>
  <si>
    <t>EXCELENTE</t>
  </si>
  <si>
    <t>MINISTERIO DE CULTURA                 CRA 21A No. 159 - 35  60704624</t>
  </si>
  <si>
    <t>OC 35473</t>
  </si>
  <si>
    <t xml:space="preserve">Prestacion de servicios de aseo, cafeteria y mantenimiento para las sedes del ministerio de cultura en la ciudad de bogota </t>
  </si>
  <si>
    <t>16/02/2019 AL 13/02/2020</t>
  </si>
  <si>
    <t xml:space="preserve">Edwin Nilson Quiñones Montaño </t>
  </si>
  <si>
    <t xml:space="preserve">EMPRESA DE ACUEDUCTO,  ALCANTARILLADO Y ASEO BOGOTÁ ESP  </t>
  </si>
  <si>
    <t>9-05-14500-1155-2021</t>
  </si>
  <si>
    <t xml:space="preserve">El objeto del acuerdo marco es establecer las condiciones para la contratacion del servicio integral de aseo y cafeteria al amparo del acuerdo marco </t>
  </si>
  <si>
    <t>17/08/2021 AL 16/03/2022</t>
  </si>
  <si>
    <t xml:space="preserve">Miriam Beatriz de la Espriella </t>
  </si>
  <si>
    <t xml:space="preserve">OBSERVACION </t>
  </si>
  <si>
    <t>N/A</t>
  </si>
  <si>
    <t xml:space="preserve">NO SE ESTABLECE EN EL DOCUMENTO APORTADO </t>
  </si>
  <si>
    <t>UNIVERSIDAD MILIAR NUEVA GRANADA</t>
  </si>
  <si>
    <t>UNION TEMPORAL EMINSER - SOLOASEO 2016</t>
  </si>
  <si>
    <t>UNION TEMPORAL EMINSER - SOLOASEO 2020</t>
  </si>
  <si>
    <t>OC 27453 - 2019</t>
  </si>
  <si>
    <t xml:space="preserve">Brindar apoyo a toda la comunidad neogranandina en todo lo relacionado con la prestacion, organización e higiene de todas las areas que comprenden la estructura fisica de la institucion </t>
  </si>
  <si>
    <t>11/04/2018 AL 28/02/2019</t>
  </si>
  <si>
    <t xml:space="preserve">Nicolle Caroline Garcia Gil </t>
  </si>
  <si>
    <t xml:space="preserve">SECRETARIA DE EDUCAION MUNICIPIO DE BUCARAMAGA </t>
  </si>
  <si>
    <t>316 - 2020</t>
  </si>
  <si>
    <t>Prestacion de servicio de aseo para los establecimientos educativos oficiales del municipio de Bucaramanga , incluido el suministro de ementos e insumos necesarios para su prestacion</t>
  </si>
  <si>
    <t>27/01/2021 AL 15/12/2021</t>
  </si>
  <si>
    <t>Ines Prada Bueno</t>
  </si>
  <si>
    <t xml:space="preserve">MINISTERIO DE DEFENSA NACIONAL </t>
  </si>
  <si>
    <t>168 - 2020</t>
  </si>
  <si>
    <t>09/12/2020 AL 30/09/2021</t>
  </si>
  <si>
    <t xml:space="preserve">Luis Javier Castellanos Sandoval </t>
  </si>
  <si>
    <t xml:space="preserve">Prestacion de servicio integral de aseo, cafeteria y servicios generales, incluidos los insumos y elementos necesarios para su atencion en las diferestes dependencias de la unidad de gestion general del ministerio de defensa nacional </t>
  </si>
  <si>
    <t xml:space="preserve">SECRETARIA DE EDUCACION DEL DISTRITO </t>
  </si>
  <si>
    <t>LADOINSA LABORES DOTACIONES INDUSTRIALES SAS</t>
  </si>
  <si>
    <t>01/03/2019 AL 21/04/2020</t>
  </si>
  <si>
    <t>BUENO</t>
  </si>
  <si>
    <t xml:space="preserve">Esperanza Alcira Cardona Hernandez </t>
  </si>
  <si>
    <t xml:space="preserve">Adquisicion de servicio integral de aseo y cafeteria a nivel nacional en la region 11 en la TVEC, dentro del acuerdo marco de precios </t>
  </si>
  <si>
    <t>01/12/2019 AL 30/11/2019</t>
  </si>
  <si>
    <t xml:space="preserve">Ana Sofia Martinez </t>
  </si>
  <si>
    <t xml:space="preserve">Prestacion del servicio integral de seo y cafeteria para las sedes educativas del distrito, para las areas administrativas y la sede central de la secretaria de educacion </t>
  </si>
  <si>
    <t>01/03/2018 AL 28/02/2019</t>
  </si>
  <si>
    <t>1/03/2018 AL 21/11/2019</t>
  </si>
  <si>
    <t>INTITUTO NACIOAL DE VIAS - INVIAS</t>
  </si>
  <si>
    <t>3389 - 2013</t>
  </si>
  <si>
    <t>Prestar el servicio de seo cafeteria, jardineria y adelantar el mantenimiento integral en Inmuebles del Instituto nacional de vias</t>
  </si>
  <si>
    <t>02/12/2013 AL 02/08/2014</t>
  </si>
  <si>
    <t xml:space="preserve">SATISFACTORIO </t>
  </si>
  <si>
    <t xml:space="preserve">Ruth Marlen Rivera Peña </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</si>
  <si>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</si>
  <si>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</si>
  <si>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</si>
  <si>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CUMPLE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</si>
  <si>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</si>
  <si>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</si>
  <si>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</si>
  <si>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</si>
  <si>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</si>
  <si>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</si>
  <si>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</si>
  <si>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</si>
  <si>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</si>
  <si>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</si>
  <si>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</si>
  <si>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</si>
  <si>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ANTECEDENTES JUDICIALES</t>
  </si>
  <si>
    <t>FOLIO 15</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</si>
  <si>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</si>
  <si>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REGISTRO UNICO TRIBUTARIO (RUT)</t>
  </si>
  <si>
    <t>FOLIO 16-17</t>
  </si>
  <si>
    <t xml:space="preserve">El OFERENTE deberá presentar con la OFERTA, fotocopia del Registro Único Tributario. </t>
  </si>
  <si>
    <t>INHABILIDADES E INCOMPATIBILIDADES</t>
  </si>
  <si>
    <t>CUMPLE (NUMERAL 7 DE LA CARTA DE PRESENTACION DE LA OFERTA)</t>
  </si>
  <si>
    <t xml:space="preserve">HOJA DE VIDA DE LA FUNCION PÚBLICA </t>
  </si>
  <si>
    <t>FOLIO 23</t>
  </si>
  <si>
    <t xml:space="preserve">FOLIO 18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</si>
  <si>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</si>
  <si>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</si>
  <si>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</si>
  <si>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INSCRIPCIÓN EN EL REGISTRO INTERNO DE PROVEEDORES DE LA EMPRESA</t>
  </si>
  <si>
    <t xml:space="preserve">SE VERIFICA EN EL LISTADO DE PROVEEDORES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</si>
  <si>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</si>
  <si>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</si>
  <si>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FOLIO 25</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</si>
  <si>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</si>
  <si>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INVITACION ABIERTA No. 002 DE 2023</t>
  </si>
  <si>
    <t>FOLIO 4</t>
  </si>
  <si>
    <t>FOLIO 8 - 14 CUMPLE</t>
  </si>
  <si>
    <t>FOLIO 16 - 17</t>
  </si>
  <si>
    <t>FOLIO 18-19</t>
  </si>
  <si>
    <t>FOLIO 20 - 21</t>
  </si>
  <si>
    <t>FOLIO 82</t>
  </si>
  <si>
    <t>LOS OFERENTES NACIONALES deberán anexar a su OFERTA, certificación de paz y salvo del pago de los aportes a los sistemas de salud, riesgos profesionales, pensiones y aportes a las Cajas de Compensación Familiar, EMPRESA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Así mismo se deberá aportar la planilla de pago de seguridad social de este período de tiempo, de presentarse días en mora en algún período, la oferta será inhabilitada.
No obstante, lo anterior, cuando no haya lugar a ello, el OFERENTE deberá certificar que no existe obligación de realizar aportes por la razón legal que corresponda, a través de su representante legal o del revisor fiscal, según el caso.
En caso de que dicha certificación sea expedida por el revisor fiscal, se deberá anexar copia de la cedula de ciudadanía, copia de la tarjeta profesional y certificado de antecedes disciplinarios expedido por la junta central de contadores.</t>
  </si>
  <si>
    <t xml:space="preserve">EMPRESA SERVICIOS INTEGRALES </t>
  </si>
  <si>
    <t>FOLIO 1</t>
  </si>
  <si>
    <t>FOLIO 4- 9 CUMPLE</t>
  </si>
  <si>
    <t>FOLIO 13}</t>
  </si>
  <si>
    <t>FOLIO 10-11</t>
  </si>
  <si>
    <t>FOLIO 14-15</t>
  </si>
  <si>
    <t>FOLIO 19 - 21</t>
  </si>
  <si>
    <t>FOLIO 22</t>
  </si>
  <si>
    <t>SE VERIFICA EN EL LISTADO DE PROVEEDORES  - FOLIO 24</t>
  </si>
  <si>
    <t>FOLIO 25 - 34</t>
  </si>
  <si>
    <t>El proponente deberá ofertar una (1) persona profesional en seguridad y/o salud ocupacional o profesional en ingeniería con especialización en seguridad y salud en el trabajo o técnico o tecnólogo en salud ocupacional con licencia vigente, con el fin que realice seguimiento y control a las actividades de los trabajadores debe asistir una vez al mes a la empresa, para cumplir con el requisito el proponente deberá presentar con su oferta los siguientes documentos: Hoja de vida, diploma profesional y acta de grado, diploma especialización y acta de grado (Cuando aplique), resolución de licencia de prestación de servicios en salud ocupacional, expedida secretaria de salud competente, conforme a lo dispuesto en artículo 2 de la Resolución 4502 del 28 de diciembre de 2012. Acreditación de capacitación Sistema de Seguridad en el trabajo según Resolución 4927 de 2016 (50 horas).
El profesional deberá estar vinculado con el PROPONENTE, para lo cual deberá acreditarlo con los siguientes documentos: Certificación con fecha de inicio de vinculación por medio de contrato laboral, Certificación de afiliación a la administradora de Riesgos Laborales o Historia Laboral emitida por operador PILA”</t>
  </si>
  <si>
    <t>El proponente deberá ofertar un (1) profesional con más de cinco años de experiencia profesional contada a partir de la adquisición de su título profesional, que acredite posgrado en gestión, gerencia  de proyectos , alta gerencia y/o afines, por una entidad debidamente autorizada para lo cual dentro de la oferta se adjuntaran los soportes correspondientes, profesional que deberá presentar un informe mensual donde se establezca el estado técnico y financiero del proyecto, para cumplir con el requisito el proponente deberá presentar con su oferta los siguientes documentos: Hoja de vida, diploma profesional y acta de grado, tarjeta profesional, antecedentes disciplinarios profesionales
NOTA: El presente profesional no deberá ser incluido como parte de la propuesta económica, sino debe ser suministrado sin costo alguno para la empresa licores de Cundinamarca.</t>
  </si>
  <si>
    <t>INVITACIÓN ABIERTA No 002 DE 2023</t>
  </si>
  <si>
    <t>CONTRATAR LA PRESTACIÓN DE SERVICIOS DE MANTENIMIENTO, ASEO, CAFETERÍA, JARDINERÍA Y SUMINISTRO DE INSUMOS Y ELEMENTOS PARA LOS PREDIOS DE PROPIEDAD DE LA EMPRESA DE LICORES DE CUNDINAMARCA Y EN CUALQUIER OTRO QUE LE ASISTA LA OBLIGACIÓN LEGAL.</t>
  </si>
  <si>
    <t>EVALUACION DOCUMENTOS</t>
  </si>
  <si>
    <t>NOMBRE</t>
  </si>
  <si>
    <t>NIT</t>
  </si>
  <si>
    <t xml:space="preserve">800242738-7 </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</si>
  <si>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</si>
  <si>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</si>
  <si>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diciemebre de 2021, según certificación de la Cámara de Comercio de Bogotá  , con Código de verificación No.A23232534AA36A del 25 de Enero de  2023- </t>
    </r>
    <r>
      <rPr>
        <b/>
        <sz val="8"/>
        <rFont val="Arial"/>
        <family val="2"/>
      </rPr>
      <t>CUMPLE</t>
    </r>
  </si>
  <si>
    <t>830035037-4</t>
  </si>
  <si>
    <r>
      <t xml:space="preserve">Presenta la información financiera a diciembre 31 de 2021, según certificación de la Cámara de Comercio de Bogotá, con Código de verificación No. A23258044296E1 del 26 de enero de 2023- </t>
    </r>
    <r>
      <rPr>
        <b/>
        <sz val="8"/>
        <rFont val="Arial"/>
        <family val="2"/>
      </rPr>
      <t>CUMPLE</t>
    </r>
  </si>
  <si>
    <t>INDICADORES FINANCIEROS</t>
  </si>
  <si>
    <t>SOLICITADOS</t>
  </si>
  <si>
    <t xml:space="preserve">PRESUPUESTO OFICIAL:  $486.764.800
</t>
  </si>
  <si>
    <t>LIQUIDEZ</t>
  </si>
  <si>
    <t>AC/PC</t>
  </si>
  <si>
    <t>&gt; = 1.5</t>
  </si>
  <si>
    <t xml:space="preserve">CAPITAL DE TRABAJO </t>
  </si>
  <si>
    <t>AC-PC</t>
  </si>
  <si>
    <t>&gt; =  A EL P.O</t>
  </si>
  <si>
    <t>NIVEL DE ENDEUDAMIENTO</t>
  </si>
  <si>
    <t>(PT/AT) * 100</t>
  </si>
  <si>
    <t>&lt;= 60 %</t>
  </si>
  <si>
    <t xml:space="preserve">RAZON DE COBERTURA </t>
  </si>
  <si>
    <t>Uop/GI</t>
  </si>
  <si>
    <t>&gt; = 2</t>
  </si>
  <si>
    <t>RENTABILIDAD DEL PATRIMONIO (ROE)</t>
  </si>
  <si>
    <t>U op / P</t>
  </si>
  <si>
    <t>MAYOR O IGUAL A 0.07</t>
  </si>
  <si>
    <t>RENTABILIDAD DEL ACTIVO (ROA)</t>
  </si>
  <si>
    <t>Uop / AT</t>
  </si>
  <si>
    <t>MAYOR O IGUAL A 0.03</t>
  </si>
  <si>
    <t>En Col $</t>
  </si>
  <si>
    <t>Activo corriente</t>
  </si>
  <si>
    <t>Pasivo corriente</t>
  </si>
  <si>
    <t xml:space="preserve">Activo corriente - Pasivo Corriente </t>
  </si>
  <si>
    <t>17.652.419.447 - 6.882.409.345</t>
  </si>
  <si>
    <t>Pasivo Total</t>
  </si>
  <si>
    <t>Activo Total</t>
  </si>
  <si>
    <t>Utilidad Operacional</t>
  </si>
  <si>
    <t xml:space="preserve">Gastos de Interes </t>
  </si>
  <si>
    <t xml:space="preserve">RENTABILIDAD DEL PATRIMONIO </t>
  </si>
  <si>
    <t>Patrimonio</t>
  </si>
  <si>
    <t xml:space="preserve">RENTABILIDAD DEL ACTIVO </t>
  </si>
  <si>
    <t>9.948.393.905 - 6.170.264.739</t>
  </si>
  <si>
    <t xml:space="preserve">SOLICITADOS
PRESUPUESTO OFICIAL:  $486.764.800
</t>
  </si>
  <si>
    <t>Vo.Bo. SANDRA MILENA CUBILLOS GONZALEZ</t>
  </si>
  <si>
    <t>VERIFICACION JURÍDICA</t>
  </si>
  <si>
    <t>VERIFICACIÓN TÉCNICA</t>
  </si>
  <si>
    <t>VERIFICACIÓN EXPERIENCIA</t>
  </si>
  <si>
    <t>VERIFICACION FINANCIERA</t>
  </si>
  <si>
    <t>VERIFICACION TOTAL</t>
  </si>
  <si>
    <t>Jefe  Oficina  Asesora Juridica y Contratacion</t>
  </si>
  <si>
    <t>Vo.B. RUTH MARINA NOVOA HERRERA</t>
  </si>
  <si>
    <t>Subgerente Finaciera</t>
  </si>
  <si>
    <t xml:space="preserve">
DEBE SUBSANAR </t>
  </si>
  <si>
    <t>EMPRESA SERVICIOS INTEGRALES</t>
  </si>
  <si>
    <t>Vo. Bo. ORLANDO CASTRO ROJAS</t>
  </si>
  <si>
    <t>Subgerente Administrativo</t>
  </si>
  <si>
    <t>INVITACION 002 DE 2023</t>
  </si>
  <si>
    <t xml:space="preserve">SUBSANO - CUMPLE </t>
  </si>
  <si>
    <t>SATISFACTORIO</t>
  </si>
  <si>
    <t xml:space="preserve"> FOLIO 149                                   SUBSANO - CUMPLE </t>
  </si>
  <si>
    <t>DEBE SUBSANAR - NO APORTA CERTIFICADO CURSO DE ALTURAS Y  SERVICIOS AL CLIENTE</t>
  </si>
  <si>
    <t xml:space="preserve">EL FORMULARIO 5A DEL OFERENTE EMPRESA DE SERVICIOS INTEGRALES SAS NO  SE ENCUENTRA FIRMADA POR EL REPRESENTANTE LEGAL. DEBE SUBSANAR </t>
  </si>
  <si>
    <t xml:space="preserve">VERIFICACION ECONOMICA </t>
  </si>
  <si>
    <t xml:space="preserve"> REMITE ACTA DE LIQUIDACION  DEL CONTRATO </t>
  </si>
  <si>
    <t xml:space="preserve"> REMITE ACTA DE TERMINACION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</si>
</sst>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 #,##0.00;[Red]\-&quot;$&quot;\ #,##0.00"/>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 _P_t_a_-;\-* #,##0\ _P_t_a_-;_-* &quot;-&quot;\ _P_t_a_-;_-@_-"/>
    <numFmt numFmtId="166" formatCode="_-* #,##0.00\ &quot;Pta&quot;_-;\-* #,##0.00\ &quot;Pta&quot;_-;_-* &quot;-&quot;??\ &quot;Pta&quot;_-;_-@_-"/>
    <numFmt numFmtId="167" formatCode="_-* #,##0.00\ _P_t_a_-;\-* #,##0.00\ _P_t_a_-;_-* &quot;-&quot;??\ _P_t_a_-;_-@_-"/>
    <numFmt numFmtId="168" formatCode="_-* #,##0.00\ [$€]_-;\-* #,##0.00\ [$€]_-;_-* &quot;-&quot;??\ [$€]_-;_-@_-"/>
    <numFmt numFmtId="169" formatCode="_-&quot;$&quot;* #,##0_-;\-&quot;$&quot;* #,##0_-;_-&quot;$&quot;* &quot;-&quot;??_-;_-@_-"/>
    <numFmt numFmtId="170" formatCode="_-&quot;$&quot;\ * #,##0_-;\-&quot;$&quot;\ * #,##0_-;_-&quot;$&quot;\ * &quot;-&quot;??_-;_-@_-"/>
    <numFmt numFmtId="171" formatCode="_(&quot;$&quot;\ * #,##0_);_(&quot;$&quot;\ * \(#,##0\);_(&quot;$&quot;\ * &quot;-&quot;??_);_(@_)"/>
    <numFmt numFmtId="172" formatCode="0.0%"/>
    <numFmt numFmtId="173" formatCode="_(* #,##0_);_(* \(#,##0\);_(* &quot;-&quot;??_);_(@_)"/>
    <numFmt numFmtId="174" formatCode="#,##0.00;[Red]#,##0.0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5"/>
      <color theme="1"/>
      <name val="Arial"/>
      <family val="2"/>
    </font>
    <font>
      <b/>
      <sz val="12"/>
      <color rgb="FF222B35"/>
      <name val="Arial"/>
      <family val="2"/>
    </font>
    <font>
      <b/>
      <sz val="9"/>
      <color rgb="FF222B35"/>
      <name val="Arial"/>
      <family val="2"/>
    </font>
    <font>
      <sz val="9"/>
      <color rgb="FF222B35"/>
      <name val="Arial"/>
      <family val="2"/>
    </font>
    <font>
      <sz val="11.5"/>
      <color rgb="FF000000"/>
      <name val="Arial"/>
      <family val="2"/>
    </font>
    <font>
      <sz val="10"/>
      <color theme="1"/>
      <name val="Arial"/>
      <family val="2"/>
    </font>
    <font>
      <sz val="10"/>
      <name val="Arial"/>
      <family val="2"/>
    </font>
    <font>
      <b/>
      <sz val="9"/>
      <name val="Arial"/>
      <family val="2"/>
    </font>
    <font>
      <sz val="9"/>
      <name val="Arial"/>
      <family val="2"/>
    </font>
    <font>
      <b/>
      <sz val="6"/>
      <name val="Arial"/>
      <family val="2"/>
    </font>
    <font>
      <b/>
      <sz val="10"/>
      <color rgb="FF000000"/>
      <name val="Arial"/>
      <family val="2"/>
    </font>
    <font>
      <b/>
      <sz val="6"/>
      <color theme="3" tint="-0.499984740745262"/>
      <name val="Arial"/>
      <family val="2"/>
    </font>
    <font>
      <sz val="6"/>
      <color theme="3" tint="-0.499984740745262"/>
      <name val="Arial"/>
      <family val="2"/>
    </font>
    <font>
      <b/>
      <sz val="10"/>
      <color theme="1"/>
      <name val="Arial"/>
      <family val="2"/>
    </font>
    <font>
      <sz val="8"/>
      <name val="Calibri"/>
      <family val="2"/>
      <scheme val="minor"/>
    </font>
    <font>
      <b/>
      <sz val="10"/>
      <name val="Arial"/>
      <family val="2"/>
    </font>
    <font>
      <b/>
      <sz val="8"/>
      <name val="Arial"/>
      <family val="2"/>
    </font>
    <font>
      <sz val="8"/>
      <name val="Arial"/>
      <family val="2"/>
    </font>
    <font>
      <b/>
      <sz val="8"/>
      <color theme="1"/>
      <name val="Arial"/>
      <family val="2"/>
    </font>
    <font>
      <sz val="8"/>
      <color theme="1"/>
      <name val="Arial"/>
      <family val="2"/>
    </font>
    <font>
      <b/>
      <sz val="12"/>
      <color theme="1"/>
      <name val="Arial"/>
      <family val="2"/>
    </font>
    <font>
      <sz val="12"/>
      <color theme="1"/>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s>
  <cellStyleXfs count="22">
    <xf numFmtId="0" fontId="0" fillId="0" borderId="0"/>
    <xf numFmtId="44" fontId="1" fillId="0" borderId="0" applyFont="0" applyFill="0" applyBorder="0" applyAlignment="0" applyProtection="0"/>
    <xf numFmtId="0" fontId="10" fillId="0" borderId="0"/>
    <xf numFmtId="168"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41" fontId="1" fillId="0" borderId="0" applyFont="0" applyFill="0" applyBorder="0" applyAlignment="0" applyProtection="0"/>
  </cellStyleXfs>
  <cellXfs count="260">
    <xf numFmtId="0" fontId="0" fillId="0" borderId="0" xfId="0"/>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15" fillId="5" borderId="20" xfId="14" applyFont="1" applyFill="1" applyBorder="1" applyAlignment="1">
      <alignment horizontal="center" vertical="center" wrapText="1"/>
    </xf>
    <xf numFmtId="0" fontId="15" fillId="5" borderId="21" xfId="9" applyNumberFormat="1" applyFont="1" applyFill="1" applyBorder="1" applyAlignment="1">
      <alignment horizontal="center" vertical="center" wrapText="1"/>
    </xf>
    <xf numFmtId="0" fontId="15" fillId="5" borderId="22" xfId="14" applyFont="1" applyFill="1" applyBorder="1" applyAlignment="1">
      <alignment horizontal="center" vertical="center" wrapText="1"/>
    </xf>
    <xf numFmtId="0" fontId="15" fillId="5" borderId="23" xfId="14" applyFont="1" applyFill="1" applyBorder="1" applyAlignment="1">
      <alignment horizontal="center" vertical="center" wrapText="1"/>
    </xf>
    <xf numFmtId="0" fontId="12" fillId="0" borderId="15" xfId="2" applyFont="1" applyBorder="1" applyAlignment="1">
      <alignment horizontal="center" vertical="center"/>
    </xf>
    <xf numFmtId="169" fontId="16" fillId="0" borderId="15" xfId="11" applyNumberFormat="1" applyFont="1" applyFill="1" applyBorder="1" applyAlignment="1">
      <alignment horizontal="center" vertical="center"/>
    </xf>
    <xf numFmtId="0" fontId="11" fillId="0" borderId="13" xfId="2" applyFont="1" applyBorder="1" applyAlignment="1">
      <alignment horizontal="left" vertical="center"/>
    </xf>
    <xf numFmtId="0" fontId="11" fillId="0" borderId="15" xfId="2" applyFont="1" applyBorder="1" applyAlignment="1">
      <alignment horizontal="left" vertical="center" wrapText="1"/>
    </xf>
    <xf numFmtId="0" fontId="6" fillId="0" borderId="15" xfId="14" applyFont="1" applyBorder="1" applyAlignment="1">
      <alignment horizontal="left" vertical="center" wrapText="1"/>
    </xf>
    <xf numFmtId="0" fontId="6" fillId="0" borderId="20" xfId="2" applyFont="1" applyBorder="1" applyAlignment="1">
      <alignment horizontal="left" vertical="center" wrapText="1"/>
    </xf>
    <xf numFmtId="0" fontId="6" fillId="0" borderId="15" xfId="2" applyFont="1" applyBorder="1" applyAlignment="1">
      <alignment horizontal="left"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169" fontId="13" fillId="6" borderId="15" xfId="14" applyNumberFormat="1" applyFont="1" applyFill="1" applyBorder="1" applyAlignment="1">
      <alignment vertical="center"/>
    </xf>
    <xf numFmtId="170" fontId="4" fillId="0" borderId="15" xfId="1" applyNumberFormat="1" applyFont="1" applyBorder="1" applyAlignment="1">
      <alignment horizontal="center" vertical="center" wrapText="1"/>
    </xf>
    <xf numFmtId="0" fontId="17"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17" fillId="0" borderId="1" xfId="0" applyFont="1" applyBorder="1" applyAlignment="1">
      <alignment horizontal="center" vertical="center" wrapText="1"/>
    </xf>
    <xf numFmtId="170" fontId="4" fillId="0" borderId="33" xfId="1" applyNumberFormat="1" applyFont="1" applyBorder="1" applyAlignment="1">
      <alignment horizontal="center" vertical="center" wrapText="1"/>
    </xf>
    <xf numFmtId="170" fontId="0" fillId="0" borderId="0" xfId="0" applyNumberFormat="1"/>
    <xf numFmtId="170" fontId="4" fillId="0" borderId="34" xfId="0" applyNumberFormat="1" applyFont="1" applyBorder="1" applyAlignment="1">
      <alignment horizontal="center" vertical="center" wrapText="1"/>
    </xf>
    <xf numFmtId="169" fontId="13" fillId="0" borderId="24" xfId="11" applyNumberFormat="1" applyFont="1" applyFill="1" applyBorder="1" applyAlignment="1">
      <alignment horizontal="center" vertical="center" wrapText="1"/>
    </xf>
    <xf numFmtId="169" fontId="2" fillId="6" borderId="1" xfId="0" applyNumberFormat="1" applyFont="1" applyFill="1" applyBorder="1"/>
    <xf numFmtId="170" fontId="0" fillId="6" borderId="0" xfId="0" applyNumberFormat="1" applyFill="1"/>
    <xf numFmtId="0" fontId="21" fillId="0" borderId="0" xfId="0" applyFont="1" applyAlignment="1">
      <alignment horizontal="center"/>
    </xf>
    <xf numFmtId="0" fontId="23" fillId="8" borderId="15" xfId="0" applyFont="1" applyFill="1" applyBorder="1" applyAlignment="1">
      <alignment vertical="center" wrapText="1"/>
    </xf>
    <xf numFmtId="0" fontId="23" fillId="8" borderId="15" xfId="0" applyFont="1" applyFill="1" applyBorder="1" applyAlignment="1">
      <alignment horizontal="center" vertical="center" wrapText="1"/>
    </xf>
    <xf numFmtId="17" fontId="23" fillId="8" borderId="15" xfId="0" applyNumberFormat="1" applyFont="1" applyFill="1" applyBorder="1" applyAlignment="1">
      <alignment horizontal="center" vertical="center" wrapText="1"/>
    </xf>
    <xf numFmtId="171" fontId="23" fillId="8" borderId="15" xfId="12" applyNumberFormat="1" applyFont="1" applyFill="1" applyBorder="1" applyAlignment="1">
      <alignment horizontal="center" vertical="center" wrapText="1"/>
    </xf>
    <xf numFmtId="171" fontId="23" fillId="8" borderId="15" xfId="0" applyNumberFormat="1" applyFont="1" applyFill="1" applyBorder="1" applyAlignment="1">
      <alignment horizontal="center" vertical="center" wrapText="1"/>
    </xf>
    <xf numFmtId="0" fontId="21"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23" fillId="0" borderId="15" xfId="0" applyFont="1" applyBorder="1" applyAlignment="1">
      <alignment horizontal="center" vertical="center" wrapText="1"/>
    </xf>
    <xf numFmtId="0" fontId="0" fillId="0" borderId="15" xfId="0" applyBorder="1" applyAlignment="1">
      <alignment horizontal="center" vertical="center" wrapText="1"/>
    </xf>
    <xf numFmtId="17" fontId="23" fillId="0" borderId="15" xfId="0" applyNumberFormat="1" applyFont="1" applyBorder="1" applyAlignment="1">
      <alignment horizontal="center" vertical="center" wrapText="1"/>
    </xf>
    <xf numFmtId="171" fontId="23" fillId="0" borderId="15" xfId="12" applyNumberFormat="1"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justify" vertical="center" wrapText="1"/>
    </xf>
    <xf numFmtId="0" fontId="25" fillId="0" borderId="15" xfId="0" applyFont="1" applyBorder="1" applyAlignment="1">
      <alignment horizontal="center" vertical="center" wrapText="1"/>
    </xf>
    <xf numFmtId="0" fontId="25" fillId="0" borderId="15" xfId="0" applyFont="1" applyBorder="1" applyAlignment="1">
      <alignment horizontal="justify" wrapText="1"/>
    </xf>
    <xf numFmtId="0" fontId="24" fillId="0" borderId="15" xfId="0" applyFont="1" applyBorder="1" applyAlignment="1">
      <alignment horizontal="justify" wrapText="1"/>
    </xf>
    <xf numFmtId="0" fontId="24" fillId="0" borderId="15" xfId="0" applyFont="1" applyBorder="1" applyAlignment="1">
      <alignment horizontal="justify" vertical="center"/>
    </xf>
    <xf numFmtId="0" fontId="25" fillId="0" borderId="15" xfId="0" applyFont="1" applyBorder="1" applyAlignment="1">
      <alignment horizontal="justify" vertical="center" wrapText="1"/>
    </xf>
    <xf numFmtId="0" fontId="25" fillId="0" borderId="15" xfId="0" applyFont="1" applyBorder="1" applyAlignment="1">
      <alignment horizontal="justify"/>
    </xf>
    <xf numFmtId="0" fontId="0" fillId="8" borderId="0" xfId="0" applyFill="1" applyAlignment="1">
      <alignment vertical="top"/>
    </xf>
    <xf numFmtId="0" fontId="22" fillId="8" borderId="0" xfId="0" applyFont="1" applyFill="1"/>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9" fillId="8" borderId="13" xfId="0" applyFont="1" applyFill="1" applyBorder="1" applyAlignment="1">
      <alignment horizontal="center"/>
    </xf>
    <xf numFmtId="0" fontId="9" fillId="8" borderId="13" xfId="0" applyFont="1" applyFill="1" applyBorder="1" applyAlignment="1">
      <alignment horizontal="center" vertical="center"/>
    </xf>
    <xf numFmtId="0" fontId="17" fillId="8" borderId="43" xfId="0" applyFont="1" applyFill="1" applyBorder="1" applyAlignment="1">
      <alignment horizontal="justify" vertical="justify" wrapText="1"/>
    </xf>
    <xf numFmtId="172" fontId="19" fillId="8" borderId="43" xfId="18" applyNumberFormat="1" applyFont="1" applyFill="1" applyBorder="1" applyAlignment="1">
      <alignment horizontal="center" vertical="center"/>
    </xf>
    <xf numFmtId="0" fontId="23" fillId="8" borderId="47" xfId="0" applyFont="1" applyFill="1" applyBorder="1" applyAlignment="1">
      <alignment horizontal="left" vertical="center" wrapText="1"/>
    </xf>
    <xf numFmtId="0" fontId="21" fillId="8" borderId="47" xfId="0" applyFont="1" applyFill="1" applyBorder="1" applyAlignment="1">
      <alignment horizontal="left" vertical="center" wrapText="1"/>
    </xf>
    <xf numFmtId="0" fontId="17" fillId="8" borderId="0" xfId="0" applyFont="1" applyFill="1" applyAlignment="1">
      <alignment horizontal="center" vertical="center" wrapText="1"/>
    </xf>
    <xf numFmtId="0" fontId="23" fillId="8" borderId="0" xfId="0" applyFont="1" applyFill="1" applyAlignment="1">
      <alignment horizontal="left" vertical="center" wrapText="1"/>
    </xf>
    <xf numFmtId="0" fontId="21" fillId="8" borderId="0" xfId="0" applyFont="1" applyFill="1" applyAlignment="1">
      <alignment horizontal="left" vertical="center" wrapText="1"/>
    </xf>
    <xf numFmtId="0" fontId="17" fillId="8" borderId="43" xfId="0" applyFont="1" applyFill="1" applyBorder="1" applyAlignment="1">
      <alignment horizontal="justify" wrapText="1"/>
    </xf>
    <xf numFmtId="0" fontId="0" fillId="8" borderId="0" xfId="0" applyFill="1"/>
    <xf numFmtId="0" fontId="3" fillId="8" borderId="0" xfId="0" applyFont="1" applyFill="1"/>
    <xf numFmtId="0" fontId="27" fillId="8" borderId="8" xfId="0" applyFont="1" applyFill="1" applyBorder="1" applyAlignment="1">
      <alignment horizontal="center"/>
    </xf>
    <xf numFmtId="173" fontId="27" fillId="8" borderId="8" xfId="16" applyNumberFormat="1" applyFont="1" applyFill="1" applyBorder="1"/>
    <xf numFmtId="0" fontId="27" fillId="8" borderId="0" xfId="0" applyFont="1" applyFill="1" applyAlignment="1">
      <alignment horizontal="center"/>
    </xf>
    <xf numFmtId="173" fontId="27" fillId="8" borderId="0" xfId="16" applyNumberFormat="1" applyFont="1" applyFill="1" applyBorder="1"/>
    <xf numFmtId="0" fontId="0" fillId="8" borderId="0" xfId="0" applyFill="1" applyAlignment="1">
      <alignment horizontal="center"/>
    </xf>
    <xf numFmtId="0" fontId="24" fillId="8" borderId="0" xfId="0" applyFont="1" applyFill="1" applyAlignment="1">
      <alignment horizontal="left"/>
    </xf>
    <xf numFmtId="0" fontId="28" fillId="8" borderId="0" xfId="0" applyFont="1" applyFill="1"/>
    <xf numFmtId="0" fontId="29" fillId="8" borderId="0" xfId="0" applyFont="1" applyFill="1"/>
    <xf numFmtId="0" fontId="0" fillId="8" borderId="0" xfId="0" applyFill="1" applyAlignment="1">
      <alignment horizontal="justify" vertical="justify"/>
    </xf>
    <xf numFmtId="0" fontId="31" fillId="8" borderId="31" xfId="0" applyFont="1" applyFill="1" applyBorder="1" applyAlignment="1">
      <alignment horizontal="center" vertical="center"/>
    </xf>
    <xf numFmtId="0" fontId="31" fillId="8" borderId="15" xfId="0" applyFont="1" applyFill="1" applyBorder="1" applyAlignment="1">
      <alignment horizontal="center" vertical="center"/>
    </xf>
    <xf numFmtId="0" fontId="30" fillId="8" borderId="15" xfId="0" applyFont="1" applyFill="1" applyBorder="1" applyAlignment="1">
      <alignment horizontal="justify" vertical="center" wrapText="1"/>
    </xf>
    <xf numFmtId="0" fontId="30" fillId="8" borderId="15" xfId="0" applyFont="1" applyFill="1" applyBorder="1" applyAlignment="1">
      <alignment vertical="center"/>
    </xf>
    <xf numFmtId="0" fontId="31" fillId="8" borderId="15" xfId="0" applyFont="1" applyFill="1" applyBorder="1" applyAlignment="1">
      <alignment horizontal="center" vertical="center" wrapText="1"/>
    </xf>
    <xf numFmtId="3" fontId="0" fillId="8" borderId="0" xfId="0" applyNumberFormat="1" applyFill="1"/>
    <xf numFmtId="0" fontId="27" fillId="8" borderId="17" xfId="0" applyFont="1" applyFill="1" applyBorder="1"/>
    <xf numFmtId="0" fontId="26" fillId="8" borderId="33" xfId="0" applyFont="1" applyFill="1" applyBorder="1" applyAlignment="1">
      <alignment horizontal="center" vertical="center" wrapText="1"/>
    </xf>
    <xf numFmtId="0" fontId="26" fillId="8" borderId="26" xfId="0" applyFont="1" applyFill="1" applyBorder="1" applyAlignment="1">
      <alignment horizontal="center" vertical="justify" wrapText="1"/>
    </xf>
    <xf numFmtId="173" fontId="27" fillId="8" borderId="8" xfId="16" applyNumberFormat="1" applyFont="1" applyFill="1" applyBorder="1" applyAlignment="1">
      <alignment horizontal="right"/>
    </xf>
    <xf numFmtId="3" fontId="27" fillId="8" borderId="8" xfId="0" applyNumberFormat="1" applyFont="1" applyFill="1" applyBorder="1"/>
    <xf numFmtId="43" fontId="27" fillId="8" borderId="23" xfId="16" applyFont="1" applyFill="1" applyBorder="1" applyAlignment="1">
      <alignment horizontal="center"/>
    </xf>
    <xf numFmtId="0" fontId="27" fillId="8" borderId="8" xfId="0" applyFont="1" applyFill="1" applyBorder="1" applyAlignment="1">
      <alignment horizontal="center" vertical="center" wrapText="1"/>
    </xf>
    <xf numFmtId="0" fontId="26" fillId="8" borderId="19" xfId="0" applyFont="1" applyFill="1" applyBorder="1" applyAlignment="1">
      <alignment horizontal="center"/>
    </xf>
    <xf numFmtId="0" fontId="27" fillId="8" borderId="16" xfId="0" applyFont="1" applyFill="1" applyBorder="1"/>
    <xf numFmtId="0" fontId="27" fillId="8" borderId="23" xfId="0" applyFont="1" applyFill="1" applyBorder="1" applyAlignment="1">
      <alignment horizontal="center" vertical="justify" wrapText="1"/>
    </xf>
    <xf numFmtId="0" fontId="26" fillId="8" borderId="23" xfId="0" applyFont="1" applyFill="1" applyBorder="1" applyAlignment="1">
      <alignment horizontal="center" vertical="justify" wrapText="1"/>
    </xf>
    <xf numFmtId="0" fontId="30" fillId="8" borderId="15" xfId="0" applyFont="1" applyFill="1" applyBorder="1"/>
    <xf numFmtId="0" fontId="0" fillId="8" borderId="15" xfId="0" applyFill="1" applyBorder="1" applyAlignment="1">
      <alignment horizontal="center"/>
    </xf>
    <xf numFmtId="0" fontId="30" fillId="8" borderId="26" xfId="0" applyFont="1" applyFill="1" applyBorder="1" applyAlignment="1">
      <alignment horizontal="left" vertical="center" wrapText="1"/>
    </xf>
    <xf numFmtId="0" fontId="31" fillId="8" borderId="19" xfId="0" applyFont="1" applyFill="1" applyBorder="1" applyAlignment="1">
      <alignment horizontal="center" vertical="center"/>
    </xf>
    <xf numFmtId="0" fontId="30" fillId="8" borderId="15" xfId="0" applyFont="1" applyFill="1" applyBorder="1" applyAlignment="1">
      <alignment wrapText="1"/>
    </xf>
    <xf numFmtId="0" fontId="27" fillId="8" borderId="23" xfId="0" applyFont="1" applyFill="1" applyBorder="1" applyAlignment="1">
      <alignment horizontal="center" vertical="center" wrapText="1"/>
    </xf>
    <xf numFmtId="9" fontId="0" fillId="8" borderId="0" xfId="0" applyNumberFormat="1" applyFill="1"/>
    <xf numFmtId="0" fontId="0" fillId="8" borderId="0" xfId="0" applyFill="1" applyAlignment="1">
      <alignment vertical="center"/>
    </xf>
    <xf numFmtId="43" fontId="26" fillId="8" borderId="23" xfId="16" applyFont="1" applyFill="1" applyBorder="1" applyAlignment="1">
      <alignment horizontal="center"/>
    </xf>
    <xf numFmtId="0" fontId="3" fillId="8" borderId="15" xfId="0" applyFont="1" applyFill="1" applyBorder="1" applyAlignment="1">
      <alignment horizontal="center"/>
    </xf>
    <xf numFmtId="0" fontId="27" fillId="8" borderId="29" xfId="0" applyFont="1" applyFill="1" applyBorder="1"/>
    <xf numFmtId="43" fontId="27" fillId="8" borderId="30" xfId="16" applyFont="1" applyFill="1" applyBorder="1"/>
    <xf numFmtId="173" fontId="27" fillId="8" borderId="30" xfId="16" applyNumberFormat="1" applyFont="1" applyFill="1" applyBorder="1"/>
    <xf numFmtId="9" fontId="27" fillId="8" borderId="30" xfId="18" applyFont="1" applyFill="1" applyBorder="1"/>
    <xf numFmtId="0" fontId="0" fillId="8" borderId="31" xfId="0" applyFill="1" applyBorder="1"/>
    <xf numFmtId="0" fontId="0" fillId="8" borderId="21" xfId="0" applyFill="1" applyBorder="1"/>
    <xf numFmtId="39" fontId="27" fillId="8" borderId="30" xfId="16" applyNumberFormat="1" applyFont="1" applyFill="1" applyBorder="1"/>
    <xf numFmtId="43" fontId="27" fillId="8" borderId="20" xfId="16" applyFont="1" applyFill="1" applyBorder="1" applyAlignment="1">
      <alignment horizontal="center"/>
    </xf>
    <xf numFmtId="174" fontId="27" fillId="8" borderId="20" xfId="0" applyNumberFormat="1" applyFont="1" applyFill="1" applyBorder="1" applyAlignment="1">
      <alignment horizontal="right" vertical="center"/>
    </xf>
    <xf numFmtId="171" fontId="27" fillId="8" borderId="26" xfId="12" applyNumberFormat="1" applyFont="1" applyFill="1" applyBorder="1" applyAlignment="1">
      <alignment horizontal="right" vertical="center"/>
    </xf>
    <xf numFmtId="9" fontId="27" fillId="8" borderId="26" xfId="18" applyFont="1" applyFill="1" applyBorder="1" applyAlignment="1">
      <alignment horizontal="right" vertical="center"/>
    </xf>
    <xf numFmtId="4" fontId="27" fillId="8" borderId="15" xfId="0" applyNumberFormat="1" applyFont="1" applyFill="1" applyBorder="1" applyAlignment="1">
      <alignment horizontal="right"/>
    </xf>
    <xf numFmtId="171" fontId="27" fillId="8" borderId="15" xfId="12" applyNumberFormat="1" applyFont="1" applyFill="1" applyBorder="1" applyAlignment="1">
      <alignment horizontal="right" vertical="center"/>
    </xf>
    <xf numFmtId="9" fontId="27" fillId="8" borderId="15" xfId="18" applyFont="1" applyFill="1" applyBorder="1" applyAlignment="1">
      <alignment horizontal="right" vertical="center"/>
    </xf>
    <xf numFmtId="0" fontId="28" fillId="8" borderId="33" xfId="0" applyFont="1" applyFill="1" applyBorder="1" applyAlignment="1">
      <alignment horizontal="center" vertical="center" wrapText="1"/>
    </xf>
    <xf numFmtId="2" fontId="27" fillId="8" borderId="30" xfId="16" applyNumberFormat="1" applyFont="1" applyFill="1" applyBorder="1" applyAlignment="1">
      <alignment horizontal="right"/>
    </xf>
    <xf numFmtId="173" fontId="27" fillId="8" borderId="28" xfId="16" applyNumberFormat="1" applyFont="1" applyFill="1" applyBorder="1"/>
    <xf numFmtId="0" fontId="0" fillId="8" borderId="28" xfId="0" applyFill="1" applyBorder="1"/>
    <xf numFmtId="3" fontId="27" fillId="8" borderId="0" xfId="0" applyNumberFormat="1" applyFont="1" applyFill="1"/>
    <xf numFmtId="0" fontId="30" fillId="8" borderId="15" xfId="0" applyFont="1" applyFill="1" applyBorder="1" applyAlignment="1">
      <alignment horizontal="center" vertical="center"/>
    </xf>
    <xf numFmtId="0" fontId="33" fillId="0" borderId="15" xfId="0" applyFont="1" applyBorder="1" applyAlignment="1">
      <alignment horizontal="justify" vertical="center" wrapText="1"/>
    </xf>
    <xf numFmtId="0" fontId="32" fillId="0" borderId="15" xfId="0" applyFont="1" applyBorder="1" applyAlignment="1">
      <alignment horizontal="center" vertical="center" wrapText="1"/>
    </xf>
    <xf numFmtId="173" fontId="27" fillId="8" borderId="8" xfId="0" applyNumberFormat="1" applyFont="1" applyFill="1" applyBorder="1" applyAlignment="1">
      <alignment horizontal="center" vertical="center" wrapText="1"/>
    </xf>
    <xf numFmtId="2" fontId="27" fillId="8" borderId="30" xfId="18" applyNumberFormat="1" applyFont="1" applyFill="1" applyBorder="1"/>
    <xf numFmtId="2" fontId="27" fillId="8" borderId="15" xfId="18" applyNumberFormat="1" applyFont="1" applyFill="1" applyBorder="1" applyAlignment="1">
      <alignment horizontal="right"/>
    </xf>
    <xf numFmtId="41" fontId="0" fillId="8" borderId="0" xfId="17" applyFont="1" applyFill="1" applyAlignment="1">
      <alignment vertical="center"/>
    </xf>
    <xf numFmtId="9" fontId="0" fillId="8" borderId="0" xfId="17" applyNumberFormat="1" applyFont="1" applyFill="1" applyAlignment="1">
      <alignment vertical="center"/>
    </xf>
    <xf numFmtId="0" fontId="17" fillId="0" borderId="15" xfId="0" applyFont="1" applyBorder="1" applyAlignment="1">
      <alignment horizontal="center" vertical="center" wrapText="1"/>
    </xf>
    <xf numFmtId="0" fontId="9" fillId="0" borderId="0" xfId="0" applyFont="1" applyAlignment="1">
      <alignment vertical="center" wrapText="1"/>
    </xf>
    <xf numFmtId="0" fontId="9" fillId="0" borderId="0" xfId="0" applyFont="1"/>
    <xf numFmtId="0" fontId="19"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0" xfId="0" applyFont="1" applyAlignment="1">
      <alignment vertical="top"/>
    </xf>
    <xf numFmtId="0" fontId="19" fillId="0" borderId="0" xfId="0" applyFont="1" applyAlignment="1">
      <alignment horizontal="left" vertical="top"/>
    </xf>
    <xf numFmtId="0" fontId="19" fillId="0" borderId="0" xfId="0" applyFont="1" applyAlignment="1">
      <alignment horizontal="left" vertical="top" wrapText="1"/>
    </xf>
    <xf numFmtId="0" fontId="10" fillId="0" borderId="0" xfId="0" applyFont="1" applyAlignment="1">
      <alignment horizontal="left" vertical="top" wrapText="1"/>
    </xf>
    <xf numFmtId="0" fontId="17" fillId="7" borderId="15"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center" vertical="center" wrapText="1"/>
    </xf>
    <xf numFmtId="8" fontId="7" fillId="0" borderId="15" xfId="0" applyNumberFormat="1" applyFont="1" applyBorder="1" applyAlignment="1">
      <alignment horizontal="center" vertical="center" wrapText="1"/>
    </xf>
    <xf numFmtId="0" fontId="6" fillId="0" borderId="15" xfId="0" applyFont="1" applyBorder="1" applyAlignment="1">
      <alignment vertical="center" wrapText="1"/>
    </xf>
    <xf numFmtId="0" fontId="0" fillId="0" borderId="15" xfId="0" applyBorder="1" applyAlignment="1">
      <alignment vertical="center" wrapText="1"/>
    </xf>
    <xf numFmtId="0" fontId="19" fillId="9" borderId="15" xfId="0" applyFont="1" applyFill="1" applyBorder="1" applyAlignment="1">
      <alignment horizontal="center" vertical="center" wrapText="1"/>
    </xf>
    <xf numFmtId="0" fontId="0" fillId="0" borderId="0" xfId="0" applyAlignment="1">
      <alignment vertical="center" wrapText="1"/>
    </xf>
    <xf numFmtId="169" fontId="0" fillId="0" borderId="0" xfId="0" applyNumberFormat="1"/>
    <xf numFmtId="0" fontId="24" fillId="0" borderId="15" xfId="0" applyFont="1" applyBorder="1" applyAlignment="1">
      <alignment horizontal="center"/>
    </xf>
    <xf numFmtId="0" fontId="25" fillId="0" borderId="26" xfId="0" applyFont="1" applyBorder="1" applyAlignment="1">
      <alignment horizontal="justify" vertical="justify" wrapText="1"/>
    </xf>
    <xf numFmtId="0" fontId="25" fillId="0" borderId="20" xfId="0" applyFont="1" applyBorder="1" applyAlignment="1">
      <alignment horizontal="justify" vertical="justify" wrapText="1"/>
    </xf>
    <xf numFmtId="0" fontId="25" fillId="0" borderId="26" xfId="0" applyFont="1" applyBorder="1" applyAlignment="1">
      <alignment horizontal="center" vertical="center" wrapText="1"/>
    </xf>
    <xf numFmtId="0" fontId="25" fillId="0" borderId="20" xfId="0" applyFont="1" applyBorder="1" applyAlignment="1">
      <alignment horizontal="center" vertical="center" wrapText="1"/>
    </xf>
    <xf numFmtId="0" fontId="17" fillId="8" borderId="0" xfId="0" applyFont="1" applyFill="1" applyAlignment="1">
      <alignment horizontal="center" vertical="center"/>
    </xf>
    <xf numFmtId="0" fontId="17" fillId="8" borderId="14"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46" xfId="0" applyFont="1" applyFill="1" applyBorder="1" applyAlignment="1">
      <alignment horizontal="center" vertical="center" wrapText="1"/>
    </xf>
    <xf numFmtId="9" fontId="17" fillId="8" borderId="17" xfId="0" applyNumberFormat="1" applyFont="1" applyFill="1" applyBorder="1" applyAlignment="1">
      <alignment horizontal="center" vertical="justify" wrapText="1"/>
    </xf>
    <xf numFmtId="0" fontId="17" fillId="8" borderId="0" xfId="0" applyFont="1" applyFill="1" applyAlignment="1">
      <alignment horizontal="center" vertical="justify" wrapText="1"/>
    </xf>
    <xf numFmtId="0" fontId="17" fillId="8" borderId="30" xfId="0" applyFont="1" applyFill="1" applyBorder="1" applyAlignment="1">
      <alignment horizontal="center" vertical="justify" wrapText="1"/>
    </xf>
    <xf numFmtId="0" fontId="3" fillId="8" borderId="0" xfId="0" applyFont="1" applyFill="1" applyAlignment="1">
      <alignment horizontal="center"/>
    </xf>
    <xf numFmtId="0" fontId="30" fillId="8" borderId="15"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0" xfId="0" applyFill="1" applyBorder="1" applyAlignment="1">
      <alignment horizontal="center" vertical="center" wrapText="1"/>
    </xf>
    <xf numFmtId="0" fontId="17" fillId="8" borderId="0" xfId="0" applyFont="1" applyFill="1" applyAlignment="1">
      <alignment horizontal="left" vertical="justify"/>
    </xf>
    <xf numFmtId="0" fontId="17" fillId="8" borderId="0" xfId="0" applyFont="1" applyFill="1" applyAlignment="1">
      <alignment horizontal="left" vertical="center" wrapText="1"/>
    </xf>
    <xf numFmtId="0" fontId="26" fillId="8" borderId="44" xfId="0" applyFont="1" applyFill="1" applyBorder="1" applyAlignment="1">
      <alignment horizontal="center" vertical="center" wrapText="1"/>
    </xf>
    <xf numFmtId="0" fontId="26" fillId="8" borderId="45"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15" xfId="0" applyFont="1" applyFill="1" applyBorder="1" applyAlignment="1">
      <alignment horizontal="center" vertical="center" wrapText="1"/>
    </xf>
    <xf numFmtId="0" fontId="3" fillId="4" borderId="15" xfId="0" applyFont="1" applyFill="1" applyBorder="1" applyAlignment="1">
      <alignment horizontal="center" wrapText="1"/>
    </xf>
    <xf numFmtId="0" fontId="0" fillId="0" borderId="15" xfId="0" applyBorder="1" applyAlignment="1">
      <alignment horizontal="center" vertical="center"/>
    </xf>
    <xf numFmtId="0" fontId="0" fillId="7" borderId="15" xfId="0" applyFill="1" applyBorder="1" applyAlignment="1">
      <alignment horizontal="center" vertical="center" wrapText="1"/>
    </xf>
    <xf numFmtId="0" fontId="3" fillId="4" borderId="15" xfId="0" applyFont="1" applyFill="1" applyBorder="1" applyAlignment="1">
      <alignment horizontal="center"/>
    </xf>
    <xf numFmtId="0" fontId="5" fillId="4" borderId="15" xfId="0" applyFont="1" applyFill="1" applyBorder="1" applyAlignment="1">
      <alignment horizontal="center" vertical="center" wrapText="1"/>
    </xf>
    <xf numFmtId="0" fontId="0" fillId="0" borderId="15" xfId="0" applyBorder="1" applyAlignment="1">
      <alignment horizontal="center" vertical="center" wrapText="1"/>
    </xf>
    <xf numFmtId="0" fontId="6" fillId="0" borderId="15" xfId="0" applyFont="1" applyBorder="1" applyAlignment="1">
      <alignment vertical="center" wrapText="1"/>
    </xf>
    <xf numFmtId="0" fontId="7" fillId="0" borderId="15"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7" fillId="3" borderId="15" xfId="0" applyFont="1" applyFill="1" applyBorder="1" applyAlignment="1">
      <alignment horizontal="center" vertic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6" fillId="0" borderId="15"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170" fontId="4" fillId="0" borderId="15" xfId="1" applyNumberFormat="1" applyFont="1" applyBorder="1" applyAlignment="1">
      <alignment horizontal="center" vertical="center" wrapText="1"/>
    </xf>
    <xf numFmtId="170" fontId="4" fillId="0" borderId="41" xfId="1" applyNumberFormat="1" applyFont="1" applyBorder="1" applyAlignment="1">
      <alignment horizontal="center" vertical="center" wrapText="1"/>
    </xf>
    <xf numFmtId="170" fontId="4" fillId="0" borderId="15" xfId="1" applyNumberFormat="1" applyFont="1" applyBorder="1" applyAlignment="1">
      <alignment horizontal="center" vertical="center"/>
    </xf>
    <xf numFmtId="170" fontId="4" fillId="0" borderId="26" xfId="1" applyNumberFormat="1" applyFont="1" applyBorder="1" applyAlignment="1">
      <alignment horizontal="center" vertical="center" wrapText="1"/>
    </xf>
    <xf numFmtId="170" fontId="4" fillId="0" borderId="23" xfId="1" applyNumberFormat="1" applyFont="1" applyBorder="1" applyAlignment="1">
      <alignment horizontal="center" vertical="center" wrapText="1"/>
    </xf>
    <xf numFmtId="170" fontId="4" fillId="0" borderId="20" xfId="1" applyNumberFormat="1" applyFont="1" applyBorder="1" applyAlignment="1">
      <alignment horizontal="center" vertical="center" wrapText="1"/>
    </xf>
    <xf numFmtId="170" fontId="4" fillId="0" borderId="34"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3" fillId="4" borderId="18" xfId="0" applyFont="1" applyFill="1" applyBorder="1" applyAlignment="1">
      <alignment horizontal="center" wrapText="1"/>
    </xf>
    <xf numFmtId="0" fontId="3" fillId="4" borderId="10" xfId="0" applyFont="1" applyFill="1" applyBorder="1" applyAlignment="1">
      <alignment horizontal="center" wrapText="1"/>
    </xf>
    <xf numFmtId="170"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170" fontId="4" fillId="0" borderId="3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170" fontId="4" fillId="0" borderId="33" xfId="1" applyNumberFormat="1" applyFont="1" applyBorder="1" applyAlignment="1">
      <alignment horizontal="center" vertical="center" wrapText="1"/>
    </xf>
    <xf numFmtId="170" fontId="4" fillId="0" borderId="40" xfId="1" applyNumberFormat="1" applyFont="1" applyBorder="1" applyAlignment="1">
      <alignment horizontal="center" vertical="center" wrapText="1"/>
    </xf>
    <xf numFmtId="170" fontId="4" fillId="0" borderId="33" xfId="1" applyNumberFormat="1" applyFont="1" applyBorder="1" applyAlignment="1">
      <alignment horizontal="center" vertical="center"/>
    </xf>
    <xf numFmtId="170" fontId="4" fillId="0" borderId="32" xfId="1" applyNumberFormat="1" applyFont="1" applyBorder="1" applyAlignment="1">
      <alignment horizontal="center" vertical="center" wrapText="1"/>
    </xf>
    <xf numFmtId="170" fontId="4" fillId="0" borderId="35" xfId="1" applyNumberFormat="1" applyFont="1" applyBorder="1" applyAlignment="1">
      <alignment horizontal="center" vertical="center" wrapText="1"/>
    </xf>
    <xf numFmtId="170" fontId="4" fillId="0" borderId="22" xfId="1" applyNumberFormat="1" applyFont="1" applyBorder="1" applyAlignment="1">
      <alignment horizontal="center" vertical="center" wrapText="1"/>
    </xf>
    <xf numFmtId="170" fontId="4" fillId="0" borderId="38"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3" fillId="4" borderId="14" xfId="0" applyFont="1" applyFill="1" applyBorder="1" applyAlignment="1">
      <alignment horizont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13" fillId="0" borderId="24" xfId="14" applyFont="1" applyBorder="1" applyAlignment="1">
      <alignment horizontal="center" vertical="center"/>
    </xf>
    <xf numFmtId="0" fontId="13" fillId="0" borderId="25" xfId="14" applyFont="1" applyBorder="1" applyAlignment="1">
      <alignment horizontal="center" vertical="center"/>
    </xf>
    <xf numFmtId="0" fontId="13" fillId="0" borderId="27" xfId="14" applyFont="1" applyBorder="1" applyAlignment="1">
      <alignment horizontal="center" vertical="center"/>
    </xf>
    <xf numFmtId="0" fontId="0" fillId="7" borderId="0" xfId="0" applyFill="1" applyAlignment="1">
      <alignment horizontal="center" vertical="center" wrapText="1"/>
    </xf>
    <xf numFmtId="0" fontId="0" fillId="7" borderId="8" xfId="0" applyFill="1" applyBorder="1" applyAlignment="1">
      <alignment horizontal="center" vertical="center" wrapText="1"/>
    </xf>
    <xf numFmtId="0" fontId="0" fillId="4" borderId="14" xfId="0" applyFill="1" applyBorder="1" applyAlignment="1">
      <alignment horizontal="center" wrapText="1"/>
    </xf>
    <xf numFmtId="0" fontId="0" fillId="4" borderId="18" xfId="0" applyFill="1" applyBorder="1" applyAlignment="1">
      <alignment horizontal="center" wrapText="1"/>
    </xf>
    <xf numFmtId="0" fontId="0" fillId="4" borderId="10" xfId="0" applyFill="1" applyBorder="1" applyAlignment="1">
      <alignment horizontal="center" wrapText="1"/>
    </xf>
    <xf numFmtId="0" fontId="20" fillId="0" borderId="15" xfId="0" applyFont="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20" fillId="0" borderId="15" xfId="0" applyFont="1" applyBorder="1" applyAlignment="1">
      <alignment vertical="center" wrapText="1"/>
    </xf>
    <xf numFmtId="0" fontId="3" fillId="0" borderId="15" xfId="0" applyFont="1" applyBorder="1" applyAlignment="1">
      <alignment horizontal="center"/>
    </xf>
    <xf numFmtId="0" fontId="0" fillId="0" borderId="17" xfId="0" applyBorder="1" applyAlignment="1">
      <alignment horizontal="center" vertical="center" wrapText="1"/>
    </xf>
    <xf numFmtId="0" fontId="0" fillId="9" borderId="26"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0" xfId="0" applyFill="1" applyBorder="1" applyAlignment="1">
      <alignment horizontal="center" vertical="center" wrapText="1"/>
    </xf>
    <xf numFmtId="0" fontId="10" fillId="0" borderId="0" xfId="0" applyFont="1" applyAlignment="1">
      <alignment horizontal="left" vertical="top" wrapText="1"/>
    </xf>
    <xf numFmtId="0" fontId="19" fillId="0" borderId="0" xfId="0" applyFont="1" applyAlignment="1">
      <alignment horizontal="left" vertical="top" wrapText="1"/>
    </xf>
    <xf numFmtId="0" fontId="19" fillId="0" borderId="0" xfId="14" applyFont="1" applyAlignment="1">
      <alignment horizontal="left" vertical="top" wrapText="1"/>
    </xf>
    <xf numFmtId="0" fontId="10" fillId="0" borderId="0" xfId="14" applyAlignment="1">
      <alignment horizontal="left" vertical="top" wrapText="1"/>
    </xf>
    <xf numFmtId="0" fontId="17" fillId="0" borderId="0" xfId="0" applyFont="1" applyAlignment="1">
      <alignment horizontal="center" vertical="center" wrapText="1"/>
    </xf>
  </cellXfs>
  <cellStyles count="22">
    <cellStyle name="Euro" xfId="3"/>
    <cellStyle name="Euro 2" xfId="4"/>
    <cellStyle name="Millares" xfId="16" builtinId="3"/>
    <cellStyle name="Millares [0]" xfId="17" builtinId="6"/>
    <cellStyle name="Millares [0] 2" xfId="7"/>
    <cellStyle name="Millares [0] 3" xfId="6"/>
    <cellStyle name="Millares [0] 4" xfId="21"/>
    <cellStyle name="Millares 2" xfId="8"/>
    <cellStyle name="Millares 3" xfId="9"/>
    <cellStyle name="Millares 4" xfId="5"/>
    <cellStyle name="Moneda" xfId="1" builtinId="4"/>
    <cellStyle name="Moneda 2" xfId="11"/>
    <cellStyle name="Moneda 3" xfId="12"/>
    <cellStyle name="Moneda 4" xfId="10"/>
    <cellStyle name="Normal" xfId="0" builtinId="0"/>
    <cellStyle name="Normal 2" xfId="13"/>
    <cellStyle name="Normal 2 2" xfId="19"/>
    <cellStyle name="Normal 3" xfId="14"/>
    <cellStyle name="Normal 4" xfId="2"/>
    <cellStyle name="Normal 4 2" xfId="20"/>
    <cellStyle name="Porcentaje" xfId="18" builtinId="5"/>
    <cellStyle name="Porcentaje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02%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6">
          <cell r="C6" t="str">
            <v>LADOINSA LABORES DOTACIONES INDUSTRIALES SAS</v>
          </cell>
        </row>
        <row r="13">
          <cell r="C13" t="str">
            <v>EMPRESA DE SERVICIOS INTEGRALES SAS</v>
          </cell>
        </row>
      </sheetData>
      <sheetData sheetId="1">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7">
          <cell r="D7" t="str">
            <v>&gt; = 1.5</v>
          </cell>
        </row>
        <row r="8">
          <cell r="D8" t="str">
            <v>&gt; =  A EL P.O</v>
          </cell>
        </row>
        <row r="9">
          <cell r="D9" t="str">
            <v>&lt;= 60 %</v>
          </cell>
        </row>
        <row r="10">
          <cell r="D10" t="str">
            <v>&gt; = 2</v>
          </cell>
        </row>
        <row r="11">
          <cell r="D11" t="str">
            <v>MAYOR O IGUAL A 0.07</v>
          </cell>
        </row>
        <row r="12">
          <cell r="D12" t="str">
            <v>MAYOR O IGUAL A 0.03</v>
          </cell>
        </row>
        <row r="17">
          <cell r="E17">
            <v>2.5648604379837274</v>
          </cell>
        </row>
        <row r="20">
          <cell r="E20">
            <v>10770010102</v>
          </cell>
        </row>
        <row r="22">
          <cell r="E22">
            <v>0.46401973562481497</v>
          </cell>
        </row>
        <row r="25">
          <cell r="E25">
            <v>8.1952587106587238</v>
          </cell>
        </row>
        <row r="28">
          <cell r="E28">
            <v>0.22162148001051368</v>
          </cell>
        </row>
        <row r="31">
          <cell r="E31">
            <v>0.1187847394472549</v>
          </cell>
        </row>
        <row r="40">
          <cell r="E40">
            <v>1.6123123278843805</v>
          </cell>
        </row>
        <row r="43">
          <cell r="E43">
            <v>3778129166</v>
          </cell>
        </row>
        <row r="45">
          <cell r="E45">
            <v>0.59775647469841331</v>
          </cell>
        </row>
        <row r="48">
          <cell r="E48">
            <v>14.497403205118456</v>
          </cell>
        </row>
        <row r="51">
          <cell r="E51">
            <v>0.53137520212750722</v>
          </cell>
        </row>
        <row r="54">
          <cell r="E54">
            <v>0.2137422345616117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25" zoomScale="55" zoomScaleNormal="55" workbookViewId="0">
      <selection activeCell="J25" sqref="J25"/>
    </sheetView>
  </sheetViews>
  <sheetFormatPr baseColWidth="10" defaultRowHeight="15" x14ac:dyDescent="0.25"/>
  <cols>
    <col min="1" max="1" width="50.28515625" customWidth="1"/>
    <col min="2" max="2" width="30.85546875" customWidth="1"/>
    <col min="3" max="3" width="35.42578125" customWidth="1"/>
  </cols>
  <sheetData>
    <row r="1" spans="1:3" ht="15.75" x14ac:dyDescent="0.25">
      <c r="A1" s="151" t="s">
        <v>320</v>
      </c>
      <c r="B1" s="151"/>
      <c r="C1" s="151"/>
    </row>
    <row r="2" spans="1:3" ht="31.5" x14ac:dyDescent="0.25">
      <c r="A2" s="43" t="s">
        <v>284</v>
      </c>
      <c r="B2" s="43" t="s">
        <v>28</v>
      </c>
      <c r="C2" s="43" t="s">
        <v>328</v>
      </c>
    </row>
    <row r="3" spans="1:3" ht="36.75" customHeight="1" x14ac:dyDescent="0.25">
      <c r="A3" s="44" t="s">
        <v>285</v>
      </c>
      <c r="B3" s="45" t="s">
        <v>321</v>
      </c>
      <c r="C3" s="45" t="s">
        <v>329</v>
      </c>
    </row>
    <row r="4" spans="1:3" ht="122.25" customHeight="1" x14ac:dyDescent="0.25">
      <c r="A4" s="46" t="s">
        <v>286</v>
      </c>
      <c r="B4" s="45" t="s">
        <v>224</v>
      </c>
      <c r="C4" s="45" t="s">
        <v>287</v>
      </c>
    </row>
    <row r="5" spans="1:3" ht="42.75" customHeight="1" x14ac:dyDescent="0.25">
      <c r="A5" s="47" t="s">
        <v>288</v>
      </c>
      <c r="B5" s="45" t="s">
        <v>322</v>
      </c>
      <c r="C5" s="45" t="s">
        <v>330</v>
      </c>
    </row>
    <row r="6" spans="1:3" ht="23.25" customHeight="1" x14ac:dyDescent="0.25">
      <c r="A6" s="47" t="s">
        <v>289</v>
      </c>
      <c r="B6" s="45" t="s">
        <v>301</v>
      </c>
      <c r="C6" s="45" t="s">
        <v>331</v>
      </c>
    </row>
    <row r="7" spans="1:3" ht="98.25" customHeight="1" x14ac:dyDescent="0.25">
      <c r="A7" s="46" t="s">
        <v>290</v>
      </c>
      <c r="B7" s="45" t="s">
        <v>224</v>
      </c>
      <c r="C7" s="45" t="s">
        <v>287</v>
      </c>
    </row>
    <row r="8" spans="1:3" ht="33" customHeight="1" x14ac:dyDescent="0.25">
      <c r="A8" s="47" t="s">
        <v>291</v>
      </c>
      <c r="B8" s="45" t="s">
        <v>248</v>
      </c>
      <c r="C8" s="45" t="s">
        <v>248</v>
      </c>
    </row>
    <row r="9" spans="1:3" ht="78" customHeight="1" x14ac:dyDescent="0.25">
      <c r="A9" s="46" t="s">
        <v>292</v>
      </c>
      <c r="B9" s="45" t="s">
        <v>248</v>
      </c>
      <c r="C9" s="45" t="s">
        <v>248</v>
      </c>
    </row>
    <row r="10" spans="1:3" ht="40.5" customHeight="1" x14ac:dyDescent="0.25">
      <c r="A10" s="47" t="s">
        <v>293</v>
      </c>
      <c r="B10" s="45" t="s">
        <v>248</v>
      </c>
      <c r="C10" s="45" t="s">
        <v>248</v>
      </c>
    </row>
    <row r="11" spans="1:3" ht="45.75" customHeight="1" x14ac:dyDescent="0.25">
      <c r="A11" s="47" t="s">
        <v>294</v>
      </c>
      <c r="B11" s="45" t="s">
        <v>323</v>
      </c>
      <c r="C11" s="45" t="s">
        <v>332</v>
      </c>
    </row>
    <row r="12" spans="1:3" ht="123" customHeight="1" x14ac:dyDescent="0.25">
      <c r="A12" s="152" t="s">
        <v>295</v>
      </c>
      <c r="B12" s="154" t="s">
        <v>224</v>
      </c>
      <c r="C12" s="154" t="s">
        <v>287</v>
      </c>
    </row>
    <row r="13" spans="1:3" ht="409.5" customHeight="1" x14ac:dyDescent="0.25">
      <c r="A13" s="153"/>
      <c r="B13" s="155"/>
      <c r="C13" s="155"/>
    </row>
    <row r="14" spans="1:3" ht="39.75" customHeight="1" x14ac:dyDescent="0.25">
      <c r="A14" s="47" t="s">
        <v>296</v>
      </c>
      <c r="B14" s="45" t="s">
        <v>324</v>
      </c>
      <c r="C14" s="45" t="s">
        <v>333</v>
      </c>
    </row>
    <row r="15" spans="1:3" ht="190.5" customHeight="1" x14ac:dyDescent="0.25">
      <c r="A15" s="46" t="s">
        <v>297</v>
      </c>
      <c r="B15" s="45" t="s">
        <v>224</v>
      </c>
      <c r="C15" s="45" t="s">
        <v>287</v>
      </c>
    </row>
    <row r="16" spans="1:3" ht="57.75" customHeight="1" x14ac:dyDescent="0.25">
      <c r="A16" s="47" t="s">
        <v>298</v>
      </c>
      <c r="B16" s="45" t="s">
        <v>325</v>
      </c>
      <c r="C16" s="45" t="s">
        <v>304</v>
      </c>
    </row>
    <row r="17" spans="1:3" ht="108.75" customHeight="1" x14ac:dyDescent="0.25">
      <c r="A17" s="46" t="s">
        <v>299</v>
      </c>
      <c r="B17" s="45" t="s">
        <v>224</v>
      </c>
      <c r="C17" s="45" t="s">
        <v>287</v>
      </c>
    </row>
    <row r="18" spans="1:3" ht="19.5" customHeight="1" x14ac:dyDescent="0.25">
      <c r="A18" s="47" t="s">
        <v>300</v>
      </c>
      <c r="B18" s="45" t="s">
        <v>309</v>
      </c>
      <c r="C18" s="45" t="s">
        <v>310</v>
      </c>
    </row>
    <row r="19" spans="1:3" ht="116.25" customHeight="1" x14ac:dyDescent="0.25">
      <c r="A19" s="50" t="s">
        <v>302</v>
      </c>
      <c r="B19" s="45" t="s">
        <v>224</v>
      </c>
      <c r="C19" s="45" t="s">
        <v>287</v>
      </c>
    </row>
    <row r="20" spans="1:3" ht="39" customHeight="1" x14ac:dyDescent="0.25">
      <c r="A20" s="47" t="s">
        <v>303</v>
      </c>
      <c r="B20" s="45" t="s">
        <v>326</v>
      </c>
      <c r="C20" s="45" t="s">
        <v>334</v>
      </c>
    </row>
    <row r="21" spans="1:3" ht="56.25" customHeight="1" x14ac:dyDescent="0.25">
      <c r="A21" s="46" t="s">
        <v>305</v>
      </c>
      <c r="B21" s="45" t="s">
        <v>224</v>
      </c>
      <c r="C21" s="45" t="s">
        <v>287</v>
      </c>
    </row>
    <row r="22" spans="1:3" ht="42.75" customHeight="1" x14ac:dyDescent="0.25">
      <c r="A22" s="47" t="s">
        <v>306</v>
      </c>
      <c r="B22" s="45" t="s">
        <v>321</v>
      </c>
      <c r="C22" s="45" t="s">
        <v>329</v>
      </c>
    </row>
    <row r="23" spans="1:3" ht="240.75" customHeight="1" x14ac:dyDescent="0.25">
      <c r="A23" s="46" t="s">
        <v>319</v>
      </c>
      <c r="B23" s="45" t="s">
        <v>307</v>
      </c>
      <c r="C23" s="45" t="s">
        <v>307</v>
      </c>
    </row>
    <row r="24" spans="1:3" ht="15.75" x14ac:dyDescent="0.25">
      <c r="A24" s="48" t="s">
        <v>308</v>
      </c>
      <c r="B24" s="45"/>
      <c r="C24" s="45" t="s">
        <v>335</v>
      </c>
    </row>
    <row r="25" spans="1:3" ht="122.25" customHeight="1" x14ac:dyDescent="0.25">
      <c r="A25" s="49" t="s">
        <v>311</v>
      </c>
      <c r="B25" s="141" t="s">
        <v>400</v>
      </c>
      <c r="C25" s="45" t="s">
        <v>287</v>
      </c>
    </row>
    <row r="26" spans="1:3" ht="36.75" customHeight="1" x14ac:dyDescent="0.25">
      <c r="A26" s="44" t="s">
        <v>312</v>
      </c>
      <c r="B26" s="45"/>
      <c r="C26" s="45" t="s">
        <v>309</v>
      </c>
    </row>
    <row r="27" spans="1:3" ht="106.5" customHeight="1" x14ac:dyDescent="0.25">
      <c r="A27" s="49" t="s">
        <v>313</v>
      </c>
      <c r="B27" s="141" t="s">
        <v>400</v>
      </c>
      <c r="C27" s="45" t="s">
        <v>287</v>
      </c>
    </row>
    <row r="28" spans="1:3" ht="54" customHeight="1" x14ac:dyDescent="0.25">
      <c r="A28" s="47" t="s">
        <v>314</v>
      </c>
      <c r="B28" s="45" t="s">
        <v>315</v>
      </c>
      <c r="C28" s="45" t="s">
        <v>336</v>
      </c>
    </row>
    <row r="29" spans="1:3" ht="137.25" customHeight="1" x14ac:dyDescent="0.25">
      <c r="A29" s="46" t="s">
        <v>316</v>
      </c>
      <c r="B29" s="45" t="s">
        <v>224</v>
      </c>
      <c r="C29" s="45" t="s">
        <v>224</v>
      </c>
    </row>
    <row r="30" spans="1:3" ht="45.75" customHeight="1" x14ac:dyDescent="0.25">
      <c r="A30" s="47" t="s">
        <v>317</v>
      </c>
      <c r="B30" s="45" t="s">
        <v>318</v>
      </c>
      <c r="C30" s="45" t="s">
        <v>337</v>
      </c>
    </row>
    <row r="31" spans="1:3" ht="408.75" customHeight="1" x14ac:dyDescent="0.25">
      <c r="A31" s="152" t="s">
        <v>327</v>
      </c>
      <c r="B31" s="154" t="s">
        <v>224</v>
      </c>
      <c r="C31" s="154" t="s">
        <v>224</v>
      </c>
    </row>
    <row r="32" spans="1:3" ht="160.5" customHeight="1" x14ac:dyDescent="0.25">
      <c r="A32" s="153"/>
      <c r="B32" s="155"/>
      <c r="C32" s="155"/>
    </row>
    <row r="33" spans="1:3" ht="15.75" x14ac:dyDescent="0.25">
      <c r="A33" s="43" t="s">
        <v>235</v>
      </c>
      <c r="B33" s="140" t="s">
        <v>224</v>
      </c>
      <c r="C33" s="140" t="s">
        <v>224</v>
      </c>
    </row>
  </sheetData>
  <mergeCells count="7">
    <mergeCell ref="A1:C1"/>
    <mergeCell ref="A12:A13"/>
    <mergeCell ref="B12:B13"/>
    <mergeCell ref="C12:C13"/>
    <mergeCell ref="A31:A32"/>
    <mergeCell ref="B31:B32"/>
    <mergeCell ref="C31: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topLeftCell="A4" workbookViewId="0">
      <selection activeCell="E21" sqref="E21"/>
    </sheetView>
  </sheetViews>
  <sheetFormatPr baseColWidth="10" defaultRowHeight="15" x14ac:dyDescent="0.25"/>
  <cols>
    <col min="2" max="2" width="31.5703125" customWidth="1"/>
    <col min="3" max="3" width="41.140625" customWidth="1"/>
    <col min="4" max="4" width="38.5703125" customWidth="1"/>
  </cols>
  <sheetData>
    <row r="2" spans="2:4" ht="15.75" thickBot="1" x14ac:dyDescent="0.3">
      <c r="B2" s="156" t="s">
        <v>340</v>
      </c>
      <c r="C2" s="156"/>
    </row>
    <row r="3" spans="2:4" ht="66.75" customHeight="1" thickBot="1" x14ac:dyDescent="0.3">
      <c r="B3" s="157" t="s">
        <v>341</v>
      </c>
      <c r="C3" s="158"/>
      <c r="D3" s="51"/>
    </row>
    <row r="4" spans="2:4" x14ac:dyDescent="0.25">
      <c r="B4" s="61"/>
      <c r="C4" s="61"/>
      <c r="D4" s="51"/>
    </row>
    <row r="5" spans="2:4" ht="15.75" thickBot="1" x14ac:dyDescent="0.3">
      <c r="B5" s="52" t="s">
        <v>342</v>
      </c>
      <c r="C5" s="61"/>
      <c r="D5" s="51"/>
    </row>
    <row r="6" spans="2:4" ht="77.25" thickBot="1" x14ac:dyDescent="0.3">
      <c r="B6" s="53" t="s">
        <v>343</v>
      </c>
      <c r="C6" s="54" t="s">
        <v>268</v>
      </c>
      <c r="D6" s="51"/>
    </row>
    <row r="7" spans="2:4" x14ac:dyDescent="0.25">
      <c r="B7" s="55" t="s">
        <v>344</v>
      </c>
      <c r="C7" s="56" t="s">
        <v>345</v>
      </c>
      <c r="D7" s="51"/>
    </row>
    <row r="8" spans="2:4" ht="15.75" customHeight="1" x14ac:dyDescent="0.25">
      <c r="B8" s="64" t="s">
        <v>346</v>
      </c>
      <c r="C8" s="58" t="s">
        <v>224</v>
      </c>
      <c r="D8" s="51"/>
    </row>
    <row r="9" spans="2:4" ht="92.25" customHeight="1" thickBot="1" x14ac:dyDescent="0.3">
      <c r="B9" s="59" t="s">
        <v>347</v>
      </c>
      <c r="C9" s="60" t="s">
        <v>348</v>
      </c>
    </row>
    <row r="10" spans="2:4" x14ac:dyDescent="0.25">
      <c r="B10" s="62"/>
      <c r="C10" s="63"/>
    </row>
    <row r="11" spans="2:4" x14ac:dyDescent="0.25">
      <c r="B11" s="62"/>
      <c r="C11" s="63"/>
    </row>
    <row r="12" spans="2:4" ht="15.75" thickBot="1" x14ac:dyDescent="0.3">
      <c r="B12" s="52" t="s">
        <v>342</v>
      </c>
      <c r="C12" s="63"/>
    </row>
    <row r="13" spans="2:4" ht="64.5" thickBot="1" x14ac:dyDescent="0.3">
      <c r="B13" s="53" t="s">
        <v>343</v>
      </c>
      <c r="C13" s="54" t="s">
        <v>225</v>
      </c>
    </row>
    <row r="14" spans="2:4" x14ac:dyDescent="0.25">
      <c r="B14" s="55" t="s">
        <v>344</v>
      </c>
      <c r="C14" s="56" t="s">
        <v>349</v>
      </c>
    </row>
    <row r="15" spans="2:4" ht="17.25" customHeight="1" x14ac:dyDescent="0.25">
      <c r="B15" s="57" t="s">
        <v>346</v>
      </c>
      <c r="C15" s="58" t="s">
        <v>224</v>
      </c>
    </row>
    <row r="16" spans="2:4" ht="91.5" customHeight="1" thickBot="1" x14ac:dyDescent="0.3">
      <c r="B16" s="59" t="s">
        <v>347</v>
      </c>
      <c r="C16" s="60" t="s">
        <v>350</v>
      </c>
    </row>
    <row r="17" spans="2:3" x14ac:dyDescent="0.25">
      <c r="B17" s="62"/>
      <c r="C17" s="63"/>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topLeftCell="D16" workbookViewId="0">
      <selection activeCell="D17" sqref="D17"/>
    </sheetView>
  </sheetViews>
  <sheetFormatPr baseColWidth="10" defaultColWidth="11.42578125" defaultRowHeight="15" x14ac:dyDescent="0.25"/>
  <cols>
    <col min="1" max="1" width="11.42578125" style="65"/>
    <col min="2" max="2" width="30.7109375" style="65" customWidth="1"/>
    <col min="3" max="3" width="29.5703125" style="65" customWidth="1"/>
    <col min="4" max="4" width="27" style="65" customWidth="1"/>
    <col min="5" max="5" width="19.28515625" style="65" customWidth="1"/>
    <col min="6" max="6" width="21.85546875" style="65" customWidth="1"/>
    <col min="7" max="7" width="16" style="65" bestFit="1" customWidth="1"/>
    <col min="8" max="8" width="11.42578125" style="65"/>
    <col min="9" max="9" width="25.5703125" style="65" bestFit="1" customWidth="1"/>
    <col min="10" max="10" width="19.7109375" style="65" customWidth="1"/>
    <col min="11" max="11" width="18.28515625" style="65" customWidth="1"/>
    <col min="12" max="12" width="24.42578125" style="65" customWidth="1"/>
    <col min="13" max="16384" width="11.42578125" style="65"/>
  </cols>
  <sheetData>
    <row r="1" spans="2:6" x14ac:dyDescent="0.25">
      <c r="D1" s="71"/>
    </row>
    <row r="2" spans="2:6" ht="15.75" thickBot="1" x14ac:dyDescent="0.3">
      <c r="B2" s="165" t="str">
        <f>+[1]DOCUMENTOS!B2</f>
        <v>INVITACIÓN ABIERTA No 002 DE 2023</v>
      </c>
      <c r="C2" s="165"/>
      <c r="D2" s="165"/>
    </row>
    <row r="3" spans="2:6" ht="111" customHeight="1" thickBot="1" x14ac:dyDescent="0.3">
      <c r="B3" s="167" t="str">
        <f>+[1]DOCUMENTOS!B3</f>
        <v>CONTRATAR LA PRESTACIÓN DE SERVICIOS DE MANTENIMIENTO, ASEO, CAFETERÍA, JARDINERÍA Y SUMINISTRO DE INSUMOS Y ELEMENTOS PARA LOS PREDIOS DE PROPIEDAD DE LA EMPRESA DE LICORES DE CUNDINAMARCA Y EN CUALQUIER OTRO QUE LE ASISTA LA OBLIGACIÓN LEGAL.</v>
      </c>
      <c r="C3" s="168"/>
      <c r="D3" s="169"/>
      <c r="E3" s="100"/>
      <c r="F3" s="100"/>
    </row>
    <row r="4" spans="2:6" x14ac:dyDescent="0.25">
      <c r="B4" s="75"/>
      <c r="C4" s="75"/>
      <c r="D4" s="75"/>
      <c r="E4" s="75"/>
      <c r="F4" s="75"/>
    </row>
    <row r="5" spans="2:6" x14ac:dyDescent="0.25">
      <c r="B5" s="66" t="s">
        <v>351</v>
      </c>
    </row>
    <row r="6" spans="2:6" ht="62.25" customHeight="1" x14ac:dyDescent="0.25">
      <c r="B6" s="122" t="s">
        <v>352</v>
      </c>
      <c r="C6" s="166" t="s">
        <v>353</v>
      </c>
      <c r="D6" s="166"/>
      <c r="F6" s="81"/>
    </row>
    <row r="7" spans="2:6" ht="18.75" customHeight="1" x14ac:dyDescent="0.25">
      <c r="B7" s="79" t="s">
        <v>354</v>
      </c>
      <c r="C7" s="77" t="s">
        <v>355</v>
      </c>
      <c r="D7" s="77" t="s">
        <v>356</v>
      </c>
      <c r="F7" s="128"/>
    </row>
    <row r="8" spans="2:6" ht="44.25" customHeight="1" x14ac:dyDescent="0.25">
      <c r="B8" s="78" t="s">
        <v>357</v>
      </c>
      <c r="C8" s="77" t="s">
        <v>358</v>
      </c>
      <c r="D8" s="80" t="s">
        <v>359</v>
      </c>
      <c r="F8" s="128"/>
    </row>
    <row r="9" spans="2:6" ht="21" customHeight="1" x14ac:dyDescent="0.25">
      <c r="B9" s="78" t="s">
        <v>360</v>
      </c>
      <c r="C9" s="77" t="s">
        <v>361</v>
      </c>
      <c r="D9" s="77" t="s">
        <v>362</v>
      </c>
      <c r="F9" s="128"/>
    </row>
    <row r="10" spans="2:6" ht="25.5" customHeight="1" x14ac:dyDescent="0.25">
      <c r="B10" s="93" t="s">
        <v>363</v>
      </c>
      <c r="C10" s="77" t="s">
        <v>364</v>
      </c>
      <c r="D10" s="77" t="s">
        <v>365</v>
      </c>
      <c r="F10" s="128"/>
    </row>
    <row r="11" spans="2:6" ht="33" customHeight="1" x14ac:dyDescent="0.25">
      <c r="B11" s="123" t="s">
        <v>366</v>
      </c>
      <c r="C11" s="124" t="s">
        <v>367</v>
      </c>
      <c r="D11" s="124" t="s">
        <v>368</v>
      </c>
      <c r="F11" s="128"/>
    </row>
    <row r="12" spans="2:6" ht="29.25" customHeight="1" x14ac:dyDescent="0.25">
      <c r="B12" s="123" t="s">
        <v>369</v>
      </c>
      <c r="C12" s="124" t="s">
        <v>370</v>
      </c>
      <c r="D12" s="124" t="s">
        <v>371</v>
      </c>
      <c r="F12" s="129"/>
    </row>
    <row r="13" spans="2:6" x14ac:dyDescent="0.25">
      <c r="C13" s="69"/>
    </row>
    <row r="14" spans="2:6" x14ac:dyDescent="0.25">
      <c r="F14" s="99"/>
    </row>
    <row r="15" spans="2:6" x14ac:dyDescent="0.25">
      <c r="B15" s="159" t="str">
        <f>+[1]DOCUMENTOS!C6</f>
        <v>LADOINSA LABORES DOTACIONES INDUSTRIALES SAS</v>
      </c>
      <c r="C15" s="160"/>
      <c r="D15" s="160"/>
      <c r="E15" s="161"/>
      <c r="F15" s="117" t="s">
        <v>224</v>
      </c>
    </row>
    <row r="16" spans="2:6" x14ac:dyDescent="0.25">
      <c r="B16" s="89" t="s">
        <v>372</v>
      </c>
      <c r="C16" s="90"/>
      <c r="D16" s="90"/>
      <c r="E16" s="103"/>
      <c r="F16" s="84"/>
    </row>
    <row r="17" spans="2:6" ht="15.75" thickBot="1" x14ac:dyDescent="0.3">
      <c r="B17" s="82"/>
      <c r="C17" s="67" t="s">
        <v>373</v>
      </c>
      <c r="D17" s="68">
        <v>17652419447</v>
      </c>
      <c r="E17" s="109">
        <f>D17/D18</f>
        <v>2.5648604379837274</v>
      </c>
      <c r="F17" s="87" t="s">
        <v>224</v>
      </c>
    </row>
    <row r="18" spans="2:6" x14ac:dyDescent="0.25">
      <c r="B18" s="82" t="s">
        <v>354</v>
      </c>
      <c r="C18" s="69" t="s">
        <v>374</v>
      </c>
      <c r="D18" s="70">
        <v>6882409345</v>
      </c>
      <c r="E18" s="104"/>
      <c r="F18" s="87"/>
    </row>
    <row r="19" spans="2:6" x14ac:dyDescent="0.25">
      <c r="B19" s="82"/>
      <c r="C19" s="69"/>
      <c r="D19" s="70"/>
      <c r="E19" s="104"/>
      <c r="F19" s="87"/>
    </row>
    <row r="20" spans="2:6" ht="15.75" thickBot="1" x14ac:dyDescent="0.3">
      <c r="B20" s="82" t="s">
        <v>357</v>
      </c>
      <c r="C20" s="67" t="s">
        <v>375</v>
      </c>
      <c r="D20" s="85" t="s">
        <v>376</v>
      </c>
      <c r="E20" s="105">
        <f>D17-D18</f>
        <v>10770010102</v>
      </c>
      <c r="F20" s="87" t="s">
        <v>224</v>
      </c>
    </row>
    <row r="21" spans="2:6" x14ac:dyDescent="0.25">
      <c r="B21" s="82"/>
      <c r="C21" s="69"/>
      <c r="D21" s="70"/>
      <c r="E21" s="104"/>
      <c r="F21" s="87"/>
    </row>
    <row r="22" spans="2:6" ht="15.75" thickBot="1" x14ac:dyDescent="0.3">
      <c r="B22" s="82" t="s">
        <v>360</v>
      </c>
      <c r="C22" s="67" t="s">
        <v>377</v>
      </c>
      <c r="D22" s="86">
        <v>10343060541</v>
      </c>
      <c r="E22" s="106">
        <f>D22/D23</f>
        <v>0.46401973562481497</v>
      </c>
      <c r="F22" s="87" t="s">
        <v>224</v>
      </c>
    </row>
    <row r="23" spans="2:6" x14ac:dyDescent="0.25">
      <c r="B23" s="82"/>
      <c r="C23" s="69" t="s">
        <v>378</v>
      </c>
      <c r="D23" s="70">
        <v>22290130671</v>
      </c>
      <c r="E23" s="104"/>
      <c r="F23" s="91"/>
    </row>
    <row r="24" spans="2:6" x14ac:dyDescent="0.25">
      <c r="B24" s="162"/>
      <c r="C24" s="163"/>
      <c r="D24" s="163"/>
      <c r="E24" s="164"/>
      <c r="F24" s="92"/>
    </row>
    <row r="25" spans="2:6" ht="15.75" thickBot="1" x14ac:dyDescent="0.3">
      <c r="B25" s="82" t="s">
        <v>363</v>
      </c>
      <c r="C25" s="88" t="s">
        <v>379</v>
      </c>
      <c r="D25" s="68">
        <v>2647727364</v>
      </c>
      <c r="E25" s="118">
        <f>D25/D26</f>
        <v>8.1952587106587238</v>
      </c>
      <c r="F25" s="98" t="s">
        <v>224</v>
      </c>
    </row>
    <row r="26" spans="2:6" x14ac:dyDescent="0.25">
      <c r="B26" s="82"/>
      <c r="C26" s="69" t="s">
        <v>380</v>
      </c>
      <c r="D26" s="70">
        <v>323080388</v>
      </c>
      <c r="E26" s="105"/>
      <c r="F26" s="101"/>
    </row>
    <row r="27" spans="2:6" x14ac:dyDescent="0.25">
      <c r="B27" s="82"/>
      <c r="C27" s="69"/>
      <c r="D27" s="70"/>
      <c r="E27" s="105"/>
      <c r="F27" s="101"/>
    </row>
    <row r="28" spans="2:6" ht="15.75" thickBot="1" x14ac:dyDescent="0.3">
      <c r="B28" s="82" t="s">
        <v>381</v>
      </c>
      <c r="C28" s="88" t="s">
        <v>379</v>
      </c>
      <c r="D28" s="125">
        <f>+D25</f>
        <v>2647727364</v>
      </c>
      <c r="E28" s="126">
        <f>D28/D29</f>
        <v>0.22162148001051368</v>
      </c>
      <c r="F28" s="87" t="s">
        <v>287</v>
      </c>
    </row>
    <row r="29" spans="2:6" x14ac:dyDescent="0.25">
      <c r="B29" s="82"/>
      <c r="C29" s="69" t="s">
        <v>382</v>
      </c>
      <c r="D29" s="70">
        <v>11947070130</v>
      </c>
      <c r="E29" s="105"/>
      <c r="F29" s="101"/>
    </row>
    <row r="30" spans="2:6" x14ac:dyDescent="0.25">
      <c r="B30" s="82"/>
      <c r="C30" s="69"/>
      <c r="D30" s="70"/>
      <c r="E30" s="105"/>
      <c r="F30" s="101"/>
    </row>
    <row r="31" spans="2:6" ht="15.75" thickBot="1" x14ac:dyDescent="0.3">
      <c r="B31" s="82" t="s">
        <v>383</v>
      </c>
      <c r="C31" s="88" t="s">
        <v>379</v>
      </c>
      <c r="D31" s="125">
        <f>+D25</f>
        <v>2647727364</v>
      </c>
      <c r="E31" s="126">
        <f>D31/D32</f>
        <v>0.1187847394472549</v>
      </c>
      <c r="F31" s="87" t="s">
        <v>287</v>
      </c>
    </row>
    <row r="32" spans="2:6" x14ac:dyDescent="0.25">
      <c r="B32" s="82"/>
      <c r="C32" s="69" t="s">
        <v>378</v>
      </c>
      <c r="D32" s="70">
        <f>+D23</f>
        <v>22290130671</v>
      </c>
      <c r="E32" s="105"/>
      <c r="F32" s="101"/>
    </row>
    <row r="33" spans="2:6" x14ac:dyDescent="0.25">
      <c r="B33" s="82"/>
      <c r="C33" s="69"/>
      <c r="D33" s="70"/>
      <c r="E33" s="105"/>
      <c r="F33" s="101"/>
    </row>
    <row r="34" spans="2:6" x14ac:dyDescent="0.25">
      <c r="B34" s="108"/>
      <c r="C34" s="120"/>
      <c r="D34" s="120"/>
      <c r="E34" s="107"/>
      <c r="F34" s="110"/>
    </row>
    <row r="38" spans="2:6" x14ac:dyDescent="0.25">
      <c r="B38" s="159" t="str">
        <f>+[1]DOCUMENTOS!C13</f>
        <v>EMPRESA DE SERVICIOS INTEGRALES SAS</v>
      </c>
      <c r="C38" s="160"/>
      <c r="D38" s="160"/>
      <c r="E38" s="161"/>
      <c r="F38" s="83" t="s">
        <v>224</v>
      </c>
    </row>
    <row r="39" spans="2:6" x14ac:dyDescent="0.25">
      <c r="B39" s="89" t="s">
        <v>372</v>
      </c>
      <c r="C39" s="90"/>
      <c r="D39" s="90"/>
      <c r="E39" s="103"/>
      <c r="F39" s="84"/>
    </row>
    <row r="40" spans="2:6" ht="15.75" thickBot="1" x14ac:dyDescent="0.3">
      <c r="B40" s="82"/>
      <c r="C40" s="67" t="s">
        <v>373</v>
      </c>
      <c r="D40" s="68">
        <v>9948393905</v>
      </c>
      <c r="E40" s="109">
        <f>D40/D41</f>
        <v>1.6123123278843805</v>
      </c>
      <c r="F40" s="87" t="s">
        <v>224</v>
      </c>
    </row>
    <row r="41" spans="2:6" x14ac:dyDescent="0.25">
      <c r="B41" s="82" t="s">
        <v>354</v>
      </c>
      <c r="C41" s="69" t="s">
        <v>374</v>
      </c>
      <c r="D41" s="70">
        <v>6170264739</v>
      </c>
      <c r="E41" s="104"/>
      <c r="F41" s="87"/>
    </row>
    <row r="42" spans="2:6" x14ac:dyDescent="0.25">
      <c r="B42" s="82"/>
      <c r="C42" s="69"/>
      <c r="D42" s="70"/>
      <c r="E42" s="104"/>
      <c r="F42" s="87"/>
    </row>
    <row r="43" spans="2:6" ht="15.75" thickBot="1" x14ac:dyDescent="0.3">
      <c r="B43" s="82" t="s">
        <v>357</v>
      </c>
      <c r="C43" s="67" t="s">
        <v>375</v>
      </c>
      <c r="D43" s="85" t="s">
        <v>384</v>
      </c>
      <c r="E43" s="105">
        <f>D40-D41</f>
        <v>3778129166</v>
      </c>
      <c r="F43" s="87" t="s">
        <v>224</v>
      </c>
    </row>
    <row r="44" spans="2:6" x14ac:dyDescent="0.25">
      <c r="B44" s="82"/>
      <c r="C44" s="69"/>
      <c r="D44" s="70"/>
      <c r="E44" s="104"/>
      <c r="F44" s="87"/>
    </row>
    <row r="45" spans="2:6" ht="15.75" thickBot="1" x14ac:dyDescent="0.3">
      <c r="B45" s="82" t="s">
        <v>360</v>
      </c>
      <c r="C45" s="67" t="s">
        <v>377</v>
      </c>
      <c r="D45" s="86">
        <v>7400861291</v>
      </c>
      <c r="E45" s="106">
        <f>D45/D46</f>
        <v>0.59775647469841331</v>
      </c>
      <c r="F45" s="87" t="s">
        <v>224</v>
      </c>
    </row>
    <row r="46" spans="2:6" x14ac:dyDescent="0.25">
      <c r="B46" s="82"/>
      <c r="C46" s="69" t="s">
        <v>378</v>
      </c>
      <c r="D46" s="70">
        <v>12381064203</v>
      </c>
      <c r="E46" s="104"/>
      <c r="F46" s="91"/>
    </row>
    <row r="47" spans="2:6" x14ac:dyDescent="0.25">
      <c r="B47" s="162"/>
      <c r="C47" s="163"/>
      <c r="D47" s="163"/>
      <c r="E47" s="164"/>
      <c r="F47" s="92"/>
    </row>
    <row r="48" spans="2:6" ht="15.75" thickBot="1" x14ac:dyDescent="0.3">
      <c r="B48" s="82" t="s">
        <v>363</v>
      </c>
      <c r="C48" s="88" t="s">
        <v>379</v>
      </c>
      <c r="D48" s="119">
        <v>2646356329</v>
      </c>
      <c r="E48" s="118">
        <f>D48/D49</f>
        <v>14.497403205118456</v>
      </c>
      <c r="F48" s="87" t="s">
        <v>224</v>
      </c>
    </row>
    <row r="49" spans="2:6" x14ac:dyDescent="0.25">
      <c r="B49" s="82"/>
      <c r="C49" s="69" t="s">
        <v>380</v>
      </c>
      <c r="D49" s="121">
        <v>182540024</v>
      </c>
      <c r="E49" s="105"/>
      <c r="F49" s="101"/>
    </row>
    <row r="50" spans="2:6" x14ac:dyDescent="0.25">
      <c r="B50" s="82"/>
      <c r="C50" s="69"/>
      <c r="D50" s="121"/>
      <c r="E50" s="105"/>
      <c r="F50" s="101"/>
    </row>
    <row r="51" spans="2:6" ht="15.75" thickBot="1" x14ac:dyDescent="0.3">
      <c r="B51" s="82" t="s">
        <v>381</v>
      </c>
      <c r="C51" s="88" t="s">
        <v>379</v>
      </c>
      <c r="D51" s="125">
        <f>+D48</f>
        <v>2646356329</v>
      </c>
      <c r="E51" s="126">
        <f>D51/D52</f>
        <v>0.53137520212750722</v>
      </c>
      <c r="F51" s="87" t="s">
        <v>224</v>
      </c>
    </row>
    <row r="52" spans="2:6" x14ac:dyDescent="0.25">
      <c r="B52" s="82"/>
      <c r="C52" s="69" t="s">
        <v>382</v>
      </c>
      <c r="D52" s="70">
        <v>4980202912</v>
      </c>
      <c r="E52" s="105"/>
      <c r="F52" s="101"/>
    </row>
    <row r="53" spans="2:6" x14ac:dyDescent="0.25">
      <c r="B53" s="82"/>
      <c r="C53" s="69"/>
      <c r="D53" s="70"/>
      <c r="E53" s="105"/>
      <c r="F53" s="101"/>
    </row>
    <row r="54" spans="2:6" ht="15.75" thickBot="1" x14ac:dyDescent="0.3">
      <c r="B54" s="82" t="s">
        <v>383</v>
      </c>
      <c r="C54" s="88" t="s">
        <v>379</v>
      </c>
      <c r="D54" s="125">
        <f>+D51</f>
        <v>2646356329</v>
      </c>
      <c r="E54" s="126">
        <f>D54/D55</f>
        <v>0.2137422345616117</v>
      </c>
      <c r="F54" s="87" t="s">
        <v>224</v>
      </c>
    </row>
    <row r="55" spans="2:6" x14ac:dyDescent="0.25">
      <c r="B55" s="82"/>
      <c r="C55" s="69" t="s">
        <v>378</v>
      </c>
      <c r="D55" s="70">
        <v>12381064203</v>
      </c>
      <c r="E55" s="105"/>
      <c r="F55" s="101"/>
    </row>
    <row r="56" spans="2:6" x14ac:dyDescent="0.25">
      <c r="B56" s="82"/>
      <c r="C56" s="69"/>
      <c r="D56" s="121"/>
      <c r="E56" s="105"/>
      <c r="F56" s="101"/>
    </row>
    <row r="57" spans="2:6" x14ac:dyDescent="0.25">
      <c r="B57" s="108"/>
      <c r="C57" s="120"/>
      <c r="D57" s="120"/>
      <c r="E57" s="107"/>
      <c r="F57" s="110"/>
    </row>
  </sheetData>
  <mergeCells count="7">
    <mergeCell ref="B38:E38"/>
    <mergeCell ref="B47:E47"/>
    <mergeCell ref="B2:D2"/>
    <mergeCell ref="C6:D6"/>
    <mergeCell ref="B15:E15"/>
    <mergeCell ref="B24:E24"/>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opLeftCell="B1" workbookViewId="0">
      <selection activeCell="D11" sqref="D11"/>
    </sheetView>
  </sheetViews>
  <sheetFormatPr baseColWidth="10" defaultColWidth="11.42578125" defaultRowHeight="15" x14ac:dyDescent="0.25"/>
  <cols>
    <col min="1" max="1" width="11.42578125" style="65"/>
    <col min="2" max="2" width="26.42578125" style="65" customWidth="1"/>
    <col min="3" max="3" width="24" style="65" customWidth="1"/>
    <col min="4" max="4" width="20" style="65" customWidth="1"/>
    <col min="5" max="5" width="24.28515625" style="65" customWidth="1"/>
    <col min="6" max="16384" width="11.42578125" style="65"/>
  </cols>
  <sheetData>
    <row r="1" spans="2:5" ht="15.75" x14ac:dyDescent="0.25">
      <c r="B1" s="72"/>
    </row>
    <row r="2" spans="2:5" ht="24" customHeight="1" x14ac:dyDescent="0.25">
      <c r="B2" s="170" t="str">
        <f>+'[1]EVALUACION INDICES'!B2</f>
        <v>INVITACIÓN ABIERTA No 002 DE 2023</v>
      </c>
      <c r="C2" s="170"/>
    </row>
    <row r="3" spans="2:5" ht="86.25" customHeight="1" x14ac:dyDescent="0.25">
      <c r="B3" s="171" t="str">
        <f>+'[1]EVALUACION INDICES'!B3</f>
        <v>CONTRATAR LA PRESTACIÓN DE SERVICIOS DE MANTENIMIENTO, ASEO, CAFETERÍA, JARDINERÍA Y SUMINISTRO DE INSUMOS Y ELEMENTOS PARA LOS PREDIOS DE PROPIEDAD DE LA EMPRESA DE LICORES DE CUNDINAMARCA Y EN CUALQUIER OTRO QUE LE ASISTA LA OBLIGACIÓN LEGAL.</v>
      </c>
      <c r="C3" s="171"/>
      <c r="D3" s="171"/>
      <c r="E3" s="171"/>
    </row>
    <row r="4" spans="2:5" ht="15.75" thickBot="1" x14ac:dyDescent="0.3">
      <c r="B4" s="73" t="s">
        <v>351</v>
      </c>
      <c r="C4" s="74"/>
    </row>
    <row r="5" spans="2:5" ht="16.5" thickTop="1" thickBot="1" x14ac:dyDescent="0.3">
      <c r="B5" s="172" t="s">
        <v>385</v>
      </c>
      <c r="C5" s="173"/>
      <c r="D5" s="175" t="str">
        <f>+[1]DOCUMENTOS!C6</f>
        <v>LADOINSA LABORES DOTACIONES INDUSTRIALES SAS</v>
      </c>
      <c r="E5" s="175" t="str">
        <f>+[1]DOCUMENTOS!C13</f>
        <v>EMPRESA DE SERVICIOS INTEGRALES SAS</v>
      </c>
    </row>
    <row r="6" spans="2:5" ht="16.5" thickTop="1" thickBot="1" x14ac:dyDescent="0.3">
      <c r="B6" s="174"/>
      <c r="C6" s="173"/>
      <c r="D6" s="175"/>
      <c r="E6" s="175"/>
    </row>
    <row r="7" spans="2:5" ht="16.5" thickTop="1" x14ac:dyDescent="0.25">
      <c r="B7" s="79" t="s">
        <v>354</v>
      </c>
      <c r="C7" s="76" t="str">
        <f>+'[1]EVALUACION INDICES'!D7</f>
        <v>&gt; = 1.5</v>
      </c>
      <c r="D7" s="111">
        <f>+'[1]EVALUACION INDICES'!E17</f>
        <v>2.5648604379837274</v>
      </c>
      <c r="E7" s="111">
        <f>+'[1]EVALUACION INDICES'!E40</f>
        <v>1.6123123278843805</v>
      </c>
    </row>
    <row r="8" spans="2:5" ht="15.75" x14ac:dyDescent="0.25">
      <c r="B8" s="78" t="s">
        <v>357</v>
      </c>
      <c r="C8" s="80" t="str">
        <f>+'[1]EVALUACION INDICES'!D8</f>
        <v>&gt; =  A EL P.O</v>
      </c>
      <c r="D8" s="112">
        <f>+'[1]EVALUACION INDICES'!E20</f>
        <v>10770010102</v>
      </c>
      <c r="E8" s="115">
        <f>+'[1]EVALUACION INDICES'!E43</f>
        <v>3778129166</v>
      </c>
    </row>
    <row r="9" spans="2:5" ht="31.5" x14ac:dyDescent="0.25">
      <c r="B9" s="95" t="s">
        <v>360</v>
      </c>
      <c r="C9" s="96" t="str">
        <f>+'[1]EVALUACION INDICES'!D9</f>
        <v>&lt;= 60 %</v>
      </c>
      <c r="D9" s="113">
        <f>+'[1]EVALUACION INDICES'!E22</f>
        <v>0.46401973562481497</v>
      </c>
      <c r="E9" s="116">
        <f>+'[1]EVALUACION INDICES'!E45</f>
        <v>0.59775647469841331</v>
      </c>
    </row>
    <row r="10" spans="2:5" ht="15.75" x14ac:dyDescent="0.25">
      <c r="B10" s="97" t="s">
        <v>363</v>
      </c>
      <c r="C10" s="94" t="str">
        <f>+'[1]EVALUACION INDICES'!D10</f>
        <v>&gt; = 2</v>
      </c>
      <c r="D10" s="114">
        <f>+'[1]EVALUACION INDICES'!E25</f>
        <v>8.1952587106587238</v>
      </c>
      <c r="E10" s="114">
        <f>+'[1]EVALUACION INDICES'!E48</f>
        <v>14.497403205118456</v>
      </c>
    </row>
    <row r="11" spans="2:5" ht="31.5" x14ac:dyDescent="0.25">
      <c r="B11" s="123" t="s">
        <v>366</v>
      </c>
      <c r="C11" s="124" t="str">
        <f>+'[1]EVALUACION INDICES'!D11</f>
        <v>MAYOR O IGUAL A 0.07</v>
      </c>
      <c r="D11" s="127">
        <f>+'[1]EVALUACION INDICES'!E28</f>
        <v>0.22162148001051368</v>
      </c>
      <c r="E11" s="127">
        <f>+'[1]EVALUACION INDICES'!E51</f>
        <v>0.53137520212750722</v>
      </c>
    </row>
    <row r="12" spans="2:5" ht="31.5" x14ac:dyDescent="0.25">
      <c r="B12" s="123" t="s">
        <v>369</v>
      </c>
      <c r="C12" s="124" t="str">
        <f>+'[1]EVALUACION INDICES'!D12</f>
        <v>MAYOR O IGUAL A 0.03</v>
      </c>
      <c r="D12" s="127">
        <f>+'[1]EVALUACION INDICES'!E31</f>
        <v>0.1187847394472549</v>
      </c>
      <c r="E12" s="127">
        <f>+'[1]EVALUACION INDICES'!E54</f>
        <v>0.2137422345616117</v>
      </c>
    </row>
    <row r="13" spans="2:5" x14ac:dyDescent="0.25">
      <c r="D13" s="102" t="s">
        <v>224</v>
      </c>
      <c r="E13" s="102" t="s">
        <v>224</v>
      </c>
    </row>
  </sheetData>
  <mergeCells count="5">
    <mergeCell ref="B2:C2"/>
    <mergeCell ref="B3:E3"/>
    <mergeCell ref="B5:C6"/>
    <mergeCell ref="D5:D6"/>
    <mergeCell ref="E5: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6"/>
  <sheetViews>
    <sheetView topLeftCell="A40" zoomScale="82" zoomScaleNormal="82" workbookViewId="0">
      <selection activeCell="K77" sqref="K77"/>
    </sheetView>
  </sheetViews>
  <sheetFormatPr baseColWidth="10" defaultRowHeight="15" x14ac:dyDescent="0.25"/>
  <cols>
    <col min="1" max="1" width="47.5703125" bestFit="1" customWidth="1"/>
    <col min="2" max="2" width="35.140625" customWidth="1"/>
    <col min="4" max="4" width="13.28515625" customWidth="1"/>
    <col min="7" max="7" width="16.28515625" customWidth="1"/>
  </cols>
  <sheetData>
    <row r="1" spans="1:9" x14ac:dyDescent="0.25">
      <c r="A1" s="184" t="s">
        <v>0</v>
      </c>
      <c r="B1" s="185"/>
      <c r="C1" s="185"/>
      <c r="D1" s="185"/>
      <c r="E1" s="185"/>
      <c r="F1" s="185"/>
      <c r="G1" s="185"/>
      <c r="H1" s="185"/>
      <c r="I1" s="186"/>
    </row>
    <row r="2" spans="1:9" x14ac:dyDescent="0.25">
      <c r="A2" s="187"/>
      <c r="B2" s="188"/>
      <c r="C2" s="188"/>
      <c r="D2" s="188"/>
      <c r="E2" s="188"/>
      <c r="F2" s="188"/>
      <c r="G2" s="188"/>
      <c r="H2" s="188"/>
      <c r="I2" s="189"/>
    </row>
    <row r="3" spans="1:9" ht="60" customHeight="1" thickBot="1" x14ac:dyDescent="0.3">
      <c r="A3" s="190"/>
      <c r="B3" s="191"/>
      <c r="C3" s="191"/>
      <c r="D3" s="191"/>
      <c r="E3" s="191"/>
      <c r="F3" s="191"/>
      <c r="G3" s="191"/>
      <c r="H3" s="191"/>
      <c r="I3" s="192"/>
    </row>
    <row r="4" spans="1:9" x14ac:dyDescent="0.25">
      <c r="A4" s="193" t="s">
        <v>1</v>
      </c>
      <c r="B4" s="194"/>
      <c r="C4" s="194"/>
      <c r="D4" s="194"/>
      <c r="E4" s="195"/>
    </row>
    <row r="5" spans="1:9" ht="15.75" thickBot="1" x14ac:dyDescent="0.3">
      <c r="A5" s="196"/>
      <c r="B5" s="197"/>
      <c r="C5" s="197"/>
      <c r="D5" s="197"/>
      <c r="E5" s="198"/>
    </row>
    <row r="6" spans="1:9" ht="15.75" thickBot="1" x14ac:dyDescent="0.3"/>
    <row r="7" spans="1:9" ht="15.75" x14ac:dyDescent="0.25">
      <c r="A7" s="142" t="s">
        <v>2</v>
      </c>
      <c r="B7" s="143" t="s">
        <v>3</v>
      </c>
      <c r="C7" s="143" t="s">
        <v>4</v>
      </c>
      <c r="D7" s="203" t="s">
        <v>28</v>
      </c>
      <c r="E7" s="204"/>
      <c r="F7" s="200" t="s">
        <v>29</v>
      </c>
      <c r="G7" s="201"/>
    </row>
    <row r="8" spans="1:9" x14ac:dyDescent="0.25">
      <c r="A8" s="202" t="s">
        <v>5</v>
      </c>
      <c r="B8" s="144" t="s">
        <v>6</v>
      </c>
      <c r="C8" s="199">
        <v>1</v>
      </c>
      <c r="D8" s="177" t="s">
        <v>214</v>
      </c>
      <c r="E8" s="177"/>
      <c r="F8" s="177" t="s">
        <v>221</v>
      </c>
      <c r="G8" s="177"/>
    </row>
    <row r="9" spans="1:9" x14ac:dyDescent="0.25">
      <c r="A9" s="202"/>
      <c r="B9" s="144" t="s">
        <v>7</v>
      </c>
      <c r="C9" s="199"/>
      <c r="D9" s="177"/>
      <c r="E9" s="177"/>
      <c r="F9" s="177"/>
      <c r="G9" s="177"/>
    </row>
    <row r="10" spans="1:9" x14ac:dyDescent="0.25">
      <c r="A10" s="202"/>
      <c r="B10" s="144" t="s">
        <v>8</v>
      </c>
      <c r="C10" s="199"/>
      <c r="D10" s="177"/>
      <c r="E10" s="177"/>
      <c r="F10" s="177"/>
      <c r="G10" s="177"/>
    </row>
    <row r="11" spans="1:9" x14ac:dyDescent="0.25">
      <c r="A11" s="202"/>
      <c r="B11" s="144" t="s">
        <v>9</v>
      </c>
      <c r="C11" s="199"/>
      <c r="D11" s="177"/>
      <c r="E11" s="177"/>
      <c r="F11" s="177"/>
      <c r="G11" s="177"/>
    </row>
    <row r="12" spans="1:9" x14ac:dyDescent="0.25">
      <c r="A12" s="202"/>
      <c r="B12" s="144" t="s">
        <v>10</v>
      </c>
      <c r="C12" s="199"/>
      <c r="D12" s="177"/>
      <c r="E12" s="177"/>
      <c r="F12" s="177"/>
      <c r="G12" s="177"/>
    </row>
    <row r="13" spans="1:9" x14ac:dyDescent="0.25">
      <c r="A13" s="202"/>
      <c r="B13" s="144" t="s">
        <v>11</v>
      </c>
      <c r="C13" s="199"/>
      <c r="D13" s="177"/>
      <c r="E13" s="177"/>
      <c r="F13" s="177"/>
      <c r="G13" s="177"/>
    </row>
    <row r="14" spans="1:9" x14ac:dyDescent="0.25">
      <c r="A14" s="202"/>
      <c r="B14" s="144" t="s">
        <v>12</v>
      </c>
      <c r="C14" s="199"/>
      <c r="D14" s="177"/>
      <c r="E14" s="177"/>
      <c r="F14" s="177"/>
      <c r="G14" s="177"/>
    </row>
    <row r="15" spans="1:9" x14ac:dyDescent="0.25">
      <c r="A15" s="202"/>
      <c r="B15" s="144" t="s">
        <v>13</v>
      </c>
      <c r="C15" s="199"/>
      <c r="D15" s="177"/>
      <c r="E15" s="177"/>
      <c r="F15" s="177"/>
      <c r="G15" s="177"/>
    </row>
    <row r="16" spans="1:9" x14ac:dyDescent="0.25">
      <c r="A16" s="202"/>
      <c r="B16" s="144" t="s">
        <v>14</v>
      </c>
      <c r="C16" s="199"/>
      <c r="D16" s="177"/>
      <c r="E16" s="177"/>
      <c r="F16" s="177"/>
      <c r="G16" s="177"/>
    </row>
    <row r="17" spans="1:7" x14ac:dyDescent="0.25">
      <c r="A17" s="202"/>
      <c r="B17" s="144" t="s">
        <v>15</v>
      </c>
      <c r="C17" s="199"/>
      <c r="D17" s="177"/>
      <c r="E17" s="177"/>
      <c r="F17" s="177"/>
      <c r="G17" s="177"/>
    </row>
    <row r="18" spans="1:7" x14ac:dyDescent="0.25">
      <c r="A18" s="202"/>
      <c r="B18" s="145">
        <v>100</v>
      </c>
      <c r="C18" s="199"/>
      <c r="D18" s="177"/>
      <c r="E18" s="177"/>
      <c r="F18" s="177"/>
      <c r="G18" s="177"/>
    </row>
    <row r="19" spans="1:7" x14ac:dyDescent="0.25">
      <c r="A19" s="182" t="s">
        <v>16</v>
      </c>
      <c r="B19" s="144" t="s">
        <v>6</v>
      </c>
      <c r="C19" s="183">
        <v>6</v>
      </c>
      <c r="D19" s="177" t="s">
        <v>214</v>
      </c>
      <c r="E19" s="177"/>
      <c r="F19" s="177" t="s">
        <v>221</v>
      </c>
      <c r="G19" s="177"/>
    </row>
    <row r="20" spans="1:7" x14ac:dyDescent="0.25">
      <c r="A20" s="182"/>
      <c r="B20" s="144" t="s">
        <v>7</v>
      </c>
      <c r="C20" s="183"/>
      <c r="D20" s="177"/>
      <c r="E20" s="177"/>
      <c r="F20" s="177"/>
      <c r="G20" s="177"/>
    </row>
    <row r="21" spans="1:7" x14ac:dyDescent="0.25">
      <c r="A21" s="182"/>
      <c r="B21" s="144" t="s">
        <v>8</v>
      </c>
      <c r="C21" s="183"/>
      <c r="D21" s="177"/>
      <c r="E21" s="177"/>
      <c r="F21" s="177"/>
      <c r="G21" s="177"/>
    </row>
    <row r="22" spans="1:7" x14ac:dyDescent="0.25">
      <c r="A22" s="182"/>
      <c r="B22" s="144" t="s">
        <v>9</v>
      </c>
      <c r="C22" s="183"/>
      <c r="D22" s="177"/>
      <c r="E22" s="177"/>
      <c r="F22" s="177"/>
      <c r="G22" s="177"/>
    </row>
    <row r="23" spans="1:7" x14ac:dyDescent="0.25">
      <c r="A23" s="182"/>
      <c r="B23" s="144" t="s">
        <v>10</v>
      </c>
      <c r="C23" s="183"/>
      <c r="D23" s="177"/>
      <c r="E23" s="177"/>
      <c r="F23" s="177"/>
      <c r="G23" s="177"/>
    </row>
    <row r="24" spans="1:7" x14ac:dyDescent="0.25">
      <c r="A24" s="182"/>
      <c r="B24" s="144" t="s">
        <v>11</v>
      </c>
      <c r="C24" s="183"/>
      <c r="D24" s="177"/>
      <c r="E24" s="177"/>
      <c r="F24" s="177"/>
      <c r="G24" s="177"/>
    </row>
    <row r="25" spans="1:7" x14ac:dyDescent="0.25">
      <c r="A25" s="182"/>
      <c r="B25" s="144" t="s">
        <v>17</v>
      </c>
      <c r="C25" s="183"/>
      <c r="D25" s="177"/>
      <c r="E25" s="177"/>
      <c r="F25" s="177"/>
      <c r="G25" s="177"/>
    </row>
    <row r="26" spans="1:7" x14ac:dyDescent="0.25">
      <c r="A26" s="182"/>
      <c r="B26" s="144" t="s">
        <v>13</v>
      </c>
      <c r="C26" s="183"/>
      <c r="D26" s="177"/>
      <c r="E26" s="177"/>
      <c r="F26" s="177"/>
      <c r="G26" s="177"/>
    </row>
    <row r="27" spans="1:7" x14ac:dyDescent="0.25">
      <c r="A27" s="182"/>
      <c r="B27" s="144" t="s">
        <v>14</v>
      </c>
      <c r="C27" s="183"/>
      <c r="D27" s="177"/>
      <c r="E27" s="177"/>
      <c r="F27" s="177"/>
      <c r="G27" s="177"/>
    </row>
    <row r="28" spans="1:7" x14ac:dyDescent="0.25">
      <c r="A28" s="182"/>
      <c r="B28" s="144" t="s">
        <v>15</v>
      </c>
      <c r="C28" s="183"/>
      <c r="D28" s="177"/>
      <c r="E28" s="177"/>
      <c r="F28" s="177"/>
      <c r="G28" s="177"/>
    </row>
    <row r="29" spans="1:7" x14ac:dyDescent="0.25">
      <c r="A29" s="182"/>
      <c r="B29" s="145">
        <v>100</v>
      </c>
      <c r="C29" s="183"/>
      <c r="D29" s="177"/>
      <c r="E29" s="177"/>
      <c r="F29" s="177"/>
      <c r="G29" s="177"/>
    </row>
    <row r="30" spans="1:7" x14ac:dyDescent="0.25">
      <c r="A30" s="182" t="s">
        <v>18</v>
      </c>
      <c r="B30" s="144" t="s">
        <v>6</v>
      </c>
      <c r="C30" s="183">
        <v>1</v>
      </c>
      <c r="D30" s="177" t="s">
        <v>214</v>
      </c>
      <c r="E30" s="177"/>
      <c r="F30" s="177" t="s">
        <v>221</v>
      </c>
      <c r="G30" s="177"/>
    </row>
    <row r="31" spans="1:7" x14ac:dyDescent="0.25">
      <c r="A31" s="182"/>
      <c r="B31" s="144" t="s">
        <v>7</v>
      </c>
      <c r="C31" s="183"/>
      <c r="D31" s="177"/>
      <c r="E31" s="177"/>
      <c r="F31" s="177"/>
      <c r="G31" s="177"/>
    </row>
    <row r="32" spans="1:7" x14ac:dyDescent="0.25">
      <c r="A32" s="182"/>
      <c r="B32" s="144" t="s">
        <v>8</v>
      </c>
      <c r="C32" s="183"/>
      <c r="D32" s="177"/>
      <c r="E32" s="177"/>
      <c r="F32" s="177"/>
      <c r="G32" s="177"/>
    </row>
    <row r="33" spans="1:7" x14ac:dyDescent="0.25">
      <c r="A33" s="182"/>
      <c r="B33" s="144" t="s">
        <v>9</v>
      </c>
      <c r="C33" s="183"/>
      <c r="D33" s="177"/>
      <c r="E33" s="177"/>
      <c r="F33" s="177"/>
      <c r="G33" s="177"/>
    </row>
    <row r="34" spans="1:7" x14ac:dyDescent="0.25">
      <c r="A34" s="182"/>
      <c r="B34" s="144" t="s">
        <v>10</v>
      </c>
      <c r="C34" s="183"/>
      <c r="D34" s="177"/>
      <c r="E34" s="177"/>
      <c r="F34" s="177"/>
      <c r="G34" s="177"/>
    </row>
    <row r="35" spans="1:7" x14ac:dyDescent="0.25">
      <c r="A35" s="182"/>
      <c r="B35" s="144" t="s">
        <v>11</v>
      </c>
      <c r="C35" s="183"/>
      <c r="D35" s="177"/>
      <c r="E35" s="177"/>
      <c r="F35" s="177"/>
      <c r="G35" s="177"/>
    </row>
    <row r="36" spans="1:7" x14ac:dyDescent="0.25">
      <c r="A36" s="182"/>
      <c r="B36" s="144" t="s">
        <v>19</v>
      </c>
      <c r="C36" s="183"/>
      <c r="D36" s="177"/>
      <c r="E36" s="177"/>
      <c r="F36" s="177"/>
      <c r="G36" s="177"/>
    </row>
    <row r="37" spans="1:7" x14ac:dyDescent="0.25">
      <c r="A37" s="182"/>
      <c r="B37" s="144" t="s">
        <v>13</v>
      </c>
      <c r="C37" s="183"/>
      <c r="D37" s="177"/>
      <c r="E37" s="177"/>
      <c r="F37" s="177"/>
      <c r="G37" s="177"/>
    </row>
    <row r="38" spans="1:7" x14ac:dyDescent="0.25">
      <c r="A38" s="182"/>
      <c r="B38" s="144" t="s">
        <v>14</v>
      </c>
      <c r="C38" s="183"/>
      <c r="D38" s="177"/>
      <c r="E38" s="177"/>
      <c r="F38" s="177"/>
      <c r="G38" s="177"/>
    </row>
    <row r="39" spans="1:7" x14ac:dyDescent="0.25">
      <c r="A39" s="182"/>
      <c r="B39" s="144" t="s">
        <v>15</v>
      </c>
      <c r="C39" s="183"/>
      <c r="D39" s="177"/>
      <c r="E39" s="177"/>
      <c r="F39" s="177"/>
      <c r="G39" s="177"/>
    </row>
    <row r="40" spans="1:7" x14ac:dyDescent="0.25">
      <c r="A40" s="182"/>
      <c r="B40" s="145">
        <v>100</v>
      </c>
      <c r="C40" s="183"/>
      <c r="D40" s="177"/>
      <c r="E40" s="177"/>
      <c r="F40" s="177"/>
      <c r="G40" s="177"/>
    </row>
    <row r="41" spans="1:7" x14ac:dyDescent="0.25">
      <c r="A41" s="182" t="s">
        <v>20</v>
      </c>
      <c r="B41" s="144" t="s">
        <v>6</v>
      </c>
      <c r="C41" s="183">
        <v>4</v>
      </c>
      <c r="D41" s="177" t="s">
        <v>214</v>
      </c>
      <c r="E41" s="177"/>
      <c r="F41" s="177" t="s">
        <v>221</v>
      </c>
      <c r="G41" s="177"/>
    </row>
    <row r="42" spans="1:7" x14ac:dyDescent="0.25">
      <c r="A42" s="182"/>
      <c r="B42" s="144" t="s">
        <v>7</v>
      </c>
      <c r="C42" s="183"/>
      <c r="D42" s="177"/>
      <c r="E42" s="177"/>
      <c r="F42" s="177"/>
      <c r="G42" s="177"/>
    </row>
    <row r="43" spans="1:7" x14ac:dyDescent="0.25">
      <c r="A43" s="182"/>
      <c r="B43" s="144" t="s">
        <v>8</v>
      </c>
      <c r="C43" s="183"/>
      <c r="D43" s="177"/>
      <c r="E43" s="177"/>
      <c r="F43" s="177"/>
      <c r="G43" s="177"/>
    </row>
    <row r="44" spans="1:7" x14ac:dyDescent="0.25">
      <c r="A44" s="182"/>
      <c r="B44" s="144" t="s">
        <v>9</v>
      </c>
      <c r="C44" s="183"/>
      <c r="D44" s="177"/>
      <c r="E44" s="177"/>
      <c r="F44" s="177"/>
      <c r="G44" s="177"/>
    </row>
    <row r="45" spans="1:7" x14ac:dyDescent="0.25">
      <c r="A45" s="182"/>
      <c r="B45" s="144" t="s">
        <v>10</v>
      </c>
      <c r="C45" s="183"/>
      <c r="D45" s="177"/>
      <c r="E45" s="177"/>
      <c r="F45" s="177"/>
      <c r="G45" s="177"/>
    </row>
    <row r="46" spans="1:7" x14ac:dyDescent="0.25">
      <c r="A46" s="182"/>
      <c r="B46" s="144" t="s">
        <v>11</v>
      </c>
      <c r="C46" s="183"/>
      <c r="D46" s="177"/>
      <c r="E46" s="177"/>
      <c r="F46" s="177"/>
      <c r="G46" s="177"/>
    </row>
    <row r="47" spans="1:7" x14ac:dyDescent="0.25">
      <c r="A47" s="182"/>
      <c r="B47" s="144" t="s">
        <v>21</v>
      </c>
      <c r="C47" s="183"/>
      <c r="D47" s="177"/>
      <c r="E47" s="177"/>
      <c r="F47" s="177"/>
      <c r="G47" s="177"/>
    </row>
    <row r="48" spans="1:7" x14ac:dyDescent="0.25">
      <c r="A48" s="182"/>
      <c r="B48" s="144" t="s">
        <v>13</v>
      </c>
      <c r="C48" s="183"/>
      <c r="D48" s="177"/>
      <c r="E48" s="177"/>
      <c r="F48" s="177"/>
      <c r="G48" s="177"/>
    </row>
    <row r="49" spans="1:7" x14ac:dyDescent="0.25">
      <c r="A49" s="182"/>
      <c r="B49" s="144" t="s">
        <v>22</v>
      </c>
      <c r="C49" s="183"/>
      <c r="D49" s="177"/>
      <c r="E49" s="177"/>
      <c r="F49" s="177"/>
      <c r="G49" s="177"/>
    </row>
    <row r="50" spans="1:7" x14ac:dyDescent="0.25">
      <c r="A50" s="182"/>
      <c r="B50" s="144" t="s">
        <v>15</v>
      </c>
      <c r="C50" s="183"/>
      <c r="D50" s="177"/>
      <c r="E50" s="177"/>
      <c r="F50" s="177"/>
      <c r="G50" s="177"/>
    </row>
    <row r="51" spans="1:7" x14ac:dyDescent="0.25">
      <c r="A51" s="182"/>
      <c r="B51" s="144" t="s">
        <v>23</v>
      </c>
      <c r="C51" s="183"/>
      <c r="D51" s="177"/>
      <c r="E51" s="177"/>
      <c r="F51" s="177"/>
      <c r="G51" s="177"/>
    </row>
    <row r="52" spans="1:7" ht="144" customHeight="1" x14ac:dyDescent="0.25">
      <c r="A52" s="146" t="s">
        <v>24</v>
      </c>
      <c r="B52" s="144" t="s">
        <v>26</v>
      </c>
      <c r="C52" s="183">
        <v>1</v>
      </c>
      <c r="D52" s="177" t="s">
        <v>214</v>
      </c>
      <c r="E52" s="177"/>
      <c r="F52" s="177" t="s">
        <v>221</v>
      </c>
      <c r="G52" s="177"/>
    </row>
    <row r="53" spans="1:7" ht="24" customHeight="1" x14ac:dyDescent="0.25">
      <c r="A53" s="146" t="s">
        <v>25</v>
      </c>
      <c r="B53" s="144" t="s">
        <v>13</v>
      </c>
      <c r="C53" s="183"/>
      <c r="D53" s="177"/>
      <c r="E53" s="177"/>
      <c r="F53" s="177"/>
      <c r="G53" s="177"/>
    </row>
    <row r="54" spans="1:7" ht="60.75" customHeight="1" x14ac:dyDescent="0.25">
      <c r="A54" s="147"/>
      <c r="B54" s="144" t="s">
        <v>27</v>
      </c>
      <c r="C54" s="183"/>
      <c r="D54" s="177"/>
      <c r="E54" s="177"/>
      <c r="F54" s="177"/>
      <c r="G54" s="177"/>
    </row>
    <row r="56" spans="1:7" ht="30" customHeight="1" x14ac:dyDescent="0.25"/>
    <row r="60" spans="1:7" ht="62.25" customHeight="1" x14ac:dyDescent="0.25">
      <c r="A60" s="176" t="s">
        <v>200</v>
      </c>
      <c r="B60" s="176"/>
      <c r="C60" s="180" t="s">
        <v>28</v>
      </c>
      <c r="D60" s="180"/>
      <c r="E60" s="176" t="s">
        <v>29</v>
      </c>
      <c r="F60" s="176"/>
    </row>
    <row r="61" spans="1:7" x14ac:dyDescent="0.25">
      <c r="A61" s="181" t="s">
        <v>339</v>
      </c>
      <c r="B61" s="181"/>
      <c r="C61" s="177" t="s">
        <v>216</v>
      </c>
      <c r="D61" s="177"/>
      <c r="E61" s="177" t="s">
        <v>220</v>
      </c>
      <c r="F61" s="177"/>
    </row>
    <row r="62" spans="1:7" x14ac:dyDescent="0.25">
      <c r="A62" s="181"/>
      <c r="B62" s="181"/>
      <c r="C62" s="177"/>
      <c r="D62" s="177"/>
      <c r="E62" s="177"/>
      <c r="F62" s="177"/>
    </row>
    <row r="63" spans="1:7" x14ac:dyDescent="0.25">
      <c r="A63" s="181"/>
      <c r="B63" s="181"/>
      <c r="C63" s="177"/>
      <c r="D63" s="177"/>
      <c r="E63" s="177"/>
      <c r="F63" s="177"/>
    </row>
    <row r="64" spans="1:7" x14ac:dyDescent="0.25">
      <c r="A64" s="181"/>
      <c r="B64" s="181"/>
      <c r="C64" s="177"/>
      <c r="D64" s="177"/>
      <c r="E64" s="177"/>
      <c r="F64" s="177"/>
    </row>
    <row r="65" spans="1:6" x14ac:dyDescent="0.25">
      <c r="A65" s="181"/>
      <c r="B65" s="181"/>
      <c r="C65" s="177"/>
      <c r="D65" s="177"/>
      <c r="E65" s="177"/>
      <c r="F65" s="177"/>
    </row>
    <row r="66" spans="1:6" x14ac:dyDescent="0.25">
      <c r="A66" s="181"/>
      <c r="B66" s="181"/>
      <c r="C66" s="177"/>
      <c r="D66" s="177"/>
      <c r="E66" s="177"/>
      <c r="F66" s="177"/>
    </row>
    <row r="67" spans="1:6" ht="115.5" customHeight="1" x14ac:dyDescent="0.25">
      <c r="A67" s="181"/>
      <c r="B67" s="181"/>
      <c r="C67" s="177"/>
      <c r="D67" s="177"/>
      <c r="E67" s="177"/>
      <c r="F67" s="177"/>
    </row>
    <row r="69" spans="1:6" ht="15.75" x14ac:dyDescent="0.25">
      <c r="A69" s="179" t="s">
        <v>201</v>
      </c>
      <c r="B69" s="179"/>
      <c r="C69" s="180" t="s">
        <v>28</v>
      </c>
      <c r="D69" s="180"/>
      <c r="E69" s="176" t="s">
        <v>29</v>
      </c>
      <c r="F69" s="176"/>
    </row>
    <row r="70" spans="1:6" x14ac:dyDescent="0.25">
      <c r="A70" s="181" t="s">
        <v>338</v>
      </c>
      <c r="B70" s="181"/>
      <c r="C70" s="177" t="s">
        <v>215</v>
      </c>
      <c r="D70" s="177"/>
      <c r="E70" s="181" t="s">
        <v>402</v>
      </c>
      <c r="F70" s="181"/>
    </row>
    <row r="71" spans="1:6" x14ac:dyDescent="0.25">
      <c r="A71" s="181"/>
      <c r="B71" s="181"/>
      <c r="C71" s="177"/>
      <c r="D71" s="177"/>
      <c r="E71" s="181"/>
      <c r="F71" s="181"/>
    </row>
    <row r="72" spans="1:6" x14ac:dyDescent="0.25">
      <c r="A72" s="181"/>
      <c r="B72" s="181"/>
      <c r="C72" s="177"/>
      <c r="D72" s="177"/>
      <c r="E72" s="181"/>
      <c r="F72" s="181"/>
    </row>
    <row r="73" spans="1:6" x14ac:dyDescent="0.25">
      <c r="A73" s="181"/>
      <c r="B73" s="181"/>
      <c r="C73" s="177"/>
      <c r="D73" s="177"/>
      <c r="E73" s="181"/>
      <c r="F73" s="181"/>
    </row>
    <row r="74" spans="1:6" x14ac:dyDescent="0.25">
      <c r="A74" s="181"/>
      <c r="B74" s="181"/>
      <c r="C74" s="177"/>
      <c r="D74" s="177"/>
      <c r="E74" s="181"/>
      <c r="F74" s="181"/>
    </row>
    <row r="75" spans="1:6" ht="213.75" customHeight="1" x14ac:dyDescent="0.25">
      <c r="A75" s="181"/>
      <c r="B75" s="181"/>
      <c r="C75" s="177"/>
      <c r="D75" s="177"/>
      <c r="E75" s="181"/>
      <c r="F75" s="181"/>
    </row>
    <row r="76" spans="1:6" ht="10.5" customHeight="1" x14ac:dyDescent="0.25">
      <c r="A76" s="181"/>
      <c r="B76" s="181"/>
      <c r="C76" s="177"/>
      <c r="D76" s="177"/>
      <c r="E76" s="181"/>
      <c r="F76" s="181"/>
    </row>
    <row r="79" spans="1:6" ht="15.75" x14ac:dyDescent="0.25">
      <c r="A79" s="179" t="s">
        <v>202</v>
      </c>
      <c r="B79" s="179"/>
      <c r="C79" s="180" t="s">
        <v>28</v>
      </c>
      <c r="D79" s="180"/>
      <c r="E79" s="176" t="s">
        <v>29</v>
      </c>
      <c r="F79" s="176"/>
    </row>
    <row r="80" spans="1:6" x14ac:dyDescent="0.25">
      <c r="A80" s="181" t="s">
        <v>203</v>
      </c>
      <c r="B80" s="181"/>
      <c r="C80" s="181" t="s">
        <v>217</v>
      </c>
      <c r="D80" s="181"/>
      <c r="E80" s="178" t="s">
        <v>403</v>
      </c>
      <c r="F80" s="178"/>
    </row>
    <row r="81" spans="1:6" x14ac:dyDescent="0.25">
      <c r="A81" s="181"/>
      <c r="B81" s="181"/>
      <c r="C81" s="181"/>
      <c r="D81" s="181"/>
      <c r="E81" s="178"/>
      <c r="F81" s="178"/>
    </row>
    <row r="82" spans="1:6" x14ac:dyDescent="0.25">
      <c r="A82" s="181"/>
      <c r="B82" s="181"/>
      <c r="C82" s="181"/>
      <c r="D82" s="181"/>
      <c r="E82" s="178"/>
      <c r="F82" s="178"/>
    </row>
    <row r="83" spans="1:6" ht="16.5" customHeight="1" x14ac:dyDescent="0.25">
      <c r="A83" s="181"/>
      <c r="B83" s="181"/>
      <c r="C83" s="181"/>
      <c r="D83" s="181"/>
      <c r="E83" s="178"/>
      <c r="F83" s="178"/>
    </row>
    <row r="84" spans="1:6" ht="30" customHeight="1" x14ac:dyDescent="0.25">
      <c r="A84" s="181"/>
      <c r="B84" s="181"/>
      <c r="C84" s="181"/>
      <c r="D84" s="181"/>
      <c r="E84" s="178"/>
      <c r="F84" s="178"/>
    </row>
    <row r="85" spans="1:6" x14ac:dyDescent="0.25">
      <c r="A85" s="181"/>
      <c r="B85" s="181"/>
      <c r="C85" s="181"/>
      <c r="D85" s="181"/>
      <c r="E85" s="178"/>
      <c r="F85" s="178"/>
    </row>
    <row r="86" spans="1:6" ht="29.25" customHeight="1" x14ac:dyDescent="0.25">
      <c r="A86" s="181"/>
      <c r="B86" s="181"/>
      <c r="C86" s="181"/>
      <c r="D86" s="181"/>
      <c r="E86" s="178"/>
      <c r="F86" s="178"/>
    </row>
    <row r="90" spans="1:6" ht="29.25" customHeight="1" x14ac:dyDescent="0.25"/>
    <row r="91" spans="1:6" ht="29.25" customHeight="1" x14ac:dyDescent="0.25"/>
    <row r="92" spans="1:6" ht="29.25" customHeight="1" x14ac:dyDescent="0.25"/>
    <row r="95" spans="1:6" ht="43.5" customHeight="1" x14ac:dyDescent="0.25"/>
    <row r="96" spans="1:6" ht="29.25" customHeight="1" x14ac:dyDescent="0.25"/>
    <row r="97" ht="29.25" customHeight="1" x14ac:dyDescent="0.25"/>
    <row r="98" ht="29.25" customHeight="1" x14ac:dyDescent="0.25"/>
    <row r="99" ht="43.5" customHeight="1" x14ac:dyDescent="0.25"/>
    <row r="100" ht="29.25" customHeight="1" x14ac:dyDescent="0.25"/>
    <row r="101" ht="43.5" customHeight="1" x14ac:dyDescent="0.25"/>
    <row r="102" ht="29.25" customHeight="1" x14ac:dyDescent="0.25"/>
    <row r="103" ht="29.25" customHeight="1" x14ac:dyDescent="0.25"/>
    <row r="104" ht="29.25" customHeight="1" x14ac:dyDescent="0.25"/>
    <row r="105" ht="29.25" customHeight="1" x14ac:dyDescent="0.25"/>
    <row r="106" ht="43.5" customHeight="1" x14ac:dyDescent="0.25"/>
    <row r="285" ht="18" customHeight="1" x14ac:dyDescent="0.25"/>
    <row r="286" ht="28.5" customHeight="1" x14ac:dyDescent="0.25"/>
    <row r="306" ht="15" customHeight="1" x14ac:dyDescent="0.25"/>
    <row r="329" ht="1.5" customHeight="1" x14ac:dyDescent="0.25"/>
    <row r="330" ht="2.25" customHeight="1" x14ac:dyDescent="0.25"/>
    <row r="333" ht="30" customHeight="1" x14ac:dyDescent="0.25"/>
    <row r="367" ht="53.25" customHeight="1" x14ac:dyDescent="0.25"/>
    <row r="374" ht="126" customHeight="1" x14ac:dyDescent="0.25"/>
    <row r="376" ht="45" customHeight="1" x14ac:dyDescent="0.25"/>
    <row r="383" ht="174.75" customHeight="1" x14ac:dyDescent="0.25"/>
    <row r="386" ht="36" customHeight="1" x14ac:dyDescent="0.25"/>
  </sheetData>
  <mergeCells count="41">
    <mergeCell ref="A1:I3"/>
    <mergeCell ref="A4:E5"/>
    <mergeCell ref="C8:C18"/>
    <mergeCell ref="A19:A29"/>
    <mergeCell ref="C19:C29"/>
    <mergeCell ref="F7:G7"/>
    <mergeCell ref="F8:G18"/>
    <mergeCell ref="F19:G29"/>
    <mergeCell ref="A8:A18"/>
    <mergeCell ref="D7:E7"/>
    <mergeCell ref="D8:E18"/>
    <mergeCell ref="D19:E29"/>
    <mergeCell ref="F41:G51"/>
    <mergeCell ref="D52:E54"/>
    <mergeCell ref="F52:G54"/>
    <mergeCell ref="D30:E40"/>
    <mergeCell ref="A30:A40"/>
    <mergeCell ref="C30:C40"/>
    <mergeCell ref="F30:G40"/>
    <mergeCell ref="A41:A51"/>
    <mergeCell ref="C41:C51"/>
    <mergeCell ref="C52:C54"/>
    <mergeCell ref="A80:B86"/>
    <mergeCell ref="C80:D86"/>
    <mergeCell ref="A60:B60"/>
    <mergeCell ref="A61:B67"/>
    <mergeCell ref="C60:D60"/>
    <mergeCell ref="D41:E51"/>
    <mergeCell ref="E60:F60"/>
    <mergeCell ref="C61:D67"/>
    <mergeCell ref="E61:F67"/>
    <mergeCell ref="E80:F86"/>
    <mergeCell ref="A69:B69"/>
    <mergeCell ref="C69:D69"/>
    <mergeCell ref="E69:F69"/>
    <mergeCell ref="A70:B76"/>
    <mergeCell ref="C70:D76"/>
    <mergeCell ref="E70:F76"/>
    <mergeCell ref="A79:B79"/>
    <mergeCell ref="C79:D79"/>
    <mergeCell ref="E79:F79"/>
  </mergeCells>
  <phoneticPr fontId="1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topLeftCell="A187" zoomScale="93" zoomScaleNormal="93" workbookViewId="0">
      <selection activeCell="P16" sqref="P16"/>
    </sheetView>
  </sheetViews>
  <sheetFormatPr baseColWidth="10" defaultRowHeight="15" x14ac:dyDescent="0.25"/>
  <cols>
    <col min="1" max="1" width="38" customWidth="1"/>
    <col min="2" max="2" width="22.140625" customWidth="1"/>
    <col min="4" max="4" width="15.7109375" bestFit="1" customWidth="1"/>
    <col min="5" max="6" width="14" bestFit="1" customWidth="1"/>
    <col min="7" max="7" width="12.28515625" bestFit="1" customWidth="1"/>
    <col min="9" max="9" width="12.7109375" bestFit="1" customWidth="1"/>
    <col min="10" max="10" width="0" hidden="1" customWidth="1"/>
    <col min="11" max="11" width="22.28515625" customWidth="1"/>
  </cols>
  <sheetData>
    <row r="1" spans="1:11" ht="15.75" thickBot="1" x14ac:dyDescent="0.3">
      <c r="A1" s="232" t="s">
        <v>28</v>
      </c>
      <c r="B1" s="214"/>
      <c r="C1" s="214"/>
      <c r="D1" s="214"/>
      <c r="E1" s="214"/>
      <c r="F1" s="214"/>
      <c r="G1" s="214"/>
      <c r="H1" s="214"/>
      <c r="I1" s="214"/>
      <c r="J1" s="215"/>
    </row>
    <row r="2" spans="1:11" ht="17.25" thickBot="1" x14ac:dyDescent="0.3">
      <c r="A2" s="6" t="s">
        <v>2</v>
      </c>
      <c r="B2" s="7" t="s">
        <v>204</v>
      </c>
      <c r="C2" s="8" t="s">
        <v>205</v>
      </c>
      <c r="D2" s="9" t="s">
        <v>206</v>
      </c>
      <c r="E2" s="9" t="s">
        <v>207</v>
      </c>
      <c r="F2" s="9" t="s">
        <v>208</v>
      </c>
      <c r="G2" s="9" t="s">
        <v>209</v>
      </c>
      <c r="H2" s="9" t="s">
        <v>210</v>
      </c>
      <c r="I2" s="9" t="s">
        <v>211</v>
      </c>
    </row>
    <row r="3" spans="1:11" x14ac:dyDescent="0.25">
      <c r="A3" s="12" t="s">
        <v>5</v>
      </c>
      <c r="B3" s="10">
        <v>1</v>
      </c>
      <c r="C3" s="11">
        <v>2590000</v>
      </c>
      <c r="D3" s="11">
        <v>284900</v>
      </c>
      <c r="E3" s="11">
        <v>2929031</v>
      </c>
      <c r="F3" s="11">
        <v>284900</v>
      </c>
      <c r="G3" s="11">
        <v>54131</v>
      </c>
      <c r="H3" s="11">
        <v>2929031</v>
      </c>
      <c r="I3" s="11">
        <f>+H3*10</f>
        <v>29290310</v>
      </c>
    </row>
    <row r="4" spans="1:11" ht="24" x14ac:dyDescent="0.25">
      <c r="A4" s="13" t="s">
        <v>16</v>
      </c>
      <c r="B4" s="10">
        <v>6</v>
      </c>
      <c r="C4" s="11">
        <v>2350000</v>
      </c>
      <c r="D4" s="11">
        <v>258500</v>
      </c>
      <c r="E4" s="11">
        <v>2657615</v>
      </c>
      <c r="F4" s="11">
        <v>1551000</v>
      </c>
      <c r="G4" s="11">
        <v>294690</v>
      </c>
      <c r="H4" s="11">
        <v>15945690</v>
      </c>
      <c r="I4" s="11">
        <f>+H4*10</f>
        <v>159456900</v>
      </c>
    </row>
    <row r="5" spans="1:11" ht="24" x14ac:dyDescent="0.25">
      <c r="A5" s="14" t="s">
        <v>18</v>
      </c>
      <c r="B5" s="10">
        <v>1</v>
      </c>
      <c r="C5" s="11">
        <v>2400000</v>
      </c>
      <c r="D5" s="11">
        <v>264000</v>
      </c>
      <c r="E5" s="11">
        <v>2714160</v>
      </c>
      <c r="F5" s="11">
        <v>264000</v>
      </c>
      <c r="G5" s="11">
        <v>50160</v>
      </c>
      <c r="H5" s="11">
        <v>2714160</v>
      </c>
      <c r="I5" s="11">
        <f>+H5*10</f>
        <v>27141600</v>
      </c>
    </row>
    <row r="6" spans="1:11" ht="36" x14ac:dyDescent="0.25">
      <c r="A6" s="15" t="s">
        <v>20</v>
      </c>
      <c r="B6" s="10">
        <v>4</v>
      </c>
      <c r="C6" s="11">
        <v>3500000</v>
      </c>
      <c r="D6" s="11">
        <v>385000</v>
      </c>
      <c r="E6" s="11">
        <v>3958150</v>
      </c>
      <c r="F6" s="11">
        <v>1540000</v>
      </c>
      <c r="G6" s="11">
        <v>292600</v>
      </c>
      <c r="H6" s="11">
        <v>15832600</v>
      </c>
      <c r="I6" s="11">
        <f>+H6*10</f>
        <v>158326000</v>
      </c>
      <c r="K6" s="150"/>
    </row>
    <row r="7" spans="1:11" ht="50.25" customHeight="1" thickBot="1" x14ac:dyDescent="0.3">
      <c r="A7" s="16" t="s">
        <v>24</v>
      </c>
      <c r="B7" s="10">
        <v>1</v>
      </c>
      <c r="C7" s="11">
        <v>3200000</v>
      </c>
      <c r="D7" s="11">
        <v>352000</v>
      </c>
      <c r="E7" s="11">
        <v>3618880</v>
      </c>
      <c r="F7" s="11">
        <v>352000</v>
      </c>
      <c r="G7" s="11">
        <v>66880</v>
      </c>
      <c r="H7" s="11">
        <v>3618880</v>
      </c>
      <c r="I7" s="11">
        <f>+H7*10</f>
        <v>36188800</v>
      </c>
    </row>
    <row r="8" spans="1:11" ht="15.75" thickBot="1" x14ac:dyDescent="0.3">
      <c r="A8" s="237" t="s">
        <v>212</v>
      </c>
      <c r="B8" s="238"/>
      <c r="C8" s="238"/>
      <c r="D8" s="238"/>
      <c r="E8" s="238"/>
      <c r="F8" s="238"/>
      <c r="G8" s="238"/>
      <c r="H8" s="239"/>
      <c r="I8" s="20">
        <f>SUM(H3:H7)</f>
        <v>41040361</v>
      </c>
      <c r="J8" s="28"/>
      <c r="K8" s="29">
        <f>I8*10</f>
        <v>410403610</v>
      </c>
    </row>
    <row r="9" spans="1:11" ht="15.75" thickBot="1" x14ac:dyDescent="0.3"/>
    <row r="10" spans="1:11" ht="15.75" thickBot="1" x14ac:dyDescent="0.3">
      <c r="A10" s="232" t="s">
        <v>199</v>
      </c>
      <c r="B10" s="214"/>
      <c r="C10" s="214"/>
      <c r="D10" s="214"/>
      <c r="E10" s="214"/>
      <c r="F10" s="214"/>
      <c r="G10" s="214"/>
      <c r="H10" s="214"/>
      <c r="I10" s="214"/>
      <c r="J10" s="215"/>
    </row>
    <row r="11" spans="1:11" ht="17.25" thickBot="1" x14ac:dyDescent="0.3">
      <c r="A11" s="6" t="s">
        <v>2</v>
      </c>
      <c r="B11" s="7" t="s">
        <v>204</v>
      </c>
      <c r="C11" s="8" t="s">
        <v>205</v>
      </c>
      <c r="D11" s="9" t="s">
        <v>206</v>
      </c>
      <c r="E11" s="9" t="s">
        <v>207</v>
      </c>
      <c r="F11" s="9" t="s">
        <v>208</v>
      </c>
      <c r="G11" s="9" t="s">
        <v>209</v>
      </c>
      <c r="H11" s="9" t="s">
        <v>210</v>
      </c>
      <c r="I11" s="9" t="s">
        <v>211</v>
      </c>
      <c r="K11" s="240" t="s">
        <v>404</v>
      </c>
    </row>
    <row r="12" spans="1:11" x14ac:dyDescent="0.25">
      <c r="A12" s="12" t="s">
        <v>5</v>
      </c>
      <c r="B12" s="10">
        <v>1</v>
      </c>
      <c r="C12" s="11">
        <v>2600000</v>
      </c>
      <c r="D12" s="11">
        <v>260000</v>
      </c>
      <c r="E12" s="11">
        <v>2909400</v>
      </c>
      <c r="F12" s="11">
        <v>260000</v>
      </c>
      <c r="G12" s="11">
        <v>49400</v>
      </c>
      <c r="H12" s="11">
        <v>2909400</v>
      </c>
      <c r="I12" s="11">
        <v>22435950</v>
      </c>
      <c r="K12" s="240"/>
    </row>
    <row r="13" spans="1:11" ht="24" x14ac:dyDescent="0.25">
      <c r="A13" s="13" t="s">
        <v>16</v>
      </c>
      <c r="B13" s="10">
        <v>6</v>
      </c>
      <c r="C13" s="11">
        <v>2300000</v>
      </c>
      <c r="D13" s="11">
        <v>230000</v>
      </c>
      <c r="E13" s="11">
        <v>2573700</v>
      </c>
      <c r="F13" s="11">
        <v>1380000</v>
      </c>
      <c r="G13" s="11">
        <v>262200</v>
      </c>
      <c r="H13" s="11">
        <v>15442200</v>
      </c>
      <c r="I13" s="11">
        <v>104626500</v>
      </c>
      <c r="K13" s="240"/>
    </row>
    <row r="14" spans="1:11" ht="24" x14ac:dyDescent="0.25">
      <c r="A14" s="14" t="s">
        <v>18</v>
      </c>
      <c r="B14" s="10">
        <v>1</v>
      </c>
      <c r="C14" s="11">
        <v>2400000</v>
      </c>
      <c r="D14" s="11">
        <v>240000</v>
      </c>
      <c r="E14" s="11">
        <v>2685600</v>
      </c>
      <c r="F14" s="11">
        <v>240000</v>
      </c>
      <c r="G14" s="11">
        <v>45600</v>
      </c>
      <c r="H14" s="11">
        <v>2685600</v>
      </c>
      <c r="I14" s="11">
        <v>21149100</v>
      </c>
      <c r="K14" s="240"/>
    </row>
    <row r="15" spans="1:11" ht="36" x14ac:dyDescent="0.25">
      <c r="A15" s="15" t="s">
        <v>20</v>
      </c>
      <c r="B15" s="10">
        <v>4</v>
      </c>
      <c r="C15" s="11">
        <v>3400000</v>
      </c>
      <c r="D15" s="11">
        <v>340000</v>
      </c>
      <c r="E15" s="11">
        <v>3804600</v>
      </c>
      <c r="F15" s="11">
        <v>1360000</v>
      </c>
      <c r="G15" s="11">
        <v>258400</v>
      </c>
      <c r="H15" s="11">
        <v>15218400</v>
      </c>
      <c r="I15" s="11">
        <v>125328000</v>
      </c>
      <c r="K15" s="240"/>
    </row>
    <row r="16" spans="1:11" ht="49.5" customHeight="1" thickBot="1" x14ac:dyDescent="0.3">
      <c r="A16" s="16" t="s">
        <v>24</v>
      </c>
      <c r="B16" s="10">
        <v>1</v>
      </c>
      <c r="C16" s="11">
        <v>3150000</v>
      </c>
      <c r="D16" s="11">
        <v>315000</v>
      </c>
      <c r="E16" s="11">
        <v>3524850</v>
      </c>
      <c r="F16" s="11">
        <v>315000</v>
      </c>
      <c r="G16" s="11">
        <v>59850</v>
      </c>
      <c r="H16" s="11">
        <v>3524850</v>
      </c>
      <c r="I16" s="11">
        <v>30213000</v>
      </c>
      <c r="K16" s="241"/>
    </row>
    <row r="17" spans="1:11" ht="15.75" thickBot="1" x14ac:dyDescent="0.3">
      <c r="A17" s="237" t="s">
        <v>212</v>
      </c>
      <c r="B17" s="238"/>
      <c r="C17" s="238"/>
      <c r="D17" s="238"/>
      <c r="E17" s="238"/>
      <c r="F17" s="238"/>
      <c r="G17" s="238"/>
      <c r="H17" s="239"/>
      <c r="I17" s="20">
        <f>SUM(H12:H16)</f>
        <v>39780450</v>
      </c>
      <c r="J17" s="28">
        <v>30375255</v>
      </c>
      <c r="K17" s="29">
        <f>I17*10</f>
        <v>397804500</v>
      </c>
    </row>
    <row r="18" spans="1:11" ht="15.75" thickBot="1" x14ac:dyDescent="0.3"/>
    <row r="19" spans="1:11" ht="15.75" customHeight="1" thickBot="1" x14ac:dyDescent="0.3">
      <c r="D19" s="242" t="s">
        <v>28</v>
      </c>
      <c r="E19" s="243"/>
      <c r="F19" s="244"/>
      <c r="G19" s="214" t="s">
        <v>199</v>
      </c>
      <c r="H19" s="214"/>
      <c r="I19" s="215"/>
    </row>
    <row r="20" spans="1:11" ht="39" customHeight="1" thickBot="1" x14ac:dyDescent="0.3">
      <c r="A20" s="17" t="s">
        <v>30</v>
      </c>
      <c r="B20" s="18" t="s">
        <v>31</v>
      </c>
      <c r="C20" s="22" t="s">
        <v>32</v>
      </c>
      <c r="D20" s="24" t="s">
        <v>213</v>
      </c>
      <c r="E20" s="19" t="s">
        <v>218</v>
      </c>
      <c r="F20" s="19" t="s">
        <v>219</v>
      </c>
      <c r="G20" s="19" t="s">
        <v>213</v>
      </c>
      <c r="H20" s="19" t="s">
        <v>218</v>
      </c>
      <c r="I20" s="19" t="s">
        <v>219</v>
      </c>
      <c r="K20" s="149"/>
    </row>
    <row r="21" spans="1:11" x14ac:dyDescent="0.25">
      <c r="A21" s="1" t="s">
        <v>33</v>
      </c>
      <c r="B21" s="228" t="s">
        <v>38</v>
      </c>
      <c r="C21" s="231">
        <v>1</v>
      </c>
      <c r="D21" s="221">
        <v>10500</v>
      </c>
      <c r="E21" s="224">
        <f>D21*19%</f>
        <v>1995</v>
      </c>
      <c r="F21" s="211">
        <f>D21+E21</f>
        <v>12495</v>
      </c>
      <c r="G21" s="221">
        <v>1176</v>
      </c>
      <c r="H21" s="224">
        <f>G21*19%</f>
        <v>223.44</v>
      </c>
      <c r="I21" s="211">
        <f>G21+H21</f>
        <v>1399.44</v>
      </c>
      <c r="K21" s="149"/>
    </row>
    <row r="22" spans="1:11" x14ac:dyDescent="0.25">
      <c r="A22" s="1" t="s">
        <v>34</v>
      </c>
      <c r="B22" s="229"/>
      <c r="C22" s="231"/>
      <c r="D22" s="221"/>
      <c r="E22" s="209"/>
      <c r="F22" s="212"/>
      <c r="G22" s="221"/>
      <c r="H22" s="209"/>
      <c r="I22" s="212"/>
      <c r="K22" s="149"/>
    </row>
    <row r="23" spans="1:11" ht="28.5" x14ac:dyDescent="0.25">
      <c r="A23" s="1" t="s">
        <v>35</v>
      </c>
      <c r="B23" s="229"/>
      <c r="C23" s="231"/>
      <c r="D23" s="221"/>
      <c r="E23" s="209"/>
      <c r="F23" s="212"/>
      <c r="G23" s="221"/>
      <c r="H23" s="209"/>
      <c r="I23" s="212"/>
      <c r="K23" s="149"/>
    </row>
    <row r="24" spans="1:11" x14ac:dyDescent="0.25">
      <c r="A24" s="1" t="s">
        <v>36</v>
      </c>
      <c r="B24" s="229"/>
      <c r="C24" s="231"/>
      <c r="D24" s="221"/>
      <c r="E24" s="209"/>
      <c r="F24" s="212"/>
      <c r="G24" s="221"/>
      <c r="H24" s="209"/>
      <c r="I24" s="212"/>
      <c r="K24" s="149"/>
    </row>
    <row r="25" spans="1:11" x14ac:dyDescent="0.25">
      <c r="A25" s="1" t="s">
        <v>37</v>
      </c>
      <c r="B25" s="229"/>
      <c r="C25" s="231"/>
      <c r="D25" s="221"/>
      <c r="E25" s="209"/>
      <c r="F25" s="212"/>
      <c r="G25" s="221"/>
      <c r="H25" s="209"/>
      <c r="I25" s="212"/>
      <c r="K25" s="149"/>
    </row>
    <row r="26" spans="1:11" ht="29.25" thickBot="1" x14ac:dyDescent="0.3">
      <c r="A26" s="2" t="s">
        <v>35</v>
      </c>
      <c r="B26" s="230"/>
      <c r="C26" s="231"/>
      <c r="D26" s="221"/>
      <c r="E26" s="210"/>
      <c r="F26" s="212"/>
      <c r="G26" s="221"/>
      <c r="H26" s="210"/>
      <c r="I26" s="212"/>
      <c r="K26" s="149"/>
    </row>
    <row r="27" spans="1:11" x14ac:dyDescent="0.25">
      <c r="A27" s="1" t="s">
        <v>39</v>
      </c>
      <c r="B27" s="228" t="s">
        <v>44</v>
      </c>
      <c r="C27" s="231">
        <v>1</v>
      </c>
      <c r="D27" s="221">
        <v>3100</v>
      </c>
      <c r="E27" s="205">
        <f>D27*19%</f>
        <v>589</v>
      </c>
      <c r="F27" s="211">
        <f>SUM(D27:E27)</f>
        <v>3689</v>
      </c>
      <c r="G27" s="221">
        <v>1765</v>
      </c>
      <c r="H27" s="205">
        <f>G27*19%</f>
        <v>335.35</v>
      </c>
      <c r="I27" s="211">
        <f>SUM(G27:H27)</f>
        <v>2100.35</v>
      </c>
      <c r="K27" s="149"/>
    </row>
    <row r="28" spans="1:11" x14ac:dyDescent="0.25">
      <c r="A28" s="1" t="s">
        <v>40</v>
      </c>
      <c r="B28" s="229"/>
      <c r="C28" s="231"/>
      <c r="D28" s="221"/>
      <c r="E28" s="205"/>
      <c r="F28" s="212"/>
      <c r="G28" s="221"/>
      <c r="H28" s="205"/>
      <c r="I28" s="212"/>
      <c r="K28" s="149"/>
    </row>
    <row r="29" spans="1:11" x14ac:dyDescent="0.25">
      <c r="A29" s="1" t="s">
        <v>41</v>
      </c>
      <c r="B29" s="229"/>
      <c r="C29" s="231"/>
      <c r="D29" s="221"/>
      <c r="E29" s="205"/>
      <c r="F29" s="212"/>
      <c r="G29" s="221"/>
      <c r="H29" s="205"/>
      <c r="I29" s="212"/>
      <c r="K29" s="149"/>
    </row>
    <row r="30" spans="1:11" x14ac:dyDescent="0.25">
      <c r="A30" s="1" t="s">
        <v>42</v>
      </c>
      <c r="B30" s="229"/>
      <c r="C30" s="231"/>
      <c r="D30" s="221"/>
      <c r="E30" s="205"/>
      <c r="F30" s="212"/>
      <c r="G30" s="221"/>
      <c r="H30" s="205"/>
      <c r="I30" s="212"/>
      <c r="K30" s="149"/>
    </row>
    <row r="31" spans="1:11" ht="15.75" thickBot="1" x14ac:dyDescent="0.3">
      <c r="A31" s="2" t="s">
        <v>43</v>
      </c>
      <c r="B31" s="230"/>
      <c r="C31" s="231"/>
      <c r="D31" s="221"/>
      <c r="E31" s="205"/>
      <c r="F31" s="212"/>
      <c r="G31" s="221"/>
      <c r="H31" s="205"/>
      <c r="I31" s="212"/>
      <c r="K31" s="149"/>
    </row>
    <row r="32" spans="1:11" x14ac:dyDescent="0.25">
      <c r="A32" s="1" t="s">
        <v>45</v>
      </c>
      <c r="B32" s="228" t="s">
        <v>50</v>
      </c>
      <c r="C32" s="231">
        <v>1</v>
      </c>
      <c r="D32" s="221">
        <v>7300</v>
      </c>
      <c r="E32" s="205">
        <f>D32*19%</f>
        <v>1387</v>
      </c>
      <c r="F32" s="211">
        <f>SUM(D32:E32)</f>
        <v>8687</v>
      </c>
      <c r="G32" s="221">
        <v>5200</v>
      </c>
      <c r="H32" s="205">
        <f>G32*19%</f>
        <v>988</v>
      </c>
      <c r="I32" s="211">
        <f>SUM(G32:H32)</f>
        <v>6188</v>
      </c>
      <c r="K32" s="149"/>
    </row>
    <row r="33" spans="1:11" x14ac:dyDescent="0.25">
      <c r="A33" s="1" t="s">
        <v>46</v>
      </c>
      <c r="B33" s="229"/>
      <c r="C33" s="231"/>
      <c r="D33" s="221"/>
      <c r="E33" s="205"/>
      <c r="F33" s="212"/>
      <c r="G33" s="221"/>
      <c r="H33" s="205"/>
      <c r="I33" s="212"/>
      <c r="K33" s="149"/>
    </row>
    <row r="34" spans="1:11" x14ac:dyDescent="0.25">
      <c r="A34" s="1" t="s">
        <v>47</v>
      </c>
      <c r="B34" s="229"/>
      <c r="C34" s="231"/>
      <c r="D34" s="221"/>
      <c r="E34" s="205"/>
      <c r="F34" s="212"/>
      <c r="G34" s="221"/>
      <c r="H34" s="205"/>
      <c r="I34" s="212"/>
      <c r="K34" s="149"/>
    </row>
    <row r="35" spans="1:11" x14ac:dyDescent="0.25">
      <c r="A35" s="1" t="s">
        <v>48</v>
      </c>
      <c r="B35" s="229"/>
      <c r="C35" s="231"/>
      <c r="D35" s="221"/>
      <c r="E35" s="205"/>
      <c r="F35" s="212"/>
      <c r="G35" s="221"/>
      <c r="H35" s="205"/>
      <c r="I35" s="212"/>
      <c r="K35" s="149"/>
    </row>
    <row r="36" spans="1:11" ht="29.25" thickBot="1" x14ac:dyDescent="0.3">
      <c r="A36" s="2" t="s">
        <v>49</v>
      </c>
      <c r="B36" s="230"/>
      <c r="C36" s="231"/>
      <c r="D36" s="221"/>
      <c r="E36" s="205"/>
      <c r="F36" s="212"/>
      <c r="G36" s="221"/>
      <c r="H36" s="205"/>
      <c r="I36" s="212"/>
      <c r="K36" s="149"/>
    </row>
    <row r="37" spans="1:11" ht="28.5" x14ac:dyDescent="0.25">
      <c r="A37" s="1" t="s">
        <v>51</v>
      </c>
      <c r="B37" s="228" t="s">
        <v>54</v>
      </c>
      <c r="C37" s="231">
        <v>1</v>
      </c>
      <c r="D37" s="225">
        <v>510</v>
      </c>
      <c r="E37" s="208">
        <f>D37*19%</f>
        <v>96.9</v>
      </c>
      <c r="F37" s="218">
        <f>SUM(D37:E37)</f>
        <v>606.9</v>
      </c>
      <c r="G37" s="225">
        <v>2547</v>
      </c>
      <c r="H37" s="208">
        <f>G37*19%</f>
        <v>483.93</v>
      </c>
      <c r="I37" s="218">
        <f>SUM(G37:H37)</f>
        <v>3030.93</v>
      </c>
      <c r="K37" s="149"/>
    </row>
    <row r="38" spans="1:11" ht="28.5" x14ac:dyDescent="0.25">
      <c r="A38" s="3" t="s">
        <v>52</v>
      </c>
      <c r="B38" s="229"/>
      <c r="C38" s="231"/>
      <c r="D38" s="226"/>
      <c r="E38" s="209"/>
      <c r="F38" s="219"/>
      <c r="G38" s="226"/>
      <c r="H38" s="209"/>
      <c r="I38" s="219"/>
      <c r="K38" s="149"/>
    </row>
    <row r="39" spans="1:11" ht="15.75" thickBot="1" x14ac:dyDescent="0.3">
      <c r="A39" s="4" t="s">
        <v>53</v>
      </c>
      <c r="B39" s="230"/>
      <c r="C39" s="231"/>
      <c r="D39" s="227"/>
      <c r="E39" s="210"/>
      <c r="F39" s="220"/>
      <c r="G39" s="227"/>
      <c r="H39" s="210"/>
      <c r="I39" s="220"/>
      <c r="K39" s="149"/>
    </row>
    <row r="40" spans="1:11" x14ac:dyDescent="0.25">
      <c r="A40" s="1" t="s">
        <v>55</v>
      </c>
      <c r="B40" s="228" t="s">
        <v>54</v>
      </c>
      <c r="C40" s="231">
        <v>1</v>
      </c>
      <c r="D40" s="225">
        <v>2030</v>
      </c>
      <c r="E40" s="208">
        <f>D40*19%</f>
        <v>385.7</v>
      </c>
      <c r="F40" s="218">
        <f>SUM(D40:E40)</f>
        <v>2415.6999999999998</v>
      </c>
      <c r="G40" s="225">
        <v>3500</v>
      </c>
      <c r="H40" s="208">
        <f>G40*19%</f>
        <v>665</v>
      </c>
      <c r="I40" s="218">
        <f>SUM(G40:H40)</f>
        <v>4165</v>
      </c>
      <c r="K40" s="149"/>
    </row>
    <row r="41" spans="1:11" ht="29.25" thickBot="1" x14ac:dyDescent="0.3">
      <c r="A41" s="4" t="s">
        <v>56</v>
      </c>
      <c r="B41" s="230"/>
      <c r="C41" s="231"/>
      <c r="D41" s="227"/>
      <c r="E41" s="210"/>
      <c r="F41" s="220"/>
      <c r="G41" s="227"/>
      <c r="H41" s="210"/>
      <c r="I41" s="220"/>
      <c r="K41" s="149"/>
    </row>
    <row r="42" spans="1:11" x14ac:dyDescent="0.25">
      <c r="A42" s="1" t="s">
        <v>57</v>
      </c>
      <c r="B42" s="228" t="s">
        <v>54</v>
      </c>
      <c r="C42" s="231">
        <v>1</v>
      </c>
      <c r="D42" s="221">
        <v>560</v>
      </c>
      <c r="E42" s="205">
        <f>D42*19%</f>
        <v>106.4</v>
      </c>
      <c r="F42" s="211">
        <f>SUM(D42:E42)</f>
        <v>666.4</v>
      </c>
      <c r="G42" s="221">
        <v>765</v>
      </c>
      <c r="H42" s="205">
        <f>G42*19%</f>
        <v>145.35</v>
      </c>
      <c r="I42" s="211">
        <f>SUM(G42:H42)</f>
        <v>910.35</v>
      </c>
      <c r="K42" s="149"/>
    </row>
    <row r="43" spans="1:11" ht="29.25" thickBot="1" x14ac:dyDescent="0.3">
      <c r="A43" s="4" t="s">
        <v>58</v>
      </c>
      <c r="B43" s="230"/>
      <c r="C43" s="231"/>
      <c r="D43" s="221"/>
      <c r="E43" s="205"/>
      <c r="F43" s="212"/>
      <c r="G43" s="221"/>
      <c r="H43" s="205"/>
      <c r="I43" s="212"/>
      <c r="K43" s="149"/>
    </row>
    <row r="44" spans="1:11" x14ac:dyDescent="0.25">
      <c r="A44" s="1" t="s">
        <v>59</v>
      </c>
      <c r="B44" s="228" t="s">
        <v>54</v>
      </c>
      <c r="C44" s="231">
        <v>1</v>
      </c>
      <c r="D44" s="221">
        <v>1130</v>
      </c>
      <c r="E44" s="205">
        <f>D44*19%</f>
        <v>214.7</v>
      </c>
      <c r="F44" s="211">
        <f>SUM(D44:E44)</f>
        <v>1344.7</v>
      </c>
      <c r="G44" s="221">
        <v>3500</v>
      </c>
      <c r="H44" s="205">
        <f>G44*19%</f>
        <v>665</v>
      </c>
      <c r="I44" s="211">
        <f>SUM(G44:H44)</f>
        <v>4165</v>
      </c>
      <c r="K44" s="149"/>
    </row>
    <row r="45" spans="1:11" ht="29.25" thickBot="1" x14ac:dyDescent="0.3">
      <c r="A45" s="4" t="s">
        <v>60</v>
      </c>
      <c r="B45" s="230"/>
      <c r="C45" s="231"/>
      <c r="D45" s="221"/>
      <c r="E45" s="205"/>
      <c r="F45" s="212"/>
      <c r="G45" s="221"/>
      <c r="H45" s="205"/>
      <c r="I45" s="212"/>
      <c r="K45" s="149"/>
    </row>
    <row r="46" spans="1:11" x14ac:dyDescent="0.25">
      <c r="A46" s="1" t="s">
        <v>61</v>
      </c>
      <c r="B46" s="228" t="s">
        <v>54</v>
      </c>
      <c r="C46" s="231">
        <v>1</v>
      </c>
      <c r="D46" s="221">
        <v>6300</v>
      </c>
      <c r="E46" s="205">
        <f>D46*19%</f>
        <v>1197</v>
      </c>
      <c r="F46" s="211">
        <f>SUM(D46:E46)</f>
        <v>7497</v>
      </c>
      <c r="G46" s="221">
        <v>2218</v>
      </c>
      <c r="H46" s="205">
        <f>G46*19%</f>
        <v>421.42</v>
      </c>
      <c r="I46" s="211">
        <f>SUM(G46:H46)</f>
        <v>2639.42</v>
      </c>
      <c r="K46" s="149"/>
    </row>
    <row r="47" spans="1:11" ht="28.5" x14ac:dyDescent="0.25">
      <c r="A47" s="1" t="s">
        <v>62</v>
      </c>
      <c r="B47" s="229"/>
      <c r="C47" s="231"/>
      <c r="D47" s="221"/>
      <c r="E47" s="205"/>
      <c r="F47" s="212"/>
      <c r="G47" s="221"/>
      <c r="H47" s="205"/>
      <c r="I47" s="212"/>
      <c r="K47" s="149"/>
    </row>
    <row r="48" spans="1:11" ht="42.75" x14ac:dyDescent="0.25">
      <c r="A48" s="1" t="s">
        <v>63</v>
      </c>
      <c r="B48" s="229"/>
      <c r="C48" s="231"/>
      <c r="D48" s="221"/>
      <c r="E48" s="205"/>
      <c r="F48" s="212"/>
      <c r="G48" s="221"/>
      <c r="H48" s="205"/>
      <c r="I48" s="212"/>
      <c r="K48" s="149"/>
    </row>
    <row r="49" spans="1:11" ht="28.5" x14ac:dyDescent="0.25">
      <c r="A49" s="1" t="s">
        <v>64</v>
      </c>
      <c r="B49" s="229"/>
      <c r="C49" s="231"/>
      <c r="D49" s="221"/>
      <c r="E49" s="205"/>
      <c r="F49" s="212"/>
      <c r="G49" s="221"/>
      <c r="H49" s="205"/>
      <c r="I49" s="212"/>
      <c r="K49" s="149"/>
    </row>
    <row r="50" spans="1:11" ht="15.75" thickBot="1" x14ac:dyDescent="0.3">
      <c r="A50" s="2"/>
      <c r="B50" s="230"/>
      <c r="C50" s="231"/>
      <c r="D50" s="221"/>
      <c r="E50" s="205"/>
      <c r="F50" s="212"/>
      <c r="G50" s="221"/>
      <c r="H50" s="205"/>
      <c r="I50" s="212"/>
      <c r="K50" s="149"/>
    </row>
    <row r="51" spans="1:11" x14ac:dyDescent="0.25">
      <c r="A51" s="1" t="s">
        <v>65</v>
      </c>
      <c r="B51" s="228" t="s">
        <v>54</v>
      </c>
      <c r="C51" s="231">
        <v>1</v>
      </c>
      <c r="D51" s="221">
        <v>6300</v>
      </c>
      <c r="E51" s="205">
        <f>D51*19%</f>
        <v>1197</v>
      </c>
      <c r="F51" s="211">
        <f>SUM(D51:E51)</f>
        <v>7497</v>
      </c>
      <c r="G51" s="221">
        <v>3698</v>
      </c>
      <c r="H51" s="205">
        <f>G51*19%</f>
        <v>702.62</v>
      </c>
      <c r="I51" s="211">
        <f>SUM(G51:H51)</f>
        <v>4400.62</v>
      </c>
      <c r="K51" s="149"/>
    </row>
    <row r="52" spans="1:11" ht="28.5" x14ac:dyDescent="0.25">
      <c r="A52" s="1" t="s">
        <v>66</v>
      </c>
      <c r="B52" s="229"/>
      <c r="C52" s="231"/>
      <c r="D52" s="221"/>
      <c r="E52" s="205"/>
      <c r="F52" s="212"/>
      <c r="G52" s="221"/>
      <c r="H52" s="205"/>
      <c r="I52" s="212"/>
      <c r="K52" s="149"/>
    </row>
    <row r="53" spans="1:11" ht="42.75" x14ac:dyDescent="0.25">
      <c r="A53" s="1" t="s">
        <v>63</v>
      </c>
      <c r="B53" s="229"/>
      <c r="C53" s="231"/>
      <c r="D53" s="221"/>
      <c r="E53" s="205"/>
      <c r="F53" s="212"/>
      <c r="G53" s="221"/>
      <c r="H53" s="205"/>
      <c r="I53" s="212"/>
      <c r="K53" s="149"/>
    </row>
    <row r="54" spans="1:11" ht="29.25" thickBot="1" x14ac:dyDescent="0.3">
      <c r="A54" s="2" t="s">
        <v>64</v>
      </c>
      <c r="B54" s="230"/>
      <c r="C54" s="231"/>
      <c r="D54" s="221"/>
      <c r="E54" s="205"/>
      <c r="F54" s="212"/>
      <c r="G54" s="221"/>
      <c r="H54" s="205"/>
      <c r="I54" s="212"/>
      <c r="K54" s="149"/>
    </row>
    <row r="55" spans="1:11" x14ac:dyDescent="0.25">
      <c r="A55" s="1" t="s">
        <v>67</v>
      </c>
      <c r="B55" s="228" t="s">
        <v>72</v>
      </c>
      <c r="C55" s="231">
        <v>1</v>
      </c>
      <c r="D55" s="221">
        <v>5000</v>
      </c>
      <c r="E55" s="205">
        <f>D55*19%</f>
        <v>950</v>
      </c>
      <c r="F55" s="211">
        <f>SUM(D55:E55)</f>
        <v>5950</v>
      </c>
      <c r="G55" s="221">
        <v>3005</v>
      </c>
      <c r="H55" s="205">
        <f>G55*19%</f>
        <v>570.95000000000005</v>
      </c>
      <c r="I55" s="211">
        <f>SUM(G55:H55)</f>
        <v>3575.95</v>
      </c>
      <c r="K55" s="149"/>
    </row>
    <row r="56" spans="1:11" x14ac:dyDescent="0.25">
      <c r="A56" s="3" t="s">
        <v>68</v>
      </c>
      <c r="B56" s="229"/>
      <c r="C56" s="231"/>
      <c r="D56" s="221"/>
      <c r="E56" s="205"/>
      <c r="F56" s="212"/>
      <c r="G56" s="221"/>
      <c r="H56" s="205"/>
      <c r="I56" s="212"/>
      <c r="K56" s="149"/>
    </row>
    <row r="57" spans="1:11" x14ac:dyDescent="0.25">
      <c r="A57" s="3" t="s">
        <v>69</v>
      </c>
      <c r="B57" s="229"/>
      <c r="C57" s="231"/>
      <c r="D57" s="221"/>
      <c r="E57" s="205"/>
      <c r="F57" s="212"/>
      <c r="G57" s="221"/>
      <c r="H57" s="205"/>
      <c r="I57" s="212"/>
      <c r="K57" s="149"/>
    </row>
    <row r="58" spans="1:11" x14ac:dyDescent="0.25">
      <c r="A58" s="3" t="s">
        <v>70</v>
      </c>
      <c r="B58" s="229"/>
      <c r="C58" s="231"/>
      <c r="D58" s="221"/>
      <c r="E58" s="205"/>
      <c r="F58" s="212"/>
      <c r="G58" s="221"/>
      <c r="H58" s="205"/>
      <c r="I58" s="212"/>
      <c r="K58" s="149"/>
    </row>
    <row r="59" spans="1:11" ht="15.75" thickBot="1" x14ac:dyDescent="0.3">
      <c r="A59" s="4" t="s">
        <v>71</v>
      </c>
      <c r="B59" s="230"/>
      <c r="C59" s="231"/>
      <c r="D59" s="221"/>
      <c r="E59" s="205"/>
      <c r="F59" s="212"/>
      <c r="G59" s="221"/>
      <c r="H59" s="205"/>
      <c r="I59" s="212"/>
      <c r="K59" s="149"/>
    </row>
    <row r="60" spans="1:11" x14ac:dyDescent="0.25">
      <c r="A60" s="1"/>
      <c r="B60" s="228" t="s">
        <v>74</v>
      </c>
      <c r="C60" s="231">
        <v>1</v>
      </c>
      <c r="D60" s="221">
        <v>5300</v>
      </c>
      <c r="E60" s="205">
        <f>D60*19%</f>
        <v>1007</v>
      </c>
      <c r="F60" s="211">
        <f>SUM(D60:E60)</f>
        <v>6307</v>
      </c>
      <c r="G60" s="221">
        <v>2947</v>
      </c>
      <c r="H60" s="205">
        <f>G60*19%</f>
        <v>559.92999999999995</v>
      </c>
      <c r="I60" s="211">
        <f>SUM(G60:H60)</f>
        <v>3506.93</v>
      </c>
      <c r="K60" s="149"/>
    </row>
    <row r="61" spans="1:11" x14ac:dyDescent="0.25">
      <c r="A61" s="1" t="s">
        <v>73</v>
      </c>
      <c r="B61" s="229"/>
      <c r="C61" s="231"/>
      <c r="D61" s="221"/>
      <c r="E61" s="205"/>
      <c r="F61" s="212"/>
      <c r="G61" s="221"/>
      <c r="H61" s="205"/>
      <c r="I61" s="212"/>
      <c r="K61" s="149"/>
    </row>
    <row r="62" spans="1:11" x14ac:dyDescent="0.25">
      <c r="A62" s="3" t="s">
        <v>68</v>
      </c>
      <c r="B62" s="229"/>
      <c r="C62" s="231"/>
      <c r="D62" s="221"/>
      <c r="E62" s="205"/>
      <c r="F62" s="212"/>
      <c r="G62" s="221"/>
      <c r="H62" s="205"/>
      <c r="I62" s="212"/>
      <c r="K62" s="149"/>
    </row>
    <row r="63" spans="1:11" x14ac:dyDescent="0.25">
      <c r="A63" s="3" t="s">
        <v>69</v>
      </c>
      <c r="B63" s="229"/>
      <c r="C63" s="231"/>
      <c r="D63" s="221"/>
      <c r="E63" s="205"/>
      <c r="F63" s="212"/>
      <c r="G63" s="221"/>
      <c r="H63" s="205"/>
      <c r="I63" s="212"/>
      <c r="K63" s="149"/>
    </row>
    <row r="64" spans="1:11" x14ac:dyDescent="0.25">
      <c r="A64" s="3" t="s">
        <v>70</v>
      </c>
      <c r="B64" s="229"/>
      <c r="C64" s="231"/>
      <c r="D64" s="221"/>
      <c r="E64" s="205"/>
      <c r="F64" s="212"/>
      <c r="G64" s="221"/>
      <c r="H64" s="205"/>
      <c r="I64" s="212"/>
      <c r="K64" s="149"/>
    </row>
    <row r="65" spans="1:11" ht="15.75" thickBot="1" x14ac:dyDescent="0.3">
      <c r="A65" s="4" t="s">
        <v>71</v>
      </c>
      <c r="B65" s="230"/>
      <c r="C65" s="231"/>
      <c r="D65" s="221"/>
      <c r="E65" s="205"/>
      <c r="F65" s="212"/>
      <c r="G65" s="221"/>
      <c r="H65" s="205"/>
      <c r="I65" s="212"/>
      <c r="K65" s="149"/>
    </row>
    <row r="66" spans="1:11" x14ac:dyDescent="0.25">
      <c r="A66" s="1" t="s">
        <v>75</v>
      </c>
      <c r="B66" s="228" t="s">
        <v>80</v>
      </c>
      <c r="C66" s="231">
        <v>1</v>
      </c>
      <c r="D66" s="221">
        <v>18000</v>
      </c>
      <c r="E66" s="205">
        <f>D66*19%</f>
        <v>3420</v>
      </c>
      <c r="F66" s="211">
        <f>SUM(D66:E66)</f>
        <v>21420</v>
      </c>
      <c r="G66" s="221">
        <v>10034</v>
      </c>
      <c r="H66" s="205">
        <f>G66*19%</f>
        <v>1906.46</v>
      </c>
      <c r="I66" s="211">
        <f>SUM(G66:H66)</f>
        <v>11940.46</v>
      </c>
      <c r="K66" s="149"/>
    </row>
    <row r="67" spans="1:11" ht="28.5" x14ac:dyDescent="0.25">
      <c r="A67" s="1" t="s">
        <v>76</v>
      </c>
      <c r="B67" s="229"/>
      <c r="C67" s="231"/>
      <c r="D67" s="221"/>
      <c r="E67" s="205"/>
      <c r="F67" s="212"/>
      <c r="G67" s="221"/>
      <c r="H67" s="205"/>
      <c r="I67" s="212"/>
      <c r="K67" s="149"/>
    </row>
    <row r="68" spans="1:11" ht="28.5" x14ac:dyDescent="0.25">
      <c r="A68" s="1" t="s">
        <v>77</v>
      </c>
      <c r="B68" s="229"/>
      <c r="C68" s="231"/>
      <c r="D68" s="221"/>
      <c r="E68" s="205"/>
      <c r="F68" s="212"/>
      <c r="G68" s="221"/>
      <c r="H68" s="205"/>
      <c r="I68" s="212"/>
      <c r="K68" s="149"/>
    </row>
    <row r="69" spans="1:11" x14ac:dyDescent="0.25">
      <c r="A69" s="1" t="s">
        <v>78</v>
      </c>
      <c r="B69" s="229"/>
      <c r="C69" s="231"/>
      <c r="D69" s="221"/>
      <c r="E69" s="205"/>
      <c r="F69" s="212"/>
      <c r="G69" s="221"/>
      <c r="H69" s="205"/>
      <c r="I69" s="212"/>
      <c r="K69" s="149"/>
    </row>
    <row r="70" spans="1:11" ht="29.25" thickBot="1" x14ac:dyDescent="0.3">
      <c r="A70" s="2" t="s">
        <v>79</v>
      </c>
      <c r="B70" s="230"/>
      <c r="C70" s="231"/>
      <c r="D70" s="221"/>
      <c r="E70" s="205"/>
      <c r="F70" s="212"/>
      <c r="G70" s="221"/>
      <c r="H70" s="205"/>
      <c r="I70" s="212"/>
      <c r="K70" s="149"/>
    </row>
    <row r="71" spans="1:11" x14ac:dyDescent="0.25">
      <c r="A71" s="1" t="s">
        <v>81</v>
      </c>
      <c r="B71" s="228" t="s">
        <v>85</v>
      </c>
      <c r="C71" s="231">
        <v>1</v>
      </c>
      <c r="D71" s="221">
        <v>6300</v>
      </c>
      <c r="E71" s="205">
        <f>D71*19%</f>
        <v>1197</v>
      </c>
      <c r="F71" s="211">
        <f>SUM(D71:E71)</f>
        <v>7497</v>
      </c>
      <c r="G71" s="221">
        <v>2555</v>
      </c>
      <c r="H71" s="205">
        <f>G71*19%</f>
        <v>485.45</v>
      </c>
      <c r="I71" s="211">
        <f>SUM(G71:H71)</f>
        <v>3040.45</v>
      </c>
      <c r="K71" s="149"/>
    </row>
    <row r="72" spans="1:11" ht="28.5" x14ac:dyDescent="0.25">
      <c r="A72" s="1" t="s">
        <v>82</v>
      </c>
      <c r="B72" s="229"/>
      <c r="C72" s="231"/>
      <c r="D72" s="221"/>
      <c r="E72" s="205"/>
      <c r="F72" s="212"/>
      <c r="G72" s="221"/>
      <c r="H72" s="205"/>
      <c r="I72" s="212"/>
      <c r="K72" s="149"/>
    </row>
    <row r="73" spans="1:11" x14ac:dyDescent="0.25">
      <c r="A73" s="1" t="s">
        <v>83</v>
      </c>
      <c r="B73" s="229"/>
      <c r="C73" s="231"/>
      <c r="D73" s="221"/>
      <c r="E73" s="205"/>
      <c r="F73" s="212"/>
      <c r="G73" s="221"/>
      <c r="H73" s="205"/>
      <c r="I73" s="212"/>
      <c r="K73" s="149"/>
    </row>
    <row r="74" spans="1:11" ht="86.25" thickBot="1" x14ac:dyDescent="0.3">
      <c r="A74" s="2" t="s">
        <v>84</v>
      </c>
      <c r="B74" s="230"/>
      <c r="C74" s="231"/>
      <c r="D74" s="221"/>
      <c r="E74" s="205"/>
      <c r="F74" s="212"/>
      <c r="G74" s="221"/>
      <c r="H74" s="205"/>
      <c r="I74" s="212"/>
      <c r="K74" s="149"/>
    </row>
    <row r="75" spans="1:11" x14ac:dyDescent="0.25">
      <c r="A75" s="1" t="s">
        <v>86</v>
      </c>
      <c r="B75" s="228" t="s">
        <v>89</v>
      </c>
      <c r="C75" s="231">
        <v>1</v>
      </c>
      <c r="D75" s="221">
        <v>4500</v>
      </c>
      <c r="E75" s="205">
        <f>D75*19%</f>
        <v>855</v>
      </c>
      <c r="F75" s="211">
        <f>SUM(D75:E75)</f>
        <v>5355</v>
      </c>
      <c r="G75" s="221">
        <v>4625</v>
      </c>
      <c r="H75" s="205">
        <f>G75*19%</f>
        <v>878.75</v>
      </c>
      <c r="I75" s="211">
        <f>SUM(G75:H75)</f>
        <v>5503.75</v>
      </c>
      <c r="K75" s="149"/>
    </row>
    <row r="76" spans="1:11" ht="57" x14ac:dyDescent="0.25">
      <c r="A76" s="1" t="s">
        <v>87</v>
      </c>
      <c r="B76" s="229"/>
      <c r="C76" s="231"/>
      <c r="D76" s="221"/>
      <c r="E76" s="205"/>
      <c r="F76" s="212"/>
      <c r="G76" s="221"/>
      <c r="H76" s="205"/>
      <c r="I76" s="212"/>
      <c r="K76" s="149"/>
    </row>
    <row r="77" spans="1:11" ht="28.5" x14ac:dyDescent="0.25">
      <c r="A77" s="1" t="s">
        <v>79</v>
      </c>
      <c r="B77" s="229"/>
      <c r="C77" s="231"/>
      <c r="D77" s="221"/>
      <c r="E77" s="205"/>
      <c r="F77" s="212"/>
      <c r="G77" s="221"/>
      <c r="H77" s="205"/>
      <c r="I77" s="212"/>
      <c r="K77" s="149"/>
    </row>
    <row r="78" spans="1:11" ht="100.5" thickBot="1" x14ac:dyDescent="0.3">
      <c r="A78" s="4" t="s">
        <v>88</v>
      </c>
      <c r="B78" s="230"/>
      <c r="C78" s="231"/>
      <c r="D78" s="221"/>
      <c r="E78" s="205"/>
      <c r="F78" s="212"/>
      <c r="G78" s="221"/>
      <c r="H78" s="205"/>
      <c r="I78" s="212"/>
      <c r="K78" s="149"/>
    </row>
    <row r="79" spans="1:11" ht="28.5" x14ac:dyDescent="0.25">
      <c r="A79" s="1" t="s">
        <v>90</v>
      </c>
      <c r="B79" s="228" t="s">
        <v>93</v>
      </c>
      <c r="C79" s="231">
        <v>1</v>
      </c>
      <c r="D79" s="221">
        <v>8000</v>
      </c>
      <c r="E79" s="205">
        <f>D79*19%</f>
        <v>1520</v>
      </c>
      <c r="F79" s="211">
        <f>SUM(D79:E79)</f>
        <v>9520</v>
      </c>
      <c r="G79" s="221">
        <v>7622</v>
      </c>
      <c r="H79" s="205">
        <f>G79*19%</f>
        <v>1448.18</v>
      </c>
      <c r="I79" s="211">
        <f>SUM(G79:H79)</f>
        <v>9070.18</v>
      </c>
      <c r="K79" s="149"/>
    </row>
    <row r="80" spans="1:11" ht="57" x14ac:dyDescent="0.25">
      <c r="A80" s="1" t="s">
        <v>91</v>
      </c>
      <c r="B80" s="229"/>
      <c r="C80" s="231"/>
      <c r="D80" s="221"/>
      <c r="E80" s="205"/>
      <c r="F80" s="212"/>
      <c r="G80" s="221"/>
      <c r="H80" s="205"/>
      <c r="I80" s="212"/>
      <c r="K80" s="149"/>
    </row>
    <row r="81" spans="1:11" ht="15.75" thickBot="1" x14ac:dyDescent="0.3">
      <c r="A81" s="2" t="s">
        <v>92</v>
      </c>
      <c r="B81" s="230"/>
      <c r="C81" s="231"/>
      <c r="D81" s="221"/>
      <c r="E81" s="205"/>
      <c r="F81" s="212"/>
      <c r="G81" s="221"/>
      <c r="H81" s="205"/>
      <c r="I81" s="212"/>
      <c r="K81" s="149"/>
    </row>
    <row r="82" spans="1:11" ht="15.75" thickBot="1" x14ac:dyDescent="0.3">
      <c r="A82" s="2" t="s">
        <v>94</v>
      </c>
      <c r="B82" s="5" t="s">
        <v>54</v>
      </c>
      <c r="C82" s="23">
        <v>1</v>
      </c>
      <c r="D82" s="25">
        <v>29100</v>
      </c>
      <c r="E82" s="21">
        <f>D82*19%</f>
        <v>5529</v>
      </c>
      <c r="F82" s="27">
        <f>SUM(D82:E82)</f>
        <v>34629</v>
      </c>
      <c r="G82" s="25">
        <v>15719</v>
      </c>
      <c r="H82" s="21">
        <f>G82*19%</f>
        <v>2986.61</v>
      </c>
      <c r="I82" s="27">
        <f>SUM(G82:H82)</f>
        <v>18705.61</v>
      </c>
      <c r="K82" s="149"/>
    </row>
    <row r="83" spans="1:11" x14ac:dyDescent="0.25">
      <c r="A83" s="1" t="s">
        <v>95</v>
      </c>
      <c r="B83" s="228" t="s">
        <v>54</v>
      </c>
      <c r="C83" s="231">
        <v>1</v>
      </c>
      <c r="D83" s="221">
        <v>6800</v>
      </c>
      <c r="E83" s="205">
        <f>D83*19%</f>
        <v>1292</v>
      </c>
      <c r="F83" s="211">
        <f>SUM(D83:E83)</f>
        <v>8092</v>
      </c>
      <c r="G83" s="221">
        <v>1376</v>
      </c>
      <c r="H83" s="205">
        <f>G83*19%</f>
        <v>261.44</v>
      </c>
      <c r="I83" s="211">
        <f>SUM(G83:H83)</f>
        <v>1637.44</v>
      </c>
      <c r="K83" s="149"/>
    </row>
    <row r="84" spans="1:11" x14ac:dyDescent="0.25">
      <c r="A84" s="1" t="s">
        <v>96</v>
      </c>
      <c r="B84" s="229"/>
      <c r="C84" s="231"/>
      <c r="D84" s="221"/>
      <c r="E84" s="205"/>
      <c r="F84" s="212"/>
      <c r="G84" s="221"/>
      <c r="H84" s="205"/>
      <c r="I84" s="212"/>
      <c r="K84" s="149"/>
    </row>
    <row r="85" spans="1:11" x14ac:dyDescent="0.25">
      <c r="A85" s="1" t="s">
        <v>97</v>
      </c>
      <c r="B85" s="229"/>
      <c r="C85" s="231"/>
      <c r="D85" s="221"/>
      <c r="E85" s="205"/>
      <c r="F85" s="212"/>
      <c r="G85" s="221"/>
      <c r="H85" s="205"/>
      <c r="I85" s="212"/>
      <c r="K85" s="149"/>
    </row>
    <row r="86" spans="1:11" x14ac:dyDescent="0.25">
      <c r="A86" s="1" t="s">
        <v>41</v>
      </c>
      <c r="B86" s="229"/>
      <c r="C86" s="231"/>
      <c r="D86" s="221"/>
      <c r="E86" s="205"/>
      <c r="F86" s="212"/>
      <c r="G86" s="221"/>
      <c r="H86" s="205"/>
      <c r="I86" s="212"/>
      <c r="K86" s="149"/>
    </row>
    <row r="87" spans="1:11" ht="29.25" thickBot="1" x14ac:dyDescent="0.3">
      <c r="A87" s="2" t="s">
        <v>98</v>
      </c>
      <c r="B87" s="230"/>
      <c r="C87" s="231"/>
      <c r="D87" s="221"/>
      <c r="E87" s="205"/>
      <c r="F87" s="212"/>
      <c r="G87" s="221"/>
      <c r="H87" s="205"/>
      <c r="I87" s="212"/>
      <c r="K87" s="149"/>
    </row>
    <row r="88" spans="1:11" x14ac:dyDescent="0.25">
      <c r="A88" s="1" t="s">
        <v>99</v>
      </c>
      <c r="B88" s="228" t="s">
        <v>103</v>
      </c>
      <c r="C88" s="231">
        <v>1</v>
      </c>
      <c r="D88" s="221">
        <v>16600</v>
      </c>
      <c r="E88" s="205">
        <f>D88*19%</f>
        <v>3154</v>
      </c>
      <c r="F88" s="211">
        <f>SUM(D88:E88)</f>
        <v>19754</v>
      </c>
      <c r="G88" s="221">
        <v>7500</v>
      </c>
      <c r="H88" s="205">
        <f>G88*19%</f>
        <v>1425</v>
      </c>
      <c r="I88" s="211">
        <f>SUM(G88:H88)</f>
        <v>8925</v>
      </c>
      <c r="K88" s="149"/>
    </row>
    <row r="89" spans="1:11" ht="28.5" x14ac:dyDescent="0.25">
      <c r="A89" s="3" t="s">
        <v>100</v>
      </c>
      <c r="B89" s="229"/>
      <c r="C89" s="231"/>
      <c r="D89" s="221"/>
      <c r="E89" s="205"/>
      <c r="F89" s="212"/>
      <c r="G89" s="221"/>
      <c r="H89" s="205"/>
      <c r="I89" s="212"/>
      <c r="K89" s="149"/>
    </row>
    <row r="90" spans="1:11" x14ac:dyDescent="0.25">
      <c r="A90" s="3" t="s">
        <v>101</v>
      </c>
      <c r="B90" s="229"/>
      <c r="C90" s="231"/>
      <c r="D90" s="221"/>
      <c r="E90" s="205"/>
      <c r="F90" s="212"/>
      <c r="G90" s="221"/>
      <c r="H90" s="205"/>
      <c r="I90" s="212"/>
      <c r="K90" s="149"/>
    </row>
    <row r="91" spans="1:11" ht="15.75" thickBot="1" x14ac:dyDescent="0.3">
      <c r="A91" s="4" t="s">
        <v>102</v>
      </c>
      <c r="B91" s="230"/>
      <c r="C91" s="231"/>
      <c r="D91" s="221"/>
      <c r="E91" s="205"/>
      <c r="F91" s="212"/>
      <c r="G91" s="221"/>
      <c r="H91" s="205"/>
      <c r="I91" s="212"/>
      <c r="K91" s="149"/>
    </row>
    <row r="92" spans="1:11" x14ac:dyDescent="0.25">
      <c r="A92" s="1" t="s">
        <v>104</v>
      </c>
      <c r="B92" s="228" t="s">
        <v>103</v>
      </c>
      <c r="C92" s="231">
        <v>1</v>
      </c>
      <c r="D92" s="221">
        <v>4400</v>
      </c>
      <c r="E92" s="205">
        <f>D92*19%</f>
        <v>836</v>
      </c>
      <c r="F92" s="211">
        <f>SUM(D92:E92)</f>
        <v>5236</v>
      </c>
      <c r="G92" s="221">
        <v>964</v>
      </c>
      <c r="H92" s="205">
        <f>G92*19%</f>
        <v>183.16</v>
      </c>
      <c r="I92" s="211">
        <f>SUM(G92:H92)</f>
        <v>1147.1600000000001</v>
      </c>
      <c r="K92" s="149"/>
    </row>
    <row r="93" spans="1:11" ht="28.5" x14ac:dyDescent="0.25">
      <c r="A93" s="3" t="s">
        <v>100</v>
      </c>
      <c r="B93" s="229"/>
      <c r="C93" s="231"/>
      <c r="D93" s="221"/>
      <c r="E93" s="205"/>
      <c r="F93" s="212"/>
      <c r="G93" s="221"/>
      <c r="H93" s="205"/>
      <c r="I93" s="212"/>
      <c r="K93" s="149"/>
    </row>
    <row r="94" spans="1:11" x14ac:dyDescent="0.25">
      <c r="A94" s="3" t="s">
        <v>101</v>
      </c>
      <c r="B94" s="229"/>
      <c r="C94" s="231"/>
      <c r="D94" s="221"/>
      <c r="E94" s="205"/>
      <c r="F94" s="212"/>
      <c r="G94" s="221"/>
      <c r="H94" s="205"/>
      <c r="I94" s="212"/>
      <c r="K94" s="149"/>
    </row>
    <row r="95" spans="1:11" ht="15.75" thickBot="1" x14ac:dyDescent="0.3">
      <c r="A95" s="4" t="s">
        <v>102</v>
      </c>
      <c r="B95" s="230"/>
      <c r="C95" s="231"/>
      <c r="D95" s="221"/>
      <c r="E95" s="205"/>
      <c r="F95" s="212"/>
      <c r="G95" s="221"/>
      <c r="H95" s="205"/>
      <c r="I95" s="212"/>
      <c r="K95" s="149"/>
    </row>
    <row r="96" spans="1:11" x14ac:dyDescent="0.25">
      <c r="A96" s="1" t="s">
        <v>105</v>
      </c>
      <c r="B96" s="228" t="s">
        <v>89</v>
      </c>
      <c r="C96" s="231">
        <v>1</v>
      </c>
      <c r="D96" s="221">
        <v>6500</v>
      </c>
      <c r="E96" s="205">
        <f>D96*19%</f>
        <v>1235</v>
      </c>
      <c r="F96" s="211">
        <f>SUM(D96:E96)</f>
        <v>7735</v>
      </c>
      <c r="G96" s="221">
        <v>2353</v>
      </c>
      <c r="H96" s="205">
        <f>G96*19%</f>
        <v>447.07</v>
      </c>
      <c r="I96" s="211">
        <f>SUM(G96:H96)</f>
        <v>2800.07</v>
      </c>
      <c r="K96" s="149"/>
    </row>
    <row r="97" spans="1:11" ht="28.5" x14ac:dyDescent="0.25">
      <c r="A97" s="1" t="s">
        <v>106</v>
      </c>
      <c r="B97" s="229"/>
      <c r="C97" s="231"/>
      <c r="D97" s="221"/>
      <c r="E97" s="205"/>
      <c r="F97" s="212"/>
      <c r="G97" s="221"/>
      <c r="H97" s="205"/>
      <c r="I97" s="212"/>
      <c r="K97" s="149"/>
    </row>
    <row r="98" spans="1:11" x14ac:dyDescent="0.25">
      <c r="A98" s="1" t="s">
        <v>83</v>
      </c>
      <c r="B98" s="229"/>
      <c r="C98" s="231"/>
      <c r="D98" s="221"/>
      <c r="E98" s="205"/>
      <c r="F98" s="212"/>
      <c r="G98" s="221"/>
      <c r="H98" s="205"/>
      <c r="I98" s="212"/>
      <c r="K98" s="149"/>
    </row>
    <row r="99" spans="1:11" ht="86.25" thickBot="1" x14ac:dyDescent="0.3">
      <c r="A99" s="2" t="s">
        <v>107</v>
      </c>
      <c r="B99" s="230"/>
      <c r="C99" s="231"/>
      <c r="D99" s="221"/>
      <c r="E99" s="205"/>
      <c r="F99" s="212"/>
      <c r="G99" s="221"/>
      <c r="H99" s="205"/>
      <c r="I99" s="212"/>
      <c r="K99" s="149"/>
    </row>
    <row r="100" spans="1:11" x14ac:dyDescent="0.25">
      <c r="A100" s="1" t="s">
        <v>108</v>
      </c>
      <c r="B100" s="228" t="s">
        <v>110</v>
      </c>
      <c r="C100" s="231">
        <v>1</v>
      </c>
      <c r="D100" s="221">
        <v>15600</v>
      </c>
      <c r="E100" s="205">
        <f>D100*19%</f>
        <v>2964</v>
      </c>
      <c r="F100" s="211">
        <f>SUM(D100:E100)</f>
        <v>18564</v>
      </c>
      <c r="G100" s="221">
        <v>7671</v>
      </c>
      <c r="H100" s="205">
        <f>G100*19%</f>
        <v>1457.49</v>
      </c>
      <c r="I100" s="211">
        <f>SUM(G100:H100)</f>
        <v>9128.49</v>
      </c>
      <c r="K100" s="149"/>
    </row>
    <row r="101" spans="1:11" ht="15.75" thickBot="1" x14ac:dyDescent="0.3">
      <c r="A101" s="2" t="s">
        <v>109</v>
      </c>
      <c r="B101" s="230"/>
      <c r="C101" s="231"/>
      <c r="D101" s="221"/>
      <c r="E101" s="205"/>
      <c r="F101" s="212"/>
      <c r="G101" s="221"/>
      <c r="H101" s="205"/>
      <c r="I101" s="212"/>
      <c r="K101" s="149"/>
    </row>
    <row r="102" spans="1:11" x14ac:dyDescent="0.25">
      <c r="A102" s="1" t="s">
        <v>111</v>
      </c>
      <c r="B102" s="228" t="s">
        <v>110</v>
      </c>
      <c r="C102" s="231">
        <v>1</v>
      </c>
      <c r="D102" s="221">
        <v>13500</v>
      </c>
      <c r="E102" s="205">
        <f>D102*19%</f>
        <v>2565</v>
      </c>
      <c r="F102" s="211">
        <f>SUM(D102:E102)</f>
        <v>16065</v>
      </c>
      <c r="G102" s="221">
        <v>13709</v>
      </c>
      <c r="H102" s="205">
        <f>G102*19%</f>
        <v>2604.71</v>
      </c>
      <c r="I102" s="211">
        <f>SUM(G102:H102)</f>
        <v>16313.71</v>
      </c>
      <c r="K102" s="149"/>
    </row>
    <row r="103" spans="1:11" x14ac:dyDescent="0.25">
      <c r="A103" s="1" t="s">
        <v>112</v>
      </c>
      <c r="B103" s="229"/>
      <c r="C103" s="231"/>
      <c r="D103" s="221"/>
      <c r="E103" s="205"/>
      <c r="F103" s="212"/>
      <c r="G103" s="221"/>
      <c r="H103" s="205"/>
      <c r="I103" s="212"/>
      <c r="K103" s="149"/>
    </row>
    <row r="104" spans="1:11" x14ac:dyDescent="0.25">
      <c r="A104" s="1" t="s">
        <v>113</v>
      </c>
      <c r="B104" s="229"/>
      <c r="C104" s="231"/>
      <c r="D104" s="221"/>
      <c r="E104" s="205"/>
      <c r="F104" s="212"/>
      <c r="G104" s="221"/>
      <c r="H104" s="205"/>
      <c r="I104" s="212"/>
      <c r="K104" s="149"/>
    </row>
    <row r="105" spans="1:11" ht="15.75" thickBot="1" x14ac:dyDescent="0.3">
      <c r="A105" s="2" t="s">
        <v>114</v>
      </c>
      <c r="B105" s="230"/>
      <c r="C105" s="231"/>
      <c r="D105" s="221"/>
      <c r="E105" s="205"/>
      <c r="F105" s="212"/>
      <c r="G105" s="221"/>
      <c r="H105" s="205"/>
      <c r="I105" s="212"/>
      <c r="K105" s="149"/>
    </row>
    <row r="106" spans="1:11" ht="29.25" thickBot="1" x14ac:dyDescent="0.3">
      <c r="A106" s="2" t="s">
        <v>115</v>
      </c>
      <c r="B106" s="5" t="s">
        <v>116</v>
      </c>
      <c r="C106" s="23">
        <v>1</v>
      </c>
      <c r="D106" s="25">
        <v>68400</v>
      </c>
      <c r="E106" s="21">
        <f>D106*19%</f>
        <v>12996</v>
      </c>
      <c r="F106" s="27">
        <f>SUM(D106:E106)</f>
        <v>81396</v>
      </c>
      <c r="G106" s="25">
        <v>67500</v>
      </c>
      <c r="H106" s="21">
        <f>G106*19%</f>
        <v>12825</v>
      </c>
      <c r="I106" s="27">
        <f>SUM(G106:H106)</f>
        <v>80325</v>
      </c>
      <c r="K106" s="149"/>
    </row>
    <row r="107" spans="1:11" ht="15.75" thickBot="1" x14ac:dyDescent="0.3">
      <c r="A107" s="2" t="s">
        <v>117</v>
      </c>
      <c r="B107" s="5" t="s">
        <v>116</v>
      </c>
      <c r="C107" s="23">
        <v>1</v>
      </c>
      <c r="D107" s="25">
        <v>74900</v>
      </c>
      <c r="E107" s="21">
        <f>D107*19%</f>
        <v>14231</v>
      </c>
      <c r="F107" s="27">
        <f>SUM(D107:E107)</f>
        <v>89131</v>
      </c>
      <c r="G107" s="25">
        <v>40000</v>
      </c>
      <c r="H107" s="21">
        <f>G107*19%</f>
        <v>7600</v>
      </c>
      <c r="I107" s="27">
        <f>SUM(G107:H107)</f>
        <v>47600</v>
      </c>
      <c r="K107" s="149"/>
    </row>
    <row r="108" spans="1:11" ht="29.25" thickBot="1" x14ac:dyDescent="0.3">
      <c r="A108" s="2" t="s">
        <v>118</v>
      </c>
      <c r="B108" s="5" t="s">
        <v>54</v>
      </c>
      <c r="C108" s="23">
        <v>1</v>
      </c>
      <c r="D108" s="25">
        <v>12700</v>
      </c>
      <c r="E108" s="21">
        <f>D108*19%</f>
        <v>2413</v>
      </c>
      <c r="F108" s="27">
        <f>SUM(D108:E108)</f>
        <v>15113</v>
      </c>
      <c r="G108" s="25">
        <v>6733</v>
      </c>
      <c r="H108" s="21">
        <f>G108*19%</f>
        <v>1279.27</v>
      </c>
      <c r="I108" s="27">
        <f>SUM(G108:H108)</f>
        <v>8012.27</v>
      </c>
      <c r="K108" s="149"/>
    </row>
    <row r="109" spans="1:11" x14ac:dyDescent="0.25">
      <c r="A109" s="1" t="s">
        <v>119</v>
      </c>
      <c r="B109" s="228" t="s">
        <v>54</v>
      </c>
      <c r="C109" s="231">
        <v>1</v>
      </c>
      <c r="D109" s="221">
        <v>300</v>
      </c>
      <c r="E109" s="205">
        <f>D109*19%</f>
        <v>57</v>
      </c>
      <c r="F109" s="211">
        <f>SUM(D109:E109)</f>
        <v>357</v>
      </c>
      <c r="G109" s="221">
        <v>471</v>
      </c>
      <c r="H109" s="205">
        <f>G109*19%</f>
        <v>89.49</v>
      </c>
      <c r="I109" s="211">
        <f>SUM(G109:H109)</f>
        <v>560.49</v>
      </c>
      <c r="K109" s="149"/>
    </row>
    <row r="110" spans="1:11" ht="15.75" thickBot="1" x14ac:dyDescent="0.3">
      <c r="A110" s="2" t="s">
        <v>120</v>
      </c>
      <c r="B110" s="230"/>
      <c r="C110" s="231"/>
      <c r="D110" s="221"/>
      <c r="E110" s="205"/>
      <c r="F110" s="212"/>
      <c r="G110" s="221"/>
      <c r="H110" s="205"/>
      <c r="I110" s="212"/>
      <c r="K110" s="149"/>
    </row>
    <row r="111" spans="1:11" x14ac:dyDescent="0.25">
      <c r="A111" s="1" t="s">
        <v>119</v>
      </c>
      <c r="B111" s="228" t="s">
        <v>122</v>
      </c>
      <c r="C111" s="231">
        <v>1</v>
      </c>
      <c r="D111" s="221">
        <v>300</v>
      </c>
      <c r="E111" s="205">
        <f>D111*19%</f>
        <v>57</v>
      </c>
      <c r="F111" s="211">
        <f>SUM(D111:E111)</f>
        <v>357</v>
      </c>
      <c r="G111" s="221">
        <v>471</v>
      </c>
      <c r="H111" s="205">
        <f>G111*19%</f>
        <v>89.49</v>
      </c>
      <c r="I111" s="211">
        <f>SUM(G111:H111)</f>
        <v>560.49</v>
      </c>
      <c r="K111" s="149"/>
    </row>
    <row r="112" spans="1:11" ht="15.75" thickBot="1" x14ac:dyDescent="0.3">
      <c r="A112" s="2" t="s">
        <v>121</v>
      </c>
      <c r="B112" s="230"/>
      <c r="C112" s="231"/>
      <c r="D112" s="221"/>
      <c r="E112" s="205"/>
      <c r="F112" s="212"/>
      <c r="G112" s="221"/>
      <c r="H112" s="205"/>
      <c r="I112" s="212"/>
      <c r="K112" s="149"/>
    </row>
    <row r="113" spans="1:11" x14ac:dyDescent="0.25">
      <c r="A113" s="1" t="s">
        <v>123</v>
      </c>
      <c r="B113" s="228" t="s">
        <v>110</v>
      </c>
      <c r="C113" s="231">
        <v>1</v>
      </c>
      <c r="D113" s="221">
        <v>78400</v>
      </c>
      <c r="E113" s="205">
        <f>D113*19%</f>
        <v>14896</v>
      </c>
      <c r="F113" s="211">
        <f>SUM(D113:E113)</f>
        <v>93296</v>
      </c>
      <c r="G113" s="221">
        <v>56348</v>
      </c>
      <c r="H113" s="205">
        <f>G113*19%</f>
        <v>10706.12</v>
      </c>
      <c r="I113" s="211">
        <f>SUM(G113:H113)</f>
        <v>67054.12</v>
      </c>
      <c r="K113" s="149"/>
    </row>
    <row r="114" spans="1:11" ht="15.75" thickBot="1" x14ac:dyDescent="0.3">
      <c r="A114" s="2" t="s">
        <v>124</v>
      </c>
      <c r="B114" s="230"/>
      <c r="C114" s="231"/>
      <c r="D114" s="221"/>
      <c r="E114" s="205"/>
      <c r="F114" s="212"/>
      <c r="G114" s="221"/>
      <c r="H114" s="205"/>
      <c r="I114" s="212"/>
      <c r="K114" s="149"/>
    </row>
    <row r="115" spans="1:11" ht="28.5" x14ac:dyDescent="0.25">
      <c r="A115" s="1" t="s">
        <v>125</v>
      </c>
      <c r="B115" s="228" t="s">
        <v>129</v>
      </c>
      <c r="C115" s="231">
        <v>1</v>
      </c>
      <c r="D115" s="221">
        <v>13500</v>
      </c>
      <c r="E115" s="205">
        <f>D115*19%</f>
        <v>2565</v>
      </c>
      <c r="F115" s="211">
        <f>SUM(D115:E115)</f>
        <v>16065</v>
      </c>
      <c r="G115" s="221">
        <v>4412</v>
      </c>
      <c r="H115" s="205">
        <f>G115*19%</f>
        <v>838.28</v>
      </c>
      <c r="I115" s="211">
        <f>SUM(G115:H115)</f>
        <v>5250.28</v>
      </c>
      <c r="K115" s="149"/>
    </row>
    <row r="116" spans="1:11" ht="28.5" x14ac:dyDescent="0.25">
      <c r="A116" s="1" t="s">
        <v>126</v>
      </c>
      <c r="B116" s="229"/>
      <c r="C116" s="231"/>
      <c r="D116" s="221"/>
      <c r="E116" s="205"/>
      <c r="F116" s="212"/>
      <c r="G116" s="221"/>
      <c r="H116" s="205"/>
      <c r="I116" s="212"/>
      <c r="K116" s="149"/>
    </row>
    <row r="117" spans="1:11" ht="28.5" x14ac:dyDescent="0.25">
      <c r="A117" s="1" t="s">
        <v>127</v>
      </c>
      <c r="B117" s="229"/>
      <c r="C117" s="231"/>
      <c r="D117" s="221"/>
      <c r="E117" s="205"/>
      <c r="F117" s="212"/>
      <c r="G117" s="221"/>
      <c r="H117" s="205"/>
      <c r="I117" s="212"/>
      <c r="K117" s="149"/>
    </row>
    <row r="118" spans="1:11" ht="15.75" thickBot="1" x14ac:dyDescent="0.3">
      <c r="A118" s="2" t="s">
        <v>128</v>
      </c>
      <c r="B118" s="230"/>
      <c r="C118" s="231"/>
      <c r="D118" s="221"/>
      <c r="E118" s="205"/>
      <c r="F118" s="212"/>
      <c r="G118" s="221"/>
      <c r="H118" s="205"/>
      <c r="I118" s="212"/>
      <c r="K118" s="149"/>
    </row>
    <row r="119" spans="1:11" x14ac:dyDescent="0.25">
      <c r="A119" s="1" t="s">
        <v>130</v>
      </c>
      <c r="B119" s="228" t="s">
        <v>54</v>
      </c>
      <c r="C119" s="231">
        <v>1</v>
      </c>
      <c r="D119" s="221">
        <v>10700</v>
      </c>
      <c r="E119" s="205">
        <f>D119*19%</f>
        <v>2033</v>
      </c>
      <c r="F119" s="211">
        <f>SUM(D119:E119)</f>
        <v>12733</v>
      </c>
      <c r="G119" s="221">
        <v>8529</v>
      </c>
      <c r="H119" s="205">
        <f>G119*19%</f>
        <v>1620.51</v>
      </c>
      <c r="I119" s="211">
        <f>SUM(G119:H119)</f>
        <v>10149.51</v>
      </c>
      <c r="K119" s="149"/>
    </row>
    <row r="120" spans="1:11" ht="28.5" x14ac:dyDescent="0.25">
      <c r="A120" s="3" t="s">
        <v>131</v>
      </c>
      <c r="B120" s="229"/>
      <c r="C120" s="231"/>
      <c r="D120" s="221"/>
      <c r="E120" s="205"/>
      <c r="F120" s="212"/>
      <c r="G120" s="221"/>
      <c r="H120" s="205"/>
      <c r="I120" s="212"/>
      <c r="K120" s="149"/>
    </row>
    <row r="121" spans="1:11" ht="28.5" x14ac:dyDescent="0.25">
      <c r="A121" s="3" t="s">
        <v>132</v>
      </c>
      <c r="B121" s="229"/>
      <c r="C121" s="231"/>
      <c r="D121" s="221"/>
      <c r="E121" s="205"/>
      <c r="F121" s="212"/>
      <c r="G121" s="221"/>
      <c r="H121" s="205"/>
      <c r="I121" s="212"/>
      <c r="K121" s="149"/>
    </row>
    <row r="122" spans="1:11" ht="29.25" thickBot="1" x14ac:dyDescent="0.3">
      <c r="A122" s="4" t="s">
        <v>64</v>
      </c>
      <c r="B122" s="230"/>
      <c r="C122" s="231"/>
      <c r="D122" s="221"/>
      <c r="E122" s="205"/>
      <c r="F122" s="212"/>
      <c r="G122" s="221"/>
      <c r="H122" s="205"/>
      <c r="I122" s="212"/>
      <c r="K122" s="149"/>
    </row>
    <row r="123" spans="1:11" ht="28.5" x14ac:dyDescent="0.25">
      <c r="A123" s="1" t="s">
        <v>133</v>
      </c>
      <c r="B123" s="228" t="s">
        <v>135</v>
      </c>
      <c r="C123" s="231">
        <v>1</v>
      </c>
      <c r="D123" s="221">
        <v>12500</v>
      </c>
      <c r="E123" s="205">
        <f>D123*19%</f>
        <v>2375</v>
      </c>
      <c r="F123" s="211">
        <f>SUM(D123:E123)</f>
        <v>14875</v>
      </c>
      <c r="G123" s="221">
        <v>2206</v>
      </c>
      <c r="H123" s="205">
        <f>G123*19%</f>
        <v>419.14</v>
      </c>
      <c r="I123" s="211">
        <f>SUM(G123:H123)</f>
        <v>2625.14</v>
      </c>
      <c r="K123" s="149"/>
    </row>
    <row r="124" spans="1:11" ht="15.75" thickBot="1" x14ac:dyDescent="0.3">
      <c r="A124" s="2" t="s">
        <v>134</v>
      </c>
      <c r="B124" s="230"/>
      <c r="C124" s="231"/>
      <c r="D124" s="221"/>
      <c r="E124" s="205"/>
      <c r="F124" s="212"/>
      <c r="G124" s="221"/>
      <c r="H124" s="205"/>
      <c r="I124" s="212"/>
      <c r="K124" s="149"/>
    </row>
    <row r="125" spans="1:11" x14ac:dyDescent="0.25">
      <c r="A125" s="1" t="s">
        <v>136</v>
      </c>
      <c r="B125" s="228" t="s">
        <v>140</v>
      </c>
      <c r="C125" s="231">
        <v>1</v>
      </c>
      <c r="D125" s="221">
        <v>12700</v>
      </c>
      <c r="E125" s="205">
        <f>D125*19%</f>
        <v>2413</v>
      </c>
      <c r="F125" s="211">
        <f>SUM(D125:E125)</f>
        <v>15113</v>
      </c>
      <c r="G125" s="221">
        <v>6473</v>
      </c>
      <c r="H125" s="205">
        <f>G125*19%</f>
        <v>1229.8700000000001</v>
      </c>
      <c r="I125" s="211">
        <f>SUM(G125:H125)</f>
        <v>7702.87</v>
      </c>
      <c r="K125" s="149"/>
    </row>
    <row r="126" spans="1:11" ht="42.75" x14ac:dyDescent="0.25">
      <c r="A126" s="1" t="s">
        <v>137</v>
      </c>
      <c r="B126" s="229"/>
      <c r="C126" s="231"/>
      <c r="D126" s="221"/>
      <c r="E126" s="205"/>
      <c r="F126" s="212"/>
      <c r="G126" s="221"/>
      <c r="H126" s="205"/>
      <c r="I126" s="212"/>
      <c r="K126" s="149"/>
    </row>
    <row r="127" spans="1:11" ht="28.5" x14ac:dyDescent="0.25">
      <c r="A127" s="1" t="s">
        <v>138</v>
      </c>
      <c r="B127" s="229"/>
      <c r="C127" s="231"/>
      <c r="D127" s="221"/>
      <c r="E127" s="205"/>
      <c r="F127" s="212"/>
      <c r="G127" s="221"/>
      <c r="H127" s="205"/>
      <c r="I127" s="212"/>
      <c r="K127" s="149"/>
    </row>
    <row r="128" spans="1:11" ht="100.5" thickBot="1" x14ac:dyDescent="0.3">
      <c r="A128" s="2" t="s">
        <v>139</v>
      </c>
      <c r="B128" s="230"/>
      <c r="C128" s="231"/>
      <c r="D128" s="221"/>
      <c r="E128" s="205"/>
      <c r="F128" s="212"/>
      <c r="G128" s="221"/>
      <c r="H128" s="205"/>
      <c r="I128" s="212"/>
      <c r="K128" s="149"/>
    </row>
    <row r="129" spans="1:11" ht="28.5" customHeight="1" x14ac:dyDescent="0.25">
      <c r="A129" s="1" t="s">
        <v>141</v>
      </c>
      <c r="B129" s="228" t="s">
        <v>72</v>
      </c>
      <c r="C129" s="231">
        <v>1</v>
      </c>
      <c r="D129" s="221">
        <v>5400</v>
      </c>
      <c r="E129" s="205">
        <f>D129*19%</f>
        <v>1026</v>
      </c>
      <c r="F129" s="211">
        <f>SUM(D129:E129)</f>
        <v>6426</v>
      </c>
      <c r="G129" s="221">
        <v>2941</v>
      </c>
      <c r="H129" s="205">
        <f>G129*19%</f>
        <v>558.79</v>
      </c>
      <c r="I129" s="211">
        <f>SUM(G129:H129)</f>
        <v>3499.79</v>
      </c>
      <c r="K129" s="149"/>
    </row>
    <row r="130" spans="1:11" x14ac:dyDescent="0.25">
      <c r="A130" s="3" t="s">
        <v>68</v>
      </c>
      <c r="B130" s="229"/>
      <c r="C130" s="231"/>
      <c r="D130" s="221"/>
      <c r="E130" s="205"/>
      <c r="F130" s="212"/>
      <c r="G130" s="221"/>
      <c r="H130" s="205"/>
      <c r="I130" s="212"/>
      <c r="K130" s="149"/>
    </row>
    <row r="131" spans="1:11" x14ac:dyDescent="0.25">
      <c r="A131" s="3" t="s">
        <v>69</v>
      </c>
      <c r="B131" s="229"/>
      <c r="C131" s="231"/>
      <c r="D131" s="221"/>
      <c r="E131" s="205"/>
      <c r="F131" s="212"/>
      <c r="G131" s="221"/>
      <c r="H131" s="205"/>
      <c r="I131" s="212"/>
      <c r="K131" s="149"/>
    </row>
    <row r="132" spans="1:11" x14ac:dyDescent="0.25">
      <c r="A132" s="3" t="s">
        <v>70</v>
      </c>
      <c r="B132" s="229"/>
      <c r="C132" s="231"/>
      <c r="D132" s="221"/>
      <c r="E132" s="205"/>
      <c r="F132" s="212"/>
      <c r="G132" s="221"/>
      <c r="H132" s="205"/>
      <c r="I132" s="212"/>
      <c r="K132" s="149"/>
    </row>
    <row r="133" spans="1:11" x14ac:dyDescent="0.25">
      <c r="A133" s="3" t="s">
        <v>142</v>
      </c>
      <c r="B133" s="229"/>
      <c r="C133" s="231"/>
      <c r="D133" s="221"/>
      <c r="E133" s="205"/>
      <c r="F133" s="212"/>
      <c r="G133" s="221"/>
      <c r="H133" s="205"/>
      <c r="I133" s="212"/>
      <c r="K133" s="149"/>
    </row>
    <row r="134" spans="1:11" ht="15.75" thickBot="1" x14ac:dyDescent="0.3">
      <c r="A134" s="4" t="s">
        <v>143</v>
      </c>
      <c r="B134" s="230"/>
      <c r="C134" s="231"/>
      <c r="D134" s="221"/>
      <c r="E134" s="205"/>
      <c r="F134" s="212"/>
      <c r="G134" s="221"/>
      <c r="H134" s="205"/>
      <c r="I134" s="212"/>
      <c r="K134" s="149"/>
    </row>
    <row r="135" spans="1:11" x14ac:dyDescent="0.25">
      <c r="A135" s="1" t="s">
        <v>144</v>
      </c>
      <c r="B135" s="228" t="s">
        <v>54</v>
      </c>
      <c r="C135" s="231">
        <v>1</v>
      </c>
      <c r="D135" s="221">
        <v>135800</v>
      </c>
      <c r="E135" s="205">
        <f>D135*19%</f>
        <v>25802</v>
      </c>
      <c r="F135" s="211">
        <v>161602</v>
      </c>
      <c r="G135" s="221">
        <v>20000</v>
      </c>
      <c r="H135" s="205">
        <f>G135*19%</f>
        <v>3800</v>
      </c>
      <c r="I135" s="211">
        <v>23800</v>
      </c>
      <c r="K135" s="149"/>
    </row>
    <row r="136" spans="1:11" ht="29.25" thickBot="1" x14ac:dyDescent="0.3">
      <c r="A136" s="2" t="s">
        <v>145</v>
      </c>
      <c r="B136" s="230"/>
      <c r="C136" s="231"/>
      <c r="D136" s="221"/>
      <c r="E136" s="205"/>
      <c r="F136" s="212"/>
      <c r="G136" s="221"/>
      <c r="H136" s="205"/>
      <c r="I136" s="212"/>
      <c r="K136" s="149"/>
    </row>
    <row r="137" spans="1:11" x14ac:dyDescent="0.25">
      <c r="A137" s="1" t="s">
        <v>146</v>
      </c>
      <c r="B137" s="228" t="s">
        <v>140</v>
      </c>
      <c r="C137" s="231">
        <v>1</v>
      </c>
      <c r="D137" s="221">
        <v>14500</v>
      </c>
      <c r="E137" s="205">
        <f>D137*19%</f>
        <v>2755</v>
      </c>
      <c r="F137" s="211">
        <f>SUM(D137:E137)</f>
        <v>17255</v>
      </c>
      <c r="G137" s="221">
        <v>12392</v>
      </c>
      <c r="H137" s="205">
        <f>G137*19%</f>
        <v>2354.48</v>
      </c>
      <c r="I137" s="211">
        <f>SUM(G137:H137)</f>
        <v>14746.48</v>
      </c>
      <c r="K137" s="149"/>
    </row>
    <row r="138" spans="1:11" x14ac:dyDescent="0.25">
      <c r="A138" s="1" t="s">
        <v>147</v>
      </c>
      <c r="B138" s="229"/>
      <c r="C138" s="231"/>
      <c r="D138" s="221"/>
      <c r="E138" s="205"/>
      <c r="F138" s="212"/>
      <c r="G138" s="221"/>
      <c r="H138" s="205"/>
      <c r="I138" s="212"/>
      <c r="K138" s="149"/>
    </row>
    <row r="139" spans="1:11" x14ac:dyDescent="0.25">
      <c r="A139" s="1" t="s">
        <v>148</v>
      </c>
      <c r="B139" s="229"/>
      <c r="C139" s="231"/>
      <c r="D139" s="221"/>
      <c r="E139" s="205"/>
      <c r="F139" s="212"/>
      <c r="G139" s="221"/>
      <c r="H139" s="205"/>
      <c r="I139" s="212"/>
      <c r="K139" s="149"/>
    </row>
    <row r="140" spans="1:11" x14ac:dyDescent="0.25">
      <c r="A140" s="1" t="s">
        <v>149</v>
      </c>
      <c r="B140" s="229"/>
      <c r="C140" s="231"/>
      <c r="D140" s="221"/>
      <c r="E140" s="205"/>
      <c r="F140" s="212"/>
      <c r="G140" s="221"/>
      <c r="H140" s="205"/>
      <c r="I140" s="212"/>
      <c r="K140" s="149"/>
    </row>
    <row r="141" spans="1:11" ht="15.75" thickBot="1" x14ac:dyDescent="0.3">
      <c r="A141" s="2" t="s">
        <v>150</v>
      </c>
      <c r="B141" s="230"/>
      <c r="C141" s="231"/>
      <c r="D141" s="221"/>
      <c r="E141" s="205"/>
      <c r="F141" s="212"/>
      <c r="G141" s="221"/>
      <c r="H141" s="205"/>
      <c r="I141" s="212"/>
      <c r="K141" s="149"/>
    </row>
    <row r="142" spans="1:11" x14ac:dyDescent="0.25">
      <c r="A142" s="1" t="s">
        <v>151</v>
      </c>
      <c r="B142" s="228" t="s">
        <v>54</v>
      </c>
      <c r="C142" s="231">
        <v>1</v>
      </c>
      <c r="D142" s="221">
        <v>19500</v>
      </c>
      <c r="E142" s="205">
        <f>D142*19%</f>
        <v>3705</v>
      </c>
      <c r="F142" s="211">
        <f>SUM(D142:E142)</f>
        <v>23205</v>
      </c>
      <c r="G142" s="221">
        <v>19000</v>
      </c>
      <c r="H142" s="205">
        <f>G142*19%</f>
        <v>3610</v>
      </c>
      <c r="I142" s="211">
        <f>SUM(G142:H142)</f>
        <v>22610</v>
      </c>
      <c r="K142" s="149"/>
    </row>
    <row r="143" spans="1:11" ht="15.75" thickBot="1" x14ac:dyDescent="0.3">
      <c r="A143" s="2" t="s">
        <v>152</v>
      </c>
      <c r="B143" s="230"/>
      <c r="C143" s="231"/>
      <c r="D143" s="221"/>
      <c r="E143" s="205"/>
      <c r="F143" s="212"/>
      <c r="G143" s="221"/>
      <c r="H143" s="205"/>
      <c r="I143" s="212"/>
      <c r="K143" s="149"/>
    </row>
    <row r="144" spans="1:11" ht="15.75" thickBot="1" x14ac:dyDescent="0.3">
      <c r="A144" s="2" t="s">
        <v>153</v>
      </c>
      <c r="B144" s="5" t="s">
        <v>72</v>
      </c>
      <c r="C144" s="23">
        <v>1</v>
      </c>
      <c r="D144" s="25">
        <v>11700</v>
      </c>
      <c r="E144" s="21">
        <f>D144*19%</f>
        <v>2223</v>
      </c>
      <c r="F144" s="27">
        <f>SUM(D144:E144)</f>
        <v>13923</v>
      </c>
      <c r="G144" s="25">
        <v>3698</v>
      </c>
      <c r="H144" s="21">
        <f>G144*19%</f>
        <v>702.62</v>
      </c>
      <c r="I144" s="27">
        <f>SUM(G144:H144)</f>
        <v>4400.62</v>
      </c>
      <c r="K144" s="149"/>
    </row>
    <row r="145" spans="1:11" x14ac:dyDescent="0.25">
      <c r="A145" s="1" t="s">
        <v>154</v>
      </c>
      <c r="B145" s="228" t="s">
        <v>54</v>
      </c>
      <c r="C145" s="231">
        <v>1</v>
      </c>
      <c r="D145" s="221">
        <v>3100</v>
      </c>
      <c r="E145" s="205">
        <f>D145*19%</f>
        <v>589</v>
      </c>
      <c r="F145" s="211">
        <f>SUM(D145:E145)</f>
        <v>3689</v>
      </c>
      <c r="G145" s="221">
        <v>3176</v>
      </c>
      <c r="H145" s="205">
        <f>G145*19%</f>
        <v>603.44000000000005</v>
      </c>
      <c r="I145" s="211">
        <f>SUM(G145:H145)</f>
        <v>3779.44</v>
      </c>
      <c r="K145" s="149"/>
    </row>
    <row r="146" spans="1:11" x14ac:dyDescent="0.25">
      <c r="A146" s="1" t="s">
        <v>155</v>
      </c>
      <c r="B146" s="229"/>
      <c r="C146" s="231"/>
      <c r="D146" s="221"/>
      <c r="E146" s="205"/>
      <c r="F146" s="212"/>
      <c r="G146" s="221"/>
      <c r="H146" s="205"/>
      <c r="I146" s="212"/>
      <c r="K146" s="149"/>
    </row>
    <row r="147" spans="1:11" ht="15.75" thickBot="1" x14ac:dyDescent="0.3">
      <c r="A147" s="2" t="s">
        <v>156</v>
      </c>
      <c r="B147" s="230"/>
      <c r="C147" s="231"/>
      <c r="D147" s="221"/>
      <c r="E147" s="205"/>
      <c r="F147" s="212"/>
      <c r="G147" s="221"/>
      <c r="H147" s="205"/>
      <c r="I147" s="212"/>
      <c r="K147" s="149"/>
    </row>
    <row r="148" spans="1:11" x14ac:dyDescent="0.25">
      <c r="A148" s="1" t="s">
        <v>157</v>
      </c>
      <c r="B148" s="228" t="s">
        <v>161</v>
      </c>
      <c r="C148" s="231">
        <v>1</v>
      </c>
      <c r="D148" s="221">
        <v>112200</v>
      </c>
      <c r="E148" s="205">
        <f>D148*19%</f>
        <v>21318</v>
      </c>
      <c r="F148" s="211">
        <v>133518</v>
      </c>
      <c r="G148" s="221">
        <v>64636</v>
      </c>
      <c r="H148" s="205">
        <f>G148*19%</f>
        <v>12280.84</v>
      </c>
      <c r="I148" s="211">
        <v>76917</v>
      </c>
      <c r="K148" s="149"/>
    </row>
    <row r="149" spans="1:11" x14ac:dyDescent="0.25">
      <c r="A149" s="1" t="s">
        <v>158</v>
      </c>
      <c r="B149" s="229"/>
      <c r="C149" s="231"/>
      <c r="D149" s="221"/>
      <c r="E149" s="205"/>
      <c r="F149" s="211"/>
      <c r="G149" s="221"/>
      <c r="H149" s="205"/>
      <c r="I149" s="211"/>
      <c r="K149" s="149"/>
    </row>
    <row r="150" spans="1:11" x14ac:dyDescent="0.25">
      <c r="A150" s="1" t="s">
        <v>159</v>
      </c>
      <c r="B150" s="229"/>
      <c r="C150" s="231"/>
      <c r="D150" s="221"/>
      <c r="E150" s="205"/>
      <c r="F150" s="211"/>
      <c r="G150" s="221"/>
      <c r="H150" s="205"/>
      <c r="I150" s="211"/>
      <c r="K150" s="149"/>
    </row>
    <row r="151" spans="1:11" ht="15.75" thickBot="1" x14ac:dyDescent="0.3">
      <c r="A151" s="2" t="s">
        <v>160</v>
      </c>
      <c r="B151" s="230"/>
      <c r="C151" s="231"/>
      <c r="D151" s="221"/>
      <c r="E151" s="205"/>
      <c r="F151" s="211"/>
      <c r="G151" s="221"/>
      <c r="H151" s="205"/>
      <c r="I151" s="211"/>
      <c r="K151" s="149"/>
    </row>
    <row r="152" spans="1:11" x14ac:dyDescent="0.25">
      <c r="A152" s="1" t="s">
        <v>162</v>
      </c>
      <c r="B152" s="228" t="s">
        <v>140</v>
      </c>
      <c r="C152" s="231">
        <v>1</v>
      </c>
      <c r="D152" s="221">
        <v>15500</v>
      </c>
      <c r="E152" s="205">
        <f>D152*19%</f>
        <v>2945</v>
      </c>
      <c r="F152" s="211">
        <f>SUM(D152:E152)</f>
        <v>18445</v>
      </c>
      <c r="G152" s="221">
        <v>8185</v>
      </c>
      <c r="H152" s="205">
        <f>G152*19%</f>
        <v>1555.15</v>
      </c>
      <c r="I152" s="211">
        <f>SUM(G152:H152)</f>
        <v>9740.15</v>
      </c>
      <c r="K152" s="149"/>
    </row>
    <row r="153" spans="1:11" ht="42.75" x14ac:dyDescent="0.25">
      <c r="A153" s="1" t="s">
        <v>163</v>
      </c>
      <c r="B153" s="229"/>
      <c r="C153" s="231"/>
      <c r="D153" s="221"/>
      <c r="E153" s="205"/>
      <c r="F153" s="212"/>
      <c r="G153" s="221"/>
      <c r="H153" s="205"/>
      <c r="I153" s="212"/>
      <c r="K153" s="149"/>
    </row>
    <row r="154" spans="1:11" ht="28.5" x14ac:dyDescent="0.25">
      <c r="A154" s="1" t="s">
        <v>79</v>
      </c>
      <c r="B154" s="229"/>
      <c r="C154" s="231"/>
      <c r="D154" s="221"/>
      <c r="E154" s="205"/>
      <c r="F154" s="212"/>
      <c r="G154" s="221"/>
      <c r="H154" s="205"/>
      <c r="I154" s="212"/>
      <c r="K154" s="149"/>
    </row>
    <row r="155" spans="1:11" ht="100.5" thickBot="1" x14ac:dyDescent="0.3">
      <c r="A155" s="2" t="s">
        <v>139</v>
      </c>
      <c r="B155" s="230"/>
      <c r="C155" s="231"/>
      <c r="D155" s="221"/>
      <c r="E155" s="205"/>
      <c r="F155" s="212"/>
      <c r="G155" s="221"/>
      <c r="H155" s="205"/>
      <c r="I155" s="212"/>
      <c r="K155" s="149"/>
    </row>
    <row r="156" spans="1:11" x14ac:dyDescent="0.25">
      <c r="A156" s="1" t="s">
        <v>164</v>
      </c>
      <c r="B156" s="228" t="s">
        <v>54</v>
      </c>
      <c r="C156" s="231">
        <v>1</v>
      </c>
      <c r="D156" s="221">
        <v>7800</v>
      </c>
      <c r="E156" s="205">
        <f>D156*19%</f>
        <v>1482</v>
      </c>
      <c r="F156" s="211">
        <f>SUM(D156:E156)</f>
        <v>9282</v>
      </c>
      <c r="G156" s="221">
        <v>7028</v>
      </c>
      <c r="H156" s="205">
        <f>G156*19%</f>
        <v>1335.32</v>
      </c>
      <c r="I156" s="211">
        <f>SUM(G156:H156)</f>
        <v>8363.32</v>
      </c>
      <c r="K156" s="149"/>
    </row>
    <row r="157" spans="1:11" x14ac:dyDescent="0.25">
      <c r="A157" s="1" t="s">
        <v>165</v>
      </c>
      <c r="B157" s="229"/>
      <c r="C157" s="231"/>
      <c r="D157" s="221"/>
      <c r="E157" s="205"/>
      <c r="F157" s="212"/>
      <c r="G157" s="221"/>
      <c r="H157" s="205"/>
      <c r="I157" s="212"/>
      <c r="K157" s="149"/>
    </row>
    <row r="158" spans="1:11" x14ac:dyDescent="0.25">
      <c r="A158" s="1" t="s">
        <v>48</v>
      </c>
      <c r="B158" s="229"/>
      <c r="C158" s="231"/>
      <c r="D158" s="221"/>
      <c r="E158" s="205"/>
      <c r="F158" s="212"/>
      <c r="G158" s="221"/>
      <c r="H158" s="205"/>
      <c r="I158" s="212"/>
      <c r="K158" s="149"/>
    </row>
    <row r="159" spans="1:11" ht="29.25" thickBot="1" x14ac:dyDescent="0.3">
      <c r="A159" s="2" t="s">
        <v>49</v>
      </c>
      <c r="B159" s="230"/>
      <c r="C159" s="231"/>
      <c r="D159" s="221"/>
      <c r="E159" s="205"/>
      <c r="F159" s="212"/>
      <c r="G159" s="221"/>
      <c r="H159" s="205"/>
      <c r="I159" s="212"/>
      <c r="K159" s="149"/>
    </row>
    <row r="160" spans="1:11" x14ac:dyDescent="0.25">
      <c r="A160" s="1" t="s">
        <v>166</v>
      </c>
      <c r="B160" s="233" t="s">
        <v>54</v>
      </c>
      <c r="C160" s="236">
        <v>1</v>
      </c>
      <c r="D160" s="223">
        <v>1380</v>
      </c>
      <c r="E160" s="207">
        <f>D160*19%</f>
        <v>262.2</v>
      </c>
      <c r="F160" s="216">
        <f>SUM(D160:E160)</f>
        <v>1642.2</v>
      </c>
      <c r="G160" s="223">
        <v>6500</v>
      </c>
      <c r="H160" s="207">
        <f>G160*19%</f>
        <v>1235</v>
      </c>
      <c r="I160" s="216">
        <f>SUM(G160:H160)</f>
        <v>7735</v>
      </c>
      <c r="K160" s="149"/>
    </row>
    <row r="161" spans="1:11" ht="28.5" x14ac:dyDescent="0.25">
      <c r="A161" s="3" t="s">
        <v>167</v>
      </c>
      <c r="B161" s="234"/>
      <c r="C161" s="236"/>
      <c r="D161" s="223"/>
      <c r="E161" s="207"/>
      <c r="F161" s="217"/>
      <c r="G161" s="223"/>
      <c r="H161" s="207"/>
      <c r="I161" s="217"/>
      <c r="K161" s="149"/>
    </row>
    <row r="162" spans="1:11" x14ac:dyDescent="0.25">
      <c r="A162" s="3" t="s">
        <v>168</v>
      </c>
      <c r="B162" s="234"/>
      <c r="C162" s="236"/>
      <c r="D162" s="223"/>
      <c r="E162" s="207"/>
      <c r="F162" s="217"/>
      <c r="G162" s="223"/>
      <c r="H162" s="207"/>
      <c r="I162" s="217"/>
      <c r="K162" s="149"/>
    </row>
    <row r="163" spans="1:11" x14ac:dyDescent="0.25">
      <c r="A163" s="3" t="s">
        <v>169</v>
      </c>
      <c r="B163" s="234"/>
      <c r="C163" s="236"/>
      <c r="D163" s="223"/>
      <c r="E163" s="207"/>
      <c r="F163" s="217"/>
      <c r="G163" s="223"/>
      <c r="H163" s="207"/>
      <c r="I163" s="217"/>
      <c r="K163" s="149"/>
    </row>
    <row r="164" spans="1:11" ht="28.5" x14ac:dyDescent="0.25">
      <c r="A164" s="3" t="s">
        <v>170</v>
      </c>
      <c r="B164" s="234"/>
      <c r="C164" s="236"/>
      <c r="D164" s="223"/>
      <c r="E164" s="207"/>
      <c r="F164" s="217"/>
      <c r="G164" s="223"/>
      <c r="H164" s="207"/>
      <c r="I164" s="217"/>
      <c r="K164" s="149"/>
    </row>
    <row r="165" spans="1:11" ht="29.25" thickBot="1" x14ac:dyDescent="0.3">
      <c r="A165" s="4" t="s">
        <v>171</v>
      </c>
      <c r="B165" s="235"/>
      <c r="C165" s="236"/>
      <c r="D165" s="223"/>
      <c r="E165" s="207"/>
      <c r="F165" s="217"/>
      <c r="G165" s="223"/>
      <c r="H165" s="207"/>
      <c r="I165" s="217"/>
      <c r="K165" s="149"/>
    </row>
    <row r="166" spans="1:11" x14ac:dyDescent="0.25">
      <c r="A166" s="1" t="s">
        <v>172</v>
      </c>
      <c r="B166" s="233" t="s">
        <v>175</v>
      </c>
      <c r="C166" s="236">
        <v>1</v>
      </c>
      <c r="D166" s="223">
        <v>178600</v>
      </c>
      <c r="E166" s="207">
        <f>D166*19%</f>
        <v>33934</v>
      </c>
      <c r="F166" s="216">
        <v>212534</v>
      </c>
      <c r="G166" s="223">
        <v>30000</v>
      </c>
      <c r="H166" s="207">
        <f>G166*19%</f>
        <v>5700</v>
      </c>
      <c r="I166" s="216">
        <v>35700</v>
      </c>
      <c r="K166" s="149"/>
    </row>
    <row r="167" spans="1:11" x14ac:dyDescent="0.25">
      <c r="A167" s="1" t="s">
        <v>173</v>
      </c>
      <c r="B167" s="234"/>
      <c r="C167" s="236"/>
      <c r="D167" s="223"/>
      <c r="E167" s="207"/>
      <c r="F167" s="217"/>
      <c r="G167" s="223"/>
      <c r="H167" s="207"/>
      <c r="I167" s="217"/>
      <c r="K167" s="149"/>
    </row>
    <row r="168" spans="1:11" ht="15.75" thickBot="1" x14ac:dyDescent="0.3">
      <c r="A168" s="2" t="s">
        <v>174</v>
      </c>
      <c r="B168" s="235"/>
      <c r="C168" s="236"/>
      <c r="D168" s="223"/>
      <c r="E168" s="207"/>
      <c r="F168" s="217"/>
      <c r="G168" s="223"/>
      <c r="H168" s="207"/>
      <c r="I168" s="217"/>
      <c r="K168" s="149"/>
    </row>
    <row r="169" spans="1:11" x14ac:dyDescent="0.25">
      <c r="A169" s="1" t="s">
        <v>176</v>
      </c>
      <c r="B169" s="233" t="s">
        <v>175</v>
      </c>
      <c r="C169" s="236">
        <v>1</v>
      </c>
      <c r="D169" s="223">
        <v>79300</v>
      </c>
      <c r="E169" s="207">
        <f>D169*19%</f>
        <v>15067</v>
      </c>
      <c r="F169" s="216">
        <f>SUM(D169:E169)</f>
        <v>94367</v>
      </c>
      <c r="G169" s="223">
        <v>23529</v>
      </c>
      <c r="H169" s="207">
        <f>G169*19%</f>
        <v>4470.51</v>
      </c>
      <c r="I169" s="216">
        <f>SUM(G169:H169)</f>
        <v>27999.510000000002</v>
      </c>
      <c r="K169" s="149"/>
    </row>
    <row r="170" spans="1:11" x14ac:dyDescent="0.25">
      <c r="A170" s="1" t="s">
        <v>147</v>
      </c>
      <c r="B170" s="234"/>
      <c r="C170" s="236"/>
      <c r="D170" s="223"/>
      <c r="E170" s="207"/>
      <c r="F170" s="217"/>
      <c r="G170" s="223"/>
      <c r="H170" s="207"/>
      <c r="I170" s="217"/>
      <c r="K170" s="149"/>
    </row>
    <row r="171" spans="1:11" x14ac:dyDescent="0.25">
      <c r="A171" s="1" t="s">
        <v>177</v>
      </c>
      <c r="B171" s="234"/>
      <c r="C171" s="236"/>
      <c r="D171" s="223"/>
      <c r="E171" s="207"/>
      <c r="F171" s="217"/>
      <c r="G171" s="223"/>
      <c r="H171" s="207"/>
      <c r="I171" s="217"/>
      <c r="K171" s="149"/>
    </row>
    <row r="172" spans="1:11" x14ac:dyDescent="0.25">
      <c r="A172" s="1" t="s">
        <v>149</v>
      </c>
      <c r="B172" s="234"/>
      <c r="C172" s="236"/>
      <c r="D172" s="223"/>
      <c r="E172" s="207"/>
      <c r="F172" s="217"/>
      <c r="G172" s="223"/>
      <c r="H172" s="207"/>
      <c r="I172" s="217"/>
      <c r="K172" s="149"/>
    </row>
    <row r="173" spans="1:11" ht="15.75" thickBot="1" x14ac:dyDescent="0.3">
      <c r="A173" s="2" t="s">
        <v>150</v>
      </c>
      <c r="B173" s="235"/>
      <c r="C173" s="236"/>
      <c r="D173" s="223"/>
      <c r="E173" s="207"/>
      <c r="F173" s="217"/>
      <c r="G173" s="223"/>
      <c r="H173" s="207"/>
      <c r="I173" s="217"/>
      <c r="K173" s="149"/>
    </row>
    <row r="174" spans="1:11" x14ac:dyDescent="0.25">
      <c r="A174" s="1" t="s">
        <v>178</v>
      </c>
      <c r="B174" s="233" t="s">
        <v>54</v>
      </c>
      <c r="C174" s="236">
        <v>1</v>
      </c>
      <c r="D174" s="223">
        <v>4500</v>
      </c>
      <c r="E174" s="207">
        <f>D174*19%</f>
        <v>855</v>
      </c>
      <c r="F174" s="216">
        <f>SUM(D174:E174)</f>
        <v>5355</v>
      </c>
      <c r="G174" s="223">
        <v>1784</v>
      </c>
      <c r="H174" s="207">
        <f>G174*19%</f>
        <v>338.96</v>
      </c>
      <c r="I174" s="216">
        <f>SUM(G174:H174)</f>
        <v>2122.96</v>
      </c>
      <c r="K174" s="149"/>
    </row>
    <row r="175" spans="1:11" x14ac:dyDescent="0.25">
      <c r="A175" s="1" t="s">
        <v>179</v>
      </c>
      <c r="B175" s="234"/>
      <c r="C175" s="236"/>
      <c r="D175" s="223"/>
      <c r="E175" s="207"/>
      <c r="F175" s="217"/>
      <c r="G175" s="223"/>
      <c r="H175" s="207"/>
      <c r="I175" s="217"/>
      <c r="K175" s="149"/>
    </row>
    <row r="176" spans="1:11" ht="15.75" thickBot="1" x14ac:dyDescent="0.3">
      <c r="A176" s="2" t="s">
        <v>180</v>
      </c>
      <c r="B176" s="235"/>
      <c r="C176" s="236"/>
      <c r="D176" s="223"/>
      <c r="E176" s="207"/>
      <c r="F176" s="217"/>
      <c r="G176" s="223"/>
      <c r="H176" s="207"/>
      <c r="I176" s="217"/>
      <c r="K176" s="149"/>
    </row>
    <row r="177" spans="1:11" x14ac:dyDescent="0.25">
      <c r="A177" s="1" t="s">
        <v>181</v>
      </c>
      <c r="B177" s="228" t="s">
        <v>185</v>
      </c>
      <c r="C177" s="231">
        <v>1</v>
      </c>
      <c r="D177" s="221">
        <v>9300</v>
      </c>
      <c r="E177" s="205">
        <f>D177*5%</f>
        <v>465</v>
      </c>
      <c r="F177" s="211">
        <f>SUM(D177:E177)</f>
        <v>9765</v>
      </c>
      <c r="G177" s="221">
        <v>5318</v>
      </c>
      <c r="H177" s="205">
        <f>G177*5%</f>
        <v>265.90000000000003</v>
      </c>
      <c r="I177" s="211">
        <f>SUM(G177:H177)</f>
        <v>5583.9</v>
      </c>
      <c r="K177" s="149"/>
    </row>
    <row r="178" spans="1:11" x14ac:dyDescent="0.25">
      <c r="A178" s="1" t="s">
        <v>182</v>
      </c>
      <c r="B178" s="229"/>
      <c r="C178" s="231"/>
      <c r="D178" s="221"/>
      <c r="E178" s="205"/>
      <c r="F178" s="212"/>
      <c r="G178" s="221"/>
      <c r="H178" s="205"/>
      <c r="I178" s="212"/>
      <c r="K178" s="149"/>
    </row>
    <row r="179" spans="1:11" ht="28.5" x14ac:dyDescent="0.25">
      <c r="A179" s="1" t="s">
        <v>183</v>
      </c>
      <c r="B179" s="229"/>
      <c r="C179" s="231"/>
      <c r="D179" s="221"/>
      <c r="E179" s="205"/>
      <c r="F179" s="212"/>
      <c r="G179" s="221"/>
      <c r="H179" s="205"/>
      <c r="I179" s="212"/>
      <c r="K179" s="149"/>
    </row>
    <row r="180" spans="1:11" ht="57.75" thickBot="1" x14ac:dyDescent="0.3">
      <c r="A180" s="2" t="s">
        <v>184</v>
      </c>
      <c r="B180" s="230"/>
      <c r="C180" s="231"/>
      <c r="D180" s="221"/>
      <c r="E180" s="205"/>
      <c r="F180" s="212"/>
      <c r="G180" s="221"/>
      <c r="H180" s="205"/>
      <c r="I180" s="212"/>
      <c r="K180" s="149"/>
    </row>
    <row r="181" spans="1:11" ht="15.75" thickBot="1" x14ac:dyDescent="0.3">
      <c r="A181" s="2" t="s">
        <v>186</v>
      </c>
      <c r="B181" s="5" t="s">
        <v>187</v>
      </c>
      <c r="C181" s="23">
        <v>1</v>
      </c>
      <c r="D181" s="25">
        <v>32300</v>
      </c>
      <c r="E181" s="21">
        <f>D181*5%</f>
        <v>1615</v>
      </c>
      <c r="F181" s="27">
        <f>SUM(D181:E181)</f>
        <v>33915</v>
      </c>
      <c r="G181" s="25">
        <v>14019</v>
      </c>
      <c r="H181" s="21">
        <f>G181*5%</f>
        <v>700.95</v>
      </c>
      <c r="I181" s="27">
        <f>SUM(G181:H181)</f>
        <v>14719.95</v>
      </c>
      <c r="K181" s="149"/>
    </row>
    <row r="182" spans="1:11" ht="28.5" x14ac:dyDescent="0.25">
      <c r="A182" s="1" t="s">
        <v>188</v>
      </c>
      <c r="B182" s="228" t="s">
        <v>190</v>
      </c>
      <c r="C182" s="231">
        <v>1</v>
      </c>
      <c r="D182" s="221">
        <v>22000</v>
      </c>
      <c r="E182" s="205">
        <f>D182*19%</f>
        <v>4180</v>
      </c>
      <c r="F182" s="211">
        <f>SUM(D182:E182)</f>
        <v>26180</v>
      </c>
      <c r="G182" s="221">
        <v>15000</v>
      </c>
      <c r="H182" s="205">
        <f>G182*19%</f>
        <v>2850</v>
      </c>
      <c r="I182" s="211">
        <f>SUM(G182:H182)</f>
        <v>17850</v>
      </c>
      <c r="K182" s="149"/>
    </row>
    <row r="183" spans="1:11" ht="100.5" customHeight="1" thickBot="1" x14ac:dyDescent="0.3">
      <c r="A183" s="2" t="s">
        <v>189</v>
      </c>
      <c r="B183" s="230"/>
      <c r="C183" s="231"/>
      <c r="D183" s="221"/>
      <c r="E183" s="205"/>
      <c r="F183" s="212"/>
      <c r="G183" s="221"/>
      <c r="H183" s="205"/>
      <c r="I183" s="212"/>
      <c r="K183" s="149"/>
    </row>
    <row r="184" spans="1:11" x14ac:dyDescent="0.25">
      <c r="A184" s="1" t="s">
        <v>191</v>
      </c>
      <c r="B184" s="228" t="s">
        <v>193</v>
      </c>
      <c r="C184" s="231">
        <v>1</v>
      </c>
      <c r="D184" s="221">
        <v>18000</v>
      </c>
      <c r="E184" s="205">
        <f>D184*19%</f>
        <v>3420</v>
      </c>
      <c r="F184" s="211">
        <f>SUM(D184:E184)</f>
        <v>21420</v>
      </c>
      <c r="G184" s="221">
        <v>1876</v>
      </c>
      <c r="H184" s="205">
        <f>G184*19%</f>
        <v>356.44</v>
      </c>
      <c r="I184" s="211">
        <f>SUM(G184:H184)</f>
        <v>2232.44</v>
      </c>
      <c r="K184" s="149"/>
    </row>
    <row r="185" spans="1:11" ht="42.75" x14ac:dyDescent="0.25">
      <c r="A185" s="1" t="s">
        <v>192</v>
      </c>
      <c r="B185" s="229"/>
      <c r="C185" s="231"/>
      <c r="D185" s="221"/>
      <c r="E185" s="205"/>
      <c r="F185" s="212"/>
      <c r="G185" s="221"/>
      <c r="H185" s="205"/>
      <c r="I185" s="212"/>
      <c r="K185" s="149"/>
    </row>
    <row r="186" spans="1:11" ht="15.75" thickBot="1" x14ac:dyDescent="0.3">
      <c r="A186" s="2"/>
      <c r="B186" s="230"/>
      <c r="C186" s="231"/>
      <c r="D186" s="221"/>
      <c r="E186" s="205"/>
      <c r="F186" s="212"/>
      <c r="G186" s="221"/>
      <c r="H186" s="205"/>
      <c r="I186" s="212"/>
      <c r="K186" s="149"/>
    </row>
    <row r="187" spans="1:11" x14ac:dyDescent="0.25">
      <c r="A187" s="1" t="s">
        <v>194</v>
      </c>
      <c r="B187" s="228" t="s">
        <v>198</v>
      </c>
      <c r="C187" s="231">
        <v>1</v>
      </c>
      <c r="D187" s="221">
        <v>7700</v>
      </c>
      <c r="E187" s="205">
        <f>D187*19%</f>
        <v>1463</v>
      </c>
      <c r="F187" s="211">
        <f>SUM(D187:E187)</f>
        <v>9163</v>
      </c>
      <c r="G187" s="221">
        <v>6473</v>
      </c>
      <c r="H187" s="205">
        <f>G187*19%</f>
        <v>1229.8700000000001</v>
      </c>
      <c r="I187" s="211">
        <f>SUM(G187:H187)</f>
        <v>7702.87</v>
      </c>
      <c r="K187" s="149"/>
    </row>
    <row r="188" spans="1:11" ht="28.5" x14ac:dyDescent="0.25">
      <c r="A188" s="1" t="s">
        <v>195</v>
      </c>
      <c r="B188" s="229"/>
      <c r="C188" s="231"/>
      <c r="D188" s="221"/>
      <c r="E188" s="205"/>
      <c r="F188" s="212"/>
      <c r="G188" s="221"/>
      <c r="H188" s="205"/>
      <c r="I188" s="212"/>
      <c r="K188" s="149"/>
    </row>
    <row r="189" spans="1:11" ht="71.25" x14ac:dyDescent="0.25">
      <c r="A189" s="1" t="s">
        <v>196</v>
      </c>
      <c r="B189" s="229"/>
      <c r="C189" s="231"/>
      <c r="D189" s="221"/>
      <c r="E189" s="205"/>
      <c r="F189" s="212"/>
      <c r="G189" s="221"/>
      <c r="H189" s="205"/>
      <c r="I189" s="212"/>
      <c r="K189" s="149"/>
    </row>
    <row r="190" spans="1:11" ht="100.5" thickBot="1" x14ac:dyDescent="0.3">
      <c r="A190" s="2" t="s">
        <v>197</v>
      </c>
      <c r="B190" s="230"/>
      <c r="C190" s="231"/>
      <c r="D190" s="222"/>
      <c r="E190" s="206"/>
      <c r="F190" s="213"/>
      <c r="G190" s="222"/>
      <c r="H190" s="206"/>
      <c r="I190" s="213"/>
      <c r="K190" s="149"/>
    </row>
    <row r="191" spans="1:11" x14ac:dyDescent="0.25">
      <c r="D191" s="26">
        <f>SUM(D21:D190)</f>
        <v>1140310</v>
      </c>
      <c r="F191" s="30">
        <f>SUM(F21:F190)</f>
        <v>1351144.9</v>
      </c>
      <c r="G191" s="26">
        <f>SUM(G21:G190)</f>
        <v>543147</v>
      </c>
      <c r="I191" s="30">
        <f>SUM(I21:I190)</f>
        <v>643637.90999999992</v>
      </c>
    </row>
    <row r="192" spans="1:11" x14ac:dyDescent="0.25">
      <c r="F192" s="26">
        <f>F191*10</f>
        <v>13511449</v>
      </c>
      <c r="I192" s="26">
        <f>I191*10</f>
        <v>6436379.0999999996</v>
      </c>
    </row>
  </sheetData>
  <mergeCells count="359">
    <mergeCell ref="K11:K16"/>
    <mergeCell ref="A8:H8"/>
    <mergeCell ref="B60:B65"/>
    <mergeCell ref="C60:C65"/>
    <mergeCell ref="B66:B70"/>
    <mergeCell ref="C66:C70"/>
    <mergeCell ref="B71:B74"/>
    <mergeCell ref="C71:C74"/>
    <mergeCell ref="C46:C50"/>
    <mergeCell ref="B51:B54"/>
    <mergeCell ref="C51:C54"/>
    <mergeCell ref="B55:B59"/>
    <mergeCell ref="C55:C59"/>
    <mergeCell ref="B46:B50"/>
    <mergeCell ref="D19:F19"/>
    <mergeCell ref="E21:E26"/>
    <mergeCell ref="G51:G54"/>
    <mergeCell ref="H51:H54"/>
    <mergeCell ref="G55:G59"/>
    <mergeCell ref="H55:H59"/>
    <mergeCell ref="G60:G65"/>
    <mergeCell ref="H60:H65"/>
    <mergeCell ref="E44:E45"/>
    <mergeCell ref="E46:E50"/>
    <mergeCell ref="B88:B91"/>
    <mergeCell ref="C88:C91"/>
    <mergeCell ref="B92:B95"/>
    <mergeCell ref="C92:C95"/>
    <mergeCell ref="B96:B99"/>
    <mergeCell ref="C96:C99"/>
    <mergeCell ref="B75:B78"/>
    <mergeCell ref="C75:C78"/>
    <mergeCell ref="B79:B81"/>
    <mergeCell ref="C79:C81"/>
    <mergeCell ref="B83:B87"/>
    <mergeCell ref="C83:C87"/>
    <mergeCell ref="B111:B112"/>
    <mergeCell ref="C111:C112"/>
    <mergeCell ref="B113:B114"/>
    <mergeCell ref="C113:C114"/>
    <mergeCell ref="B115:B118"/>
    <mergeCell ref="C115:C118"/>
    <mergeCell ref="B100:B101"/>
    <mergeCell ref="C100:C101"/>
    <mergeCell ref="B102:B105"/>
    <mergeCell ref="C102:C105"/>
    <mergeCell ref="B109:B110"/>
    <mergeCell ref="C109:C110"/>
    <mergeCell ref="B129:B134"/>
    <mergeCell ref="C129:C134"/>
    <mergeCell ref="B135:B136"/>
    <mergeCell ref="C135:C136"/>
    <mergeCell ref="B137:B141"/>
    <mergeCell ref="C137:C141"/>
    <mergeCell ref="B119:B122"/>
    <mergeCell ref="C119:C122"/>
    <mergeCell ref="B123:B124"/>
    <mergeCell ref="C123:C124"/>
    <mergeCell ref="B125:B128"/>
    <mergeCell ref="C125:C128"/>
    <mergeCell ref="C174:C176"/>
    <mergeCell ref="B152:B155"/>
    <mergeCell ref="C152:C155"/>
    <mergeCell ref="B156:B159"/>
    <mergeCell ref="C156:C159"/>
    <mergeCell ref="B160:B165"/>
    <mergeCell ref="C160:C165"/>
    <mergeCell ref="B142:B143"/>
    <mergeCell ref="C142:C143"/>
    <mergeCell ref="B145:B147"/>
    <mergeCell ref="C145:C147"/>
    <mergeCell ref="B148:B151"/>
    <mergeCell ref="C148:C151"/>
    <mergeCell ref="A1:J1"/>
    <mergeCell ref="D21:D26"/>
    <mergeCell ref="D27:D31"/>
    <mergeCell ref="D32:D36"/>
    <mergeCell ref="D37:D39"/>
    <mergeCell ref="D40:D41"/>
    <mergeCell ref="D42:D43"/>
    <mergeCell ref="D44:D45"/>
    <mergeCell ref="D46:D50"/>
    <mergeCell ref="B37:B39"/>
    <mergeCell ref="C37:C39"/>
    <mergeCell ref="B40:B41"/>
    <mergeCell ref="C40:C41"/>
    <mergeCell ref="B42:B43"/>
    <mergeCell ref="C42:C43"/>
    <mergeCell ref="B44:B45"/>
    <mergeCell ref="C44:C45"/>
    <mergeCell ref="B21:B26"/>
    <mergeCell ref="C21:C26"/>
    <mergeCell ref="B27:B31"/>
    <mergeCell ref="C27:C31"/>
    <mergeCell ref="B32:B36"/>
    <mergeCell ref="C32:C36"/>
    <mergeCell ref="A17:H17"/>
    <mergeCell ref="D109:D110"/>
    <mergeCell ref="D71:D74"/>
    <mergeCell ref="D75:D78"/>
    <mergeCell ref="D79:D81"/>
    <mergeCell ref="D83:D87"/>
    <mergeCell ref="D88:D91"/>
    <mergeCell ref="B187:B190"/>
    <mergeCell ref="C187:C190"/>
    <mergeCell ref="A10:J10"/>
    <mergeCell ref="D51:D54"/>
    <mergeCell ref="D55:D59"/>
    <mergeCell ref="D60:D65"/>
    <mergeCell ref="D66:D70"/>
    <mergeCell ref="B177:B180"/>
    <mergeCell ref="C177:C180"/>
    <mergeCell ref="B182:B183"/>
    <mergeCell ref="C182:C183"/>
    <mergeCell ref="B184:B186"/>
    <mergeCell ref="C184:C186"/>
    <mergeCell ref="B166:B168"/>
    <mergeCell ref="C166:C168"/>
    <mergeCell ref="B169:B173"/>
    <mergeCell ref="C169:C173"/>
    <mergeCell ref="B174:B176"/>
    <mergeCell ref="D187:D190"/>
    <mergeCell ref="F21:F26"/>
    <mergeCell ref="F27:F31"/>
    <mergeCell ref="F32:F36"/>
    <mergeCell ref="F37:F39"/>
    <mergeCell ref="F40:F41"/>
    <mergeCell ref="F42:F43"/>
    <mergeCell ref="F44:F45"/>
    <mergeCell ref="F46:F50"/>
    <mergeCell ref="F51:F54"/>
    <mergeCell ref="F55:F59"/>
    <mergeCell ref="F60:F65"/>
    <mergeCell ref="F66:F70"/>
    <mergeCell ref="F71:F74"/>
    <mergeCell ref="F75:F78"/>
    <mergeCell ref="D166:D168"/>
    <mergeCell ref="D169:D173"/>
    <mergeCell ref="D174:D176"/>
    <mergeCell ref="D177:D180"/>
    <mergeCell ref="D182:D183"/>
    <mergeCell ref="D145:D147"/>
    <mergeCell ref="D148:D151"/>
    <mergeCell ref="D152:D155"/>
    <mergeCell ref="D156:D159"/>
    <mergeCell ref="F109:F110"/>
    <mergeCell ref="F111:F112"/>
    <mergeCell ref="F113:F114"/>
    <mergeCell ref="F79:F81"/>
    <mergeCell ref="F83:F87"/>
    <mergeCell ref="F88:F91"/>
    <mergeCell ref="F92:F95"/>
    <mergeCell ref="F96:F99"/>
    <mergeCell ref="D184:D186"/>
    <mergeCell ref="D160:D165"/>
    <mergeCell ref="D125:D128"/>
    <mergeCell ref="D129:D134"/>
    <mergeCell ref="D135:D136"/>
    <mergeCell ref="D137:D141"/>
    <mergeCell ref="D142:D143"/>
    <mergeCell ref="D111:D112"/>
    <mergeCell ref="D113:D114"/>
    <mergeCell ref="D115:D118"/>
    <mergeCell ref="D119:D122"/>
    <mergeCell ref="D123:D124"/>
    <mergeCell ref="D92:D95"/>
    <mergeCell ref="D96:D99"/>
    <mergeCell ref="D100:D101"/>
    <mergeCell ref="D102:D105"/>
    <mergeCell ref="F174:F176"/>
    <mergeCell ref="F177:F180"/>
    <mergeCell ref="F182:F183"/>
    <mergeCell ref="F184:F186"/>
    <mergeCell ref="F187:F190"/>
    <mergeCell ref="F152:F155"/>
    <mergeCell ref="F156:F159"/>
    <mergeCell ref="F160:F165"/>
    <mergeCell ref="F166:F168"/>
    <mergeCell ref="F169:F173"/>
    <mergeCell ref="F135:F136"/>
    <mergeCell ref="F137:F141"/>
    <mergeCell ref="F142:F143"/>
    <mergeCell ref="F145:F147"/>
    <mergeCell ref="F148:F151"/>
    <mergeCell ref="F115:F118"/>
    <mergeCell ref="F119:F122"/>
    <mergeCell ref="F123:F124"/>
    <mergeCell ref="F125:F128"/>
    <mergeCell ref="F129:F134"/>
    <mergeCell ref="F100:F101"/>
    <mergeCell ref="F102:F105"/>
    <mergeCell ref="G42:G43"/>
    <mergeCell ref="H42:H43"/>
    <mergeCell ref="G44:G45"/>
    <mergeCell ref="H44:H45"/>
    <mergeCell ref="G46:G50"/>
    <mergeCell ref="H46:H50"/>
    <mergeCell ref="G21:G26"/>
    <mergeCell ref="H21:H26"/>
    <mergeCell ref="G27:G31"/>
    <mergeCell ref="H27:H31"/>
    <mergeCell ref="G32:G36"/>
    <mergeCell ref="H32:H36"/>
    <mergeCell ref="G37:G39"/>
    <mergeCell ref="H37:H39"/>
    <mergeCell ref="G40:G41"/>
    <mergeCell ref="H40:H41"/>
    <mergeCell ref="G66:G70"/>
    <mergeCell ref="H66:H70"/>
    <mergeCell ref="G71:G74"/>
    <mergeCell ref="H71:H74"/>
    <mergeCell ref="G75:G78"/>
    <mergeCell ref="H75:H78"/>
    <mergeCell ref="G92:G95"/>
    <mergeCell ref="H92:H95"/>
    <mergeCell ref="G96:G99"/>
    <mergeCell ref="H96:H99"/>
    <mergeCell ref="G100:G101"/>
    <mergeCell ref="H100:H101"/>
    <mergeCell ref="G79:G81"/>
    <mergeCell ref="H79:H81"/>
    <mergeCell ref="G83:G87"/>
    <mergeCell ref="H83:H87"/>
    <mergeCell ref="G88:G91"/>
    <mergeCell ref="H88:H91"/>
    <mergeCell ref="G113:G114"/>
    <mergeCell ref="H113:H114"/>
    <mergeCell ref="G115:G118"/>
    <mergeCell ref="H115:H118"/>
    <mergeCell ref="G119:G122"/>
    <mergeCell ref="H119:H122"/>
    <mergeCell ref="G102:G105"/>
    <mergeCell ref="H102:H105"/>
    <mergeCell ref="G109:G110"/>
    <mergeCell ref="H109:H110"/>
    <mergeCell ref="G111:G112"/>
    <mergeCell ref="H111:H112"/>
    <mergeCell ref="G135:G136"/>
    <mergeCell ref="H135:H136"/>
    <mergeCell ref="G137:G141"/>
    <mergeCell ref="H137:H141"/>
    <mergeCell ref="G142:G143"/>
    <mergeCell ref="H142:H143"/>
    <mergeCell ref="G123:G124"/>
    <mergeCell ref="H123:H124"/>
    <mergeCell ref="G125:G128"/>
    <mergeCell ref="H125:H128"/>
    <mergeCell ref="G129:G134"/>
    <mergeCell ref="H129:H134"/>
    <mergeCell ref="G156:G159"/>
    <mergeCell ref="H156:H159"/>
    <mergeCell ref="G160:G165"/>
    <mergeCell ref="H160:H165"/>
    <mergeCell ref="G166:G168"/>
    <mergeCell ref="H166:H168"/>
    <mergeCell ref="G145:G147"/>
    <mergeCell ref="H145:H147"/>
    <mergeCell ref="G148:G151"/>
    <mergeCell ref="H148:H151"/>
    <mergeCell ref="G152:G155"/>
    <mergeCell ref="H152:H155"/>
    <mergeCell ref="G182:G183"/>
    <mergeCell ref="H182:H183"/>
    <mergeCell ref="G184:G186"/>
    <mergeCell ref="H184:H186"/>
    <mergeCell ref="G187:G190"/>
    <mergeCell ref="H187:H190"/>
    <mergeCell ref="G169:G173"/>
    <mergeCell ref="H169:H173"/>
    <mergeCell ref="G174:G176"/>
    <mergeCell ref="H174:H176"/>
    <mergeCell ref="G177:G180"/>
    <mergeCell ref="H177:H180"/>
    <mergeCell ref="I42:I43"/>
    <mergeCell ref="I44:I45"/>
    <mergeCell ref="I46:I50"/>
    <mergeCell ref="I51:I54"/>
    <mergeCell ref="I55:I59"/>
    <mergeCell ref="I21:I26"/>
    <mergeCell ref="I27:I31"/>
    <mergeCell ref="I32:I36"/>
    <mergeCell ref="I37:I39"/>
    <mergeCell ref="I40:I41"/>
    <mergeCell ref="I115:I118"/>
    <mergeCell ref="I83:I87"/>
    <mergeCell ref="I88:I91"/>
    <mergeCell ref="I92:I95"/>
    <mergeCell ref="I96:I99"/>
    <mergeCell ref="I100:I101"/>
    <mergeCell ref="I60:I65"/>
    <mergeCell ref="I66:I70"/>
    <mergeCell ref="I71:I74"/>
    <mergeCell ref="I75:I78"/>
    <mergeCell ref="I79:I81"/>
    <mergeCell ref="I177:I180"/>
    <mergeCell ref="I182:I183"/>
    <mergeCell ref="I184:I186"/>
    <mergeCell ref="I187:I190"/>
    <mergeCell ref="G19:I19"/>
    <mergeCell ref="I156:I159"/>
    <mergeCell ref="I160:I165"/>
    <mergeCell ref="I166:I168"/>
    <mergeCell ref="I169:I173"/>
    <mergeCell ref="I174:I176"/>
    <mergeCell ref="I137:I141"/>
    <mergeCell ref="I142:I143"/>
    <mergeCell ref="I145:I147"/>
    <mergeCell ref="I148:I151"/>
    <mergeCell ref="I152:I155"/>
    <mergeCell ref="I119:I122"/>
    <mergeCell ref="I123:I124"/>
    <mergeCell ref="I125:I128"/>
    <mergeCell ref="I129:I134"/>
    <mergeCell ref="I135:I136"/>
    <mergeCell ref="I102:I105"/>
    <mergeCell ref="I109:I110"/>
    <mergeCell ref="I111:I112"/>
    <mergeCell ref="I113:I114"/>
    <mergeCell ref="E27:E31"/>
    <mergeCell ref="E32:E36"/>
    <mergeCell ref="E37:E39"/>
    <mergeCell ref="E40:E41"/>
    <mergeCell ref="E42:E43"/>
    <mergeCell ref="E88:E91"/>
    <mergeCell ref="E92:E95"/>
    <mergeCell ref="E96:E99"/>
    <mergeCell ref="E100:E101"/>
    <mergeCell ref="E51:E54"/>
    <mergeCell ref="E55:E59"/>
    <mergeCell ref="E60:E65"/>
    <mergeCell ref="E102:E105"/>
    <mergeCell ref="E66:E70"/>
    <mergeCell ref="E71:E74"/>
    <mergeCell ref="E75:E78"/>
    <mergeCell ref="E79:E81"/>
    <mergeCell ref="E83:E87"/>
    <mergeCell ref="E123:E124"/>
    <mergeCell ref="E125:E128"/>
    <mergeCell ref="E129:E134"/>
    <mergeCell ref="E135:E136"/>
    <mergeCell ref="E137:E141"/>
    <mergeCell ref="E109:E110"/>
    <mergeCell ref="E111:E112"/>
    <mergeCell ref="E113:E114"/>
    <mergeCell ref="E115:E118"/>
    <mergeCell ref="E119:E122"/>
    <mergeCell ref="E182:E183"/>
    <mergeCell ref="E184:E186"/>
    <mergeCell ref="E187:E190"/>
    <mergeCell ref="E160:E165"/>
    <mergeCell ref="E166:E168"/>
    <mergeCell ref="E169:E173"/>
    <mergeCell ref="E174:E176"/>
    <mergeCell ref="E177:E180"/>
    <mergeCell ref="E142:E143"/>
    <mergeCell ref="E145:E147"/>
    <mergeCell ref="E148:E151"/>
    <mergeCell ref="E152:E155"/>
    <mergeCell ref="E156:E1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topLeftCell="A19" zoomScale="95" zoomScaleNormal="95" workbookViewId="0">
      <selection activeCell="N8" sqref="N8"/>
    </sheetView>
  </sheetViews>
  <sheetFormatPr baseColWidth="10" defaultRowHeight="15" x14ac:dyDescent="0.25"/>
  <cols>
    <col min="1" max="16" width="18.42578125" customWidth="1"/>
  </cols>
  <sheetData>
    <row r="2" spans="1:11" ht="15.75" thickBot="1" x14ac:dyDescent="0.3"/>
    <row r="3" spans="1:11" ht="32.25" customHeight="1" thickBot="1" x14ac:dyDescent="0.3">
      <c r="A3" s="246" t="s">
        <v>29</v>
      </c>
      <c r="B3" s="247"/>
      <c r="C3" s="247"/>
      <c r="D3" s="248"/>
      <c r="E3" s="31"/>
      <c r="F3" s="31"/>
      <c r="G3" s="31"/>
      <c r="H3" s="31"/>
      <c r="I3" s="31"/>
      <c r="J3" s="31"/>
    </row>
    <row r="4" spans="1:11" x14ac:dyDescent="0.25">
      <c r="A4" s="245" t="s">
        <v>226</v>
      </c>
      <c r="B4" s="245" t="s">
        <v>227</v>
      </c>
      <c r="C4" s="245" t="s">
        <v>228</v>
      </c>
      <c r="D4" s="249" t="s">
        <v>229</v>
      </c>
      <c r="E4" s="245" t="s">
        <v>230</v>
      </c>
      <c r="F4" s="245" t="s">
        <v>231</v>
      </c>
      <c r="G4" s="245" t="s">
        <v>232</v>
      </c>
      <c r="H4" s="245" t="s">
        <v>233</v>
      </c>
      <c r="I4" s="245" t="s">
        <v>234</v>
      </c>
      <c r="J4" s="245" t="s">
        <v>247</v>
      </c>
      <c r="K4" s="250" t="s">
        <v>235</v>
      </c>
    </row>
    <row r="5" spans="1:11" x14ac:dyDescent="0.25">
      <c r="A5" s="245"/>
      <c r="B5" s="245"/>
      <c r="C5" s="245"/>
      <c r="D5" s="249"/>
      <c r="E5" s="245"/>
      <c r="F5" s="245"/>
      <c r="G5" s="245"/>
      <c r="H5" s="245"/>
      <c r="I5" s="245"/>
      <c r="J5" s="245"/>
      <c r="K5" s="250"/>
    </row>
    <row r="6" spans="1:11" x14ac:dyDescent="0.25">
      <c r="A6" s="245"/>
      <c r="B6" s="245"/>
      <c r="C6" s="245"/>
      <c r="D6" s="249"/>
      <c r="E6" s="245"/>
      <c r="F6" s="245"/>
      <c r="G6" s="245"/>
      <c r="H6" s="245"/>
      <c r="I6" s="245"/>
      <c r="J6" s="245"/>
      <c r="K6" s="250"/>
    </row>
    <row r="7" spans="1:11" ht="67.5" x14ac:dyDescent="0.25">
      <c r="A7" s="37">
        <v>1</v>
      </c>
      <c r="B7" s="38" t="s">
        <v>237</v>
      </c>
      <c r="C7" s="32" t="s">
        <v>251</v>
      </c>
      <c r="D7" s="33" t="s">
        <v>238</v>
      </c>
      <c r="E7" s="32" t="s">
        <v>239</v>
      </c>
      <c r="F7" s="34" t="s">
        <v>240</v>
      </c>
      <c r="G7" s="33" t="s">
        <v>236</v>
      </c>
      <c r="H7" s="35">
        <v>1378668845</v>
      </c>
      <c r="I7" s="33" t="s">
        <v>241</v>
      </c>
      <c r="J7" s="33" t="s">
        <v>248</v>
      </c>
      <c r="K7" s="252" t="s">
        <v>287</v>
      </c>
    </row>
    <row r="8" spans="1:11" ht="78.75" x14ac:dyDescent="0.25">
      <c r="A8" s="37">
        <v>2</v>
      </c>
      <c r="B8" s="38" t="s">
        <v>242</v>
      </c>
      <c r="C8" s="32" t="s">
        <v>252</v>
      </c>
      <c r="D8" s="33" t="s">
        <v>243</v>
      </c>
      <c r="E8" s="32" t="s">
        <v>244</v>
      </c>
      <c r="F8" s="34" t="s">
        <v>245</v>
      </c>
      <c r="G8" s="36" t="s">
        <v>401</v>
      </c>
      <c r="H8" s="35">
        <v>4120624759</v>
      </c>
      <c r="I8" s="33" t="s">
        <v>246</v>
      </c>
      <c r="J8" s="39" t="s">
        <v>407</v>
      </c>
      <c r="K8" s="253"/>
    </row>
    <row r="9" spans="1:11" ht="101.25" x14ac:dyDescent="0.25">
      <c r="A9" s="37">
        <v>3</v>
      </c>
      <c r="B9" s="38" t="s">
        <v>250</v>
      </c>
      <c r="C9" s="32" t="s">
        <v>251</v>
      </c>
      <c r="D9" s="33" t="s">
        <v>253</v>
      </c>
      <c r="E9" s="33" t="s">
        <v>254</v>
      </c>
      <c r="F9" s="34" t="s">
        <v>255</v>
      </c>
      <c r="G9" s="33" t="s">
        <v>236</v>
      </c>
      <c r="H9" s="35">
        <v>1958311594</v>
      </c>
      <c r="I9" s="33" t="s">
        <v>256</v>
      </c>
      <c r="J9" s="33" t="s">
        <v>248</v>
      </c>
      <c r="K9" s="253"/>
    </row>
    <row r="10" spans="1:11" ht="101.25" x14ac:dyDescent="0.25">
      <c r="A10" s="37">
        <v>4</v>
      </c>
      <c r="B10" s="38" t="s">
        <v>257</v>
      </c>
      <c r="C10" s="32" t="s">
        <v>252</v>
      </c>
      <c r="D10" s="33" t="s">
        <v>258</v>
      </c>
      <c r="E10" s="33" t="s">
        <v>259</v>
      </c>
      <c r="F10" s="34" t="s">
        <v>260</v>
      </c>
      <c r="G10" s="36" t="s">
        <v>249</v>
      </c>
      <c r="H10" s="35">
        <v>4774229791</v>
      </c>
      <c r="I10" s="33" t="s">
        <v>261</v>
      </c>
      <c r="J10" s="39" t="s">
        <v>406</v>
      </c>
      <c r="K10" s="253"/>
    </row>
    <row r="11" spans="1:11" ht="132.75" customHeight="1" x14ac:dyDescent="0.25">
      <c r="A11" s="39">
        <v>5</v>
      </c>
      <c r="B11" s="40" t="s">
        <v>262</v>
      </c>
      <c r="C11" s="32" t="s">
        <v>252</v>
      </c>
      <c r="D11" s="39" t="s">
        <v>263</v>
      </c>
      <c r="E11" s="39" t="s">
        <v>266</v>
      </c>
      <c r="F11" s="41" t="s">
        <v>264</v>
      </c>
      <c r="G11" s="36" t="s">
        <v>249</v>
      </c>
      <c r="H11" s="42">
        <v>1208551834</v>
      </c>
      <c r="I11" s="39" t="s">
        <v>265</v>
      </c>
      <c r="J11" s="39" t="s">
        <v>248</v>
      </c>
      <c r="K11" s="254"/>
    </row>
    <row r="13" spans="1:11" ht="15.75" thickBot="1" x14ac:dyDescent="0.3"/>
    <row r="14" spans="1:11" ht="32.25" customHeight="1" thickBot="1" x14ac:dyDescent="0.3">
      <c r="A14" s="246" t="s">
        <v>28</v>
      </c>
      <c r="B14" s="247"/>
      <c r="C14" s="247"/>
      <c r="D14" s="248"/>
      <c r="E14" s="31"/>
      <c r="F14" s="31"/>
      <c r="G14" s="31"/>
      <c r="H14" s="31"/>
      <c r="I14" s="31"/>
      <c r="J14" s="31"/>
    </row>
    <row r="15" spans="1:11" x14ac:dyDescent="0.25">
      <c r="A15" s="245" t="s">
        <v>226</v>
      </c>
      <c r="B15" s="245" t="s">
        <v>227</v>
      </c>
      <c r="C15" s="245" t="s">
        <v>228</v>
      </c>
      <c r="D15" s="249" t="s">
        <v>229</v>
      </c>
      <c r="E15" s="245" t="s">
        <v>230</v>
      </c>
      <c r="F15" s="245" t="s">
        <v>231</v>
      </c>
      <c r="G15" s="245" t="s">
        <v>232</v>
      </c>
      <c r="H15" s="245" t="s">
        <v>233</v>
      </c>
      <c r="I15" s="245" t="s">
        <v>234</v>
      </c>
      <c r="J15" s="245" t="s">
        <v>247</v>
      </c>
      <c r="K15" s="250" t="s">
        <v>235</v>
      </c>
    </row>
    <row r="16" spans="1:11" x14ac:dyDescent="0.25">
      <c r="A16" s="245"/>
      <c r="B16" s="245"/>
      <c r="C16" s="245"/>
      <c r="D16" s="249"/>
      <c r="E16" s="245"/>
      <c r="F16" s="245"/>
      <c r="G16" s="245"/>
      <c r="H16" s="245"/>
      <c r="I16" s="245"/>
      <c r="J16" s="245"/>
      <c r="K16" s="250"/>
    </row>
    <row r="17" spans="1:12" x14ac:dyDescent="0.25">
      <c r="A17" s="245"/>
      <c r="B17" s="245"/>
      <c r="C17" s="245"/>
      <c r="D17" s="249"/>
      <c r="E17" s="245"/>
      <c r="F17" s="245"/>
      <c r="G17" s="245"/>
      <c r="H17" s="245"/>
      <c r="I17" s="245"/>
      <c r="J17" s="245"/>
      <c r="K17" s="250"/>
    </row>
    <row r="18" spans="1:12" ht="90" x14ac:dyDescent="0.25">
      <c r="A18" s="37">
        <v>1</v>
      </c>
      <c r="B18" s="38" t="s">
        <v>267</v>
      </c>
      <c r="C18" s="32" t="s">
        <v>268</v>
      </c>
      <c r="D18" s="33">
        <v>35596</v>
      </c>
      <c r="E18" s="32" t="s">
        <v>275</v>
      </c>
      <c r="F18" s="34" t="s">
        <v>269</v>
      </c>
      <c r="G18" s="33" t="s">
        <v>270</v>
      </c>
      <c r="H18" s="35">
        <v>7879252698</v>
      </c>
      <c r="I18" s="33" t="s">
        <v>271</v>
      </c>
      <c r="J18" s="33" t="s">
        <v>248</v>
      </c>
      <c r="K18" s="252" t="s">
        <v>287</v>
      </c>
      <c r="L18" s="251"/>
    </row>
    <row r="19" spans="1:12" ht="78.75" x14ac:dyDescent="0.25">
      <c r="A19" s="37">
        <v>2</v>
      </c>
      <c r="B19" s="38" t="s">
        <v>223</v>
      </c>
      <c r="C19" s="32" t="s">
        <v>268</v>
      </c>
      <c r="D19" s="33">
        <v>37566</v>
      </c>
      <c r="E19" s="32" t="s">
        <v>272</v>
      </c>
      <c r="F19" s="34" t="s">
        <v>273</v>
      </c>
      <c r="G19" s="36" t="s">
        <v>270</v>
      </c>
      <c r="H19" s="35">
        <v>6156191628</v>
      </c>
      <c r="I19" s="33" t="s">
        <v>274</v>
      </c>
      <c r="J19" s="33" t="s">
        <v>248</v>
      </c>
      <c r="K19" s="253"/>
      <c r="L19" s="251"/>
    </row>
    <row r="20" spans="1:12" ht="90" x14ac:dyDescent="0.25">
      <c r="A20" s="37">
        <v>3</v>
      </c>
      <c r="B20" s="38" t="s">
        <v>267</v>
      </c>
      <c r="C20" s="32" t="s">
        <v>268</v>
      </c>
      <c r="D20" s="33">
        <v>25452</v>
      </c>
      <c r="E20" s="33" t="s">
        <v>275</v>
      </c>
      <c r="F20" s="34" t="s">
        <v>276</v>
      </c>
      <c r="G20" s="36" t="s">
        <v>270</v>
      </c>
      <c r="H20" s="35">
        <v>935231064</v>
      </c>
      <c r="I20" s="33" t="s">
        <v>271</v>
      </c>
      <c r="J20" s="33" t="s">
        <v>248</v>
      </c>
      <c r="K20" s="253"/>
      <c r="L20" s="251"/>
    </row>
    <row r="21" spans="1:12" ht="90" x14ac:dyDescent="0.25">
      <c r="A21" s="37">
        <v>4</v>
      </c>
      <c r="B21" s="38" t="s">
        <v>267</v>
      </c>
      <c r="C21" s="32" t="s">
        <v>268</v>
      </c>
      <c r="D21" s="33">
        <v>25461</v>
      </c>
      <c r="E21" s="33" t="s">
        <v>275</v>
      </c>
      <c r="F21" s="34" t="s">
        <v>277</v>
      </c>
      <c r="G21" s="36" t="s">
        <v>270</v>
      </c>
      <c r="H21" s="35">
        <v>10141789637</v>
      </c>
      <c r="I21" s="33" t="s">
        <v>271</v>
      </c>
      <c r="J21" s="33" t="s">
        <v>248</v>
      </c>
      <c r="K21" s="253"/>
      <c r="L21" s="251"/>
    </row>
    <row r="22" spans="1:12" ht="67.5" x14ac:dyDescent="0.25">
      <c r="A22" s="39">
        <v>5</v>
      </c>
      <c r="B22" s="40" t="s">
        <v>278</v>
      </c>
      <c r="C22" s="32" t="s">
        <v>268</v>
      </c>
      <c r="D22" s="39" t="s">
        <v>279</v>
      </c>
      <c r="E22" s="39" t="s">
        <v>280</v>
      </c>
      <c r="F22" s="41" t="s">
        <v>281</v>
      </c>
      <c r="G22" s="36" t="s">
        <v>282</v>
      </c>
      <c r="H22" s="42">
        <v>610850048</v>
      </c>
      <c r="I22" s="39" t="s">
        <v>283</v>
      </c>
      <c r="J22" s="39" t="s">
        <v>248</v>
      </c>
      <c r="K22" s="254"/>
      <c r="L22" s="251"/>
    </row>
  </sheetData>
  <mergeCells count="27">
    <mergeCell ref="K15:K17"/>
    <mergeCell ref="L18:L22"/>
    <mergeCell ref="K7:K11"/>
    <mergeCell ref="K18:K22"/>
    <mergeCell ref="F15:F17"/>
    <mergeCell ref="G15:G17"/>
    <mergeCell ref="H15:H17"/>
    <mergeCell ref="I15:I17"/>
    <mergeCell ref="J15:J17"/>
    <mergeCell ref="F4:F6"/>
    <mergeCell ref="G4:G6"/>
    <mergeCell ref="H4:H6"/>
    <mergeCell ref="K4:K6"/>
    <mergeCell ref="A3:D3"/>
    <mergeCell ref="A4:A6"/>
    <mergeCell ref="B4:B6"/>
    <mergeCell ref="C4:C6"/>
    <mergeCell ref="I4:I6"/>
    <mergeCell ref="J4:J6"/>
    <mergeCell ref="D4:D6"/>
    <mergeCell ref="E4:E6"/>
    <mergeCell ref="E15:E17"/>
    <mergeCell ref="A14:D14"/>
    <mergeCell ref="A15:A17"/>
    <mergeCell ref="B15:B17"/>
    <mergeCell ref="C15:C17"/>
    <mergeCell ref="D15:D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K14" sqref="K14"/>
    </sheetView>
  </sheetViews>
  <sheetFormatPr baseColWidth="10" defaultRowHeight="24" customHeight="1" x14ac:dyDescent="0.2"/>
  <cols>
    <col min="1" max="1" width="40.5703125" style="132" customWidth="1"/>
    <col min="2" max="2" width="30.7109375" style="132" customWidth="1"/>
    <col min="3" max="3" width="33.28515625" style="132" customWidth="1"/>
    <col min="4" max="16384" width="11.42578125" style="132"/>
  </cols>
  <sheetData>
    <row r="1" spans="1:3" ht="24" customHeight="1" x14ac:dyDescent="0.2">
      <c r="A1" s="259" t="s">
        <v>399</v>
      </c>
      <c r="B1" s="259"/>
      <c r="C1" s="259"/>
    </row>
    <row r="2" spans="1:3" ht="24" customHeight="1" x14ac:dyDescent="0.2">
      <c r="A2" s="131"/>
      <c r="B2" s="131"/>
      <c r="C2" s="131"/>
    </row>
    <row r="3" spans="1:3" ht="24" customHeight="1" x14ac:dyDescent="0.2">
      <c r="A3" s="133" t="s">
        <v>222</v>
      </c>
      <c r="B3" s="130" t="s">
        <v>28</v>
      </c>
      <c r="C3" s="130" t="s">
        <v>396</v>
      </c>
    </row>
    <row r="4" spans="1:3" ht="24" customHeight="1" x14ac:dyDescent="0.2">
      <c r="A4" s="134" t="s">
        <v>387</v>
      </c>
      <c r="B4" s="130" t="s">
        <v>224</v>
      </c>
      <c r="C4" s="130" t="s">
        <v>224</v>
      </c>
    </row>
    <row r="5" spans="1:3" ht="24" customHeight="1" x14ac:dyDescent="0.2">
      <c r="A5" s="134" t="s">
        <v>388</v>
      </c>
      <c r="B5" s="133" t="s">
        <v>224</v>
      </c>
      <c r="C5" s="130" t="s">
        <v>395</v>
      </c>
    </row>
    <row r="6" spans="1:3" ht="24" customHeight="1" x14ac:dyDescent="0.2">
      <c r="A6" s="134" t="s">
        <v>405</v>
      </c>
      <c r="B6" s="133" t="s">
        <v>224</v>
      </c>
      <c r="C6" s="130" t="s">
        <v>395</v>
      </c>
    </row>
    <row r="7" spans="1:3" ht="24" customHeight="1" x14ac:dyDescent="0.2">
      <c r="A7" s="134" t="s">
        <v>389</v>
      </c>
      <c r="B7" s="130" t="s">
        <v>224</v>
      </c>
      <c r="C7" s="130" t="s">
        <v>224</v>
      </c>
    </row>
    <row r="8" spans="1:3" ht="24" customHeight="1" x14ac:dyDescent="0.2">
      <c r="A8" s="134" t="s">
        <v>390</v>
      </c>
      <c r="B8" s="133" t="s">
        <v>224</v>
      </c>
      <c r="C8" s="133" t="s">
        <v>224</v>
      </c>
    </row>
    <row r="9" spans="1:3" ht="24" customHeight="1" x14ac:dyDescent="0.2">
      <c r="A9" s="134" t="s">
        <v>391</v>
      </c>
      <c r="B9" s="148" t="s">
        <v>224</v>
      </c>
      <c r="C9" s="139" t="s">
        <v>395</v>
      </c>
    </row>
    <row r="10" spans="1:3" ht="24" customHeight="1" x14ac:dyDescent="0.2">
      <c r="A10" s="131"/>
      <c r="B10" s="131"/>
      <c r="C10" s="131"/>
    </row>
    <row r="11" spans="1:3" ht="24" customHeight="1" x14ac:dyDescent="0.2">
      <c r="A11" s="131"/>
      <c r="B11" s="131"/>
      <c r="C11" s="131"/>
    </row>
    <row r="12" spans="1:3" ht="24" customHeight="1" x14ac:dyDescent="0.2">
      <c r="A12" s="131"/>
      <c r="B12" s="131"/>
      <c r="C12" s="131"/>
    </row>
    <row r="13" spans="1:3" ht="15" customHeight="1" x14ac:dyDescent="0.2">
      <c r="A13" s="135" t="s">
        <v>386</v>
      </c>
      <c r="B13" s="135"/>
      <c r="C13" s="136"/>
    </row>
    <row r="14" spans="1:3" ht="18.75" customHeight="1" x14ac:dyDescent="0.2">
      <c r="A14" s="255" t="s">
        <v>392</v>
      </c>
      <c r="B14" s="256"/>
      <c r="C14" s="137"/>
    </row>
    <row r="15" spans="1:3" ht="24" customHeight="1" x14ac:dyDescent="0.2">
      <c r="A15" s="138"/>
      <c r="B15" s="137"/>
      <c r="C15" s="137"/>
    </row>
    <row r="16" spans="1:3" ht="24" customHeight="1" x14ac:dyDescent="0.2">
      <c r="A16" s="138"/>
      <c r="B16" s="137"/>
      <c r="C16" s="137"/>
    </row>
    <row r="17" spans="1:3" ht="10.5" customHeight="1" x14ac:dyDescent="0.2">
      <c r="A17" s="135" t="s">
        <v>393</v>
      </c>
      <c r="B17" s="135"/>
      <c r="C17" s="137"/>
    </row>
    <row r="18" spans="1:3" ht="13.5" customHeight="1" x14ac:dyDescent="0.2">
      <c r="A18" s="255" t="s">
        <v>394</v>
      </c>
      <c r="B18" s="255"/>
      <c r="C18" s="137"/>
    </row>
    <row r="19" spans="1:3" ht="24" customHeight="1" x14ac:dyDescent="0.2">
      <c r="A19" s="138"/>
      <c r="B19" s="137"/>
      <c r="C19" s="137"/>
    </row>
    <row r="20" spans="1:3" ht="24" customHeight="1" x14ac:dyDescent="0.2">
      <c r="A20" s="138"/>
      <c r="B20" s="137"/>
      <c r="C20" s="137"/>
    </row>
    <row r="21" spans="1:3" ht="13.5" customHeight="1" x14ac:dyDescent="0.2">
      <c r="A21" s="257" t="s">
        <v>397</v>
      </c>
      <c r="B21" s="257"/>
      <c r="C21" s="257"/>
    </row>
    <row r="22" spans="1:3" ht="16.5" customHeight="1" x14ac:dyDescent="0.2">
      <c r="A22" s="258" t="s">
        <v>398</v>
      </c>
      <c r="B22" s="258"/>
      <c r="C22" s="258"/>
    </row>
  </sheetData>
  <mergeCells count="5">
    <mergeCell ref="A14:B14"/>
    <mergeCell ref="A18:B18"/>
    <mergeCell ref="A21:C21"/>
    <mergeCell ref="A22:C22"/>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JURIDICA </vt:lpstr>
      <vt:lpstr>DOCUMENTOS</vt:lpstr>
      <vt:lpstr>EVALUACION DE INDICES</vt:lpstr>
      <vt:lpstr>INDICADORES</vt:lpstr>
      <vt:lpstr>TÉCNICA</vt:lpstr>
      <vt:lpstr>ECONOMICA</vt:lpstr>
      <vt:lpstr>EXPERIENCIA </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dcterms:created xsi:type="dcterms:W3CDTF">2023-02-21T16:40:26Z</dcterms:created>
  <dcterms:modified xsi:type="dcterms:W3CDTF">2023-02-24T20:18:25Z</dcterms:modified>
</cp:coreProperties>
</file>