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JURIDICA 2023\INVITACION 02 DE 2023 ASEO\"/>
    </mc:Choice>
  </mc:AlternateContent>
  <bookViews>
    <workbookView xWindow="0" yWindow="0" windowWidth="28800" windowHeight="12330" firstSheet="2" activeTab="6"/>
  </bookViews>
  <sheets>
    <sheet name="JURIDICA " sheetId="4" r:id="rId1"/>
    <sheet name="DOCUMENTOS" sheetId="5" r:id="rId2"/>
    <sheet name="EVALUACION DE INDICES" sheetId="6" r:id="rId3"/>
    <sheet name="INDICADORES" sheetId="7" r:id="rId4"/>
    <sheet name="TÉCNICA" sheetId="1" r:id="rId5"/>
    <sheet name="ECONOMICA" sheetId="2" r:id="rId6"/>
    <sheet name="EXPERIENCIA " sheetId="3" r:id="rId7"/>
    <sheet name="Hoja6" sheetId="8" r:id="rId8"/>
  </sheets>
  <externalReferences>
    <externalReference r:id="rId9"/>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2" i="7" l="1"/>
  <c r="D12" i="7"/>
  <c r="C12" i="7"/>
  <c r="E11" i="7"/>
  <c r="D11" i="7"/>
  <c r="C11" i="7"/>
  <c r="E10" i="7"/>
  <c r="D10" i="7"/>
  <c r="C10" i="7"/>
  <c r="E9" i="7"/>
  <c r="D9" i="7"/>
  <c r="C9" i="7"/>
  <c r="E8" i="7"/>
  <c r="D8" i="7"/>
  <c r="C8" i="7"/>
  <c r="E7" i="7"/>
  <c r="D7" i="7"/>
  <c r="C7" i="7"/>
  <c r="E5" i="7"/>
  <c r="D5" i="7"/>
  <c r="B3" i="7"/>
  <c r="B2" i="7"/>
  <c r="D54" i="6"/>
  <c r="E54" i="6" s="1"/>
  <c r="D51" i="6"/>
  <c r="E51" i="6" s="1"/>
  <c r="E48" i="6"/>
  <c r="E45" i="6"/>
  <c r="E43" i="6"/>
  <c r="E40" i="6"/>
  <c r="B38" i="6"/>
  <c r="D32" i="6"/>
  <c r="D31" i="6"/>
  <c r="E31" i="6" s="1"/>
  <c r="D28" i="6"/>
  <c r="E28" i="6" s="1"/>
  <c r="E25" i="6"/>
  <c r="E22" i="6"/>
  <c r="E20" i="6"/>
  <c r="E17" i="6"/>
  <c r="B15" i="6"/>
  <c r="B3" i="6"/>
  <c r="B2" i="6"/>
  <c r="I192" i="2" l="1"/>
  <c r="F192" i="2"/>
  <c r="I17" i="2"/>
  <c r="K17" i="2" s="1"/>
  <c r="G191" i="2"/>
  <c r="H187" i="2"/>
  <c r="I187" i="2" s="1"/>
  <c r="H184" i="2"/>
  <c r="I184" i="2" s="1"/>
  <c r="H182" i="2"/>
  <c r="I182" i="2" s="1"/>
  <c r="H181" i="2"/>
  <c r="I181" i="2" s="1"/>
  <c r="H177" i="2"/>
  <c r="I177" i="2" s="1"/>
  <c r="H174" i="2"/>
  <c r="I174" i="2" s="1"/>
  <c r="H169" i="2"/>
  <c r="I169" i="2" s="1"/>
  <c r="H166" i="2"/>
  <c r="H160" i="2"/>
  <c r="I160" i="2" s="1"/>
  <c r="H156" i="2"/>
  <c r="I156" i="2" s="1"/>
  <c r="H152" i="2"/>
  <c r="I152" i="2" s="1"/>
  <c r="H148" i="2"/>
  <c r="H145" i="2"/>
  <c r="I145" i="2" s="1"/>
  <c r="H144" i="2"/>
  <c r="I144" i="2" s="1"/>
  <c r="H142" i="2"/>
  <c r="I142" i="2" s="1"/>
  <c r="H137" i="2"/>
  <c r="I137" i="2" s="1"/>
  <c r="H135" i="2"/>
  <c r="H129" i="2"/>
  <c r="I129" i="2" s="1"/>
  <c r="H125" i="2"/>
  <c r="I125" i="2" s="1"/>
  <c r="H123" i="2"/>
  <c r="I123" i="2" s="1"/>
  <c r="H119" i="2"/>
  <c r="I119" i="2" s="1"/>
  <c r="H115" i="2"/>
  <c r="I115" i="2" s="1"/>
  <c r="H113" i="2"/>
  <c r="I113" i="2" s="1"/>
  <c r="H111" i="2"/>
  <c r="I111" i="2" s="1"/>
  <c r="H109" i="2"/>
  <c r="I109" i="2" s="1"/>
  <c r="H108" i="2"/>
  <c r="I108" i="2" s="1"/>
  <c r="H107" i="2"/>
  <c r="I107" i="2" s="1"/>
  <c r="H106" i="2"/>
  <c r="I106" i="2" s="1"/>
  <c r="H102" i="2"/>
  <c r="I102" i="2" s="1"/>
  <c r="H100" i="2"/>
  <c r="I100" i="2" s="1"/>
  <c r="H96" i="2"/>
  <c r="I96" i="2" s="1"/>
  <c r="H92" i="2"/>
  <c r="I92" i="2" s="1"/>
  <c r="H88" i="2"/>
  <c r="I88" i="2" s="1"/>
  <c r="H83" i="2"/>
  <c r="I83" i="2" s="1"/>
  <c r="H82" i="2"/>
  <c r="I82" i="2" s="1"/>
  <c r="H79" i="2"/>
  <c r="I79" i="2" s="1"/>
  <c r="H75" i="2"/>
  <c r="I75" i="2" s="1"/>
  <c r="H71" i="2"/>
  <c r="I71" i="2" s="1"/>
  <c r="H66" i="2"/>
  <c r="I66" i="2" s="1"/>
  <c r="H60" i="2"/>
  <c r="I60" i="2" s="1"/>
  <c r="H55" i="2"/>
  <c r="I55" i="2" s="1"/>
  <c r="H51" i="2"/>
  <c r="I51" i="2" s="1"/>
  <c r="H46" i="2"/>
  <c r="I46" i="2" s="1"/>
  <c r="H44" i="2"/>
  <c r="I44" i="2" s="1"/>
  <c r="H42" i="2"/>
  <c r="I42" i="2" s="1"/>
  <c r="H40" i="2"/>
  <c r="I40" i="2" s="1"/>
  <c r="H37" i="2"/>
  <c r="I37" i="2" s="1"/>
  <c r="H32" i="2"/>
  <c r="I32" i="2" s="1"/>
  <c r="H27" i="2"/>
  <c r="I27" i="2" s="1"/>
  <c r="H21" i="2"/>
  <c r="I21" i="2" s="1"/>
  <c r="E177" i="2"/>
  <c r="F177" i="2" s="1"/>
  <c r="E181" i="2"/>
  <c r="F181" i="2" s="1"/>
  <c r="E148" i="2"/>
  <c r="E187" i="2"/>
  <c r="F187" i="2" s="1"/>
  <c r="E184" i="2"/>
  <c r="F184" i="2" s="1"/>
  <c r="E182" i="2"/>
  <c r="F182" i="2" s="1"/>
  <c r="E174" i="2"/>
  <c r="F174" i="2" s="1"/>
  <c r="E169" i="2"/>
  <c r="F169" i="2" s="1"/>
  <c r="E166" i="2"/>
  <c r="E160" i="2"/>
  <c r="F160" i="2" s="1"/>
  <c r="E156" i="2"/>
  <c r="F156" i="2" s="1"/>
  <c r="E152" i="2"/>
  <c r="F152" i="2" s="1"/>
  <c r="E145" i="2"/>
  <c r="E144" i="2"/>
  <c r="F144" i="2" s="1"/>
  <c r="E142" i="2"/>
  <c r="F142" i="2" s="1"/>
  <c r="E137" i="2"/>
  <c r="E135" i="2"/>
  <c r="E129" i="2"/>
  <c r="E125" i="2"/>
  <c r="E123" i="2"/>
  <c r="F123" i="2" s="1"/>
  <c r="E119" i="2"/>
  <c r="F119" i="2" s="1"/>
  <c r="E115" i="2"/>
  <c r="F115" i="2" s="1"/>
  <c r="E113" i="2"/>
  <c r="F113" i="2" s="1"/>
  <c r="E111" i="2"/>
  <c r="F111" i="2" s="1"/>
  <c r="E109" i="2"/>
  <c r="F109" i="2" s="1"/>
  <c r="E108" i="2"/>
  <c r="E107" i="2"/>
  <c r="F107" i="2" s="1"/>
  <c r="E106" i="2"/>
  <c r="F106" i="2" s="1"/>
  <c r="E102" i="2"/>
  <c r="F102" i="2"/>
  <c r="E100" i="2"/>
  <c r="E96" i="2"/>
  <c r="F96" i="2" s="1"/>
  <c r="E92" i="2"/>
  <c r="E88" i="2"/>
  <c r="F88" i="2" s="1"/>
  <c r="E83" i="2"/>
  <c r="E82" i="2"/>
  <c r="E79" i="2"/>
  <c r="F79" i="2" s="1"/>
  <c r="E75" i="2"/>
  <c r="F75" i="2" s="1"/>
  <c r="E71" i="2"/>
  <c r="F71" i="2" s="1"/>
  <c r="E66" i="2"/>
  <c r="E60" i="2"/>
  <c r="F60" i="2" s="1"/>
  <c r="E55" i="2"/>
  <c r="F55" i="2" s="1"/>
  <c r="F100" i="2"/>
  <c r="F108" i="2"/>
  <c r="F125" i="2"/>
  <c r="F129" i="2"/>
  <c r="F137" i="2"/>
  <c r="F145" i="2"/>
  <c r="F82" i="2"/>
  <c r="F83" i="2"/>
  <c r="F92" i="2"/>
  <c r="F66" i="2"/>
  <c r="F51" i="2"/>
  <c r="E51" i="2"/>
  <c r="E46" i="2"/>
  <c r="F46" i="2" s="1"/>
  <c r="E44" i="2"/>
  <c r="F44" i="2" s="1"/>
  <c r="E42" i="2"/>
  <c r="F42" i="2"/>
  <c r="E40" i="2"/>
  <c r="F40" i="2"/>
  <c r="E37" i="2"/>
  <c r="F37" i="2" s="1"/>
  <c r="E32" i="2"/>
  <c r="F32" i="2" s="1"/>
  <c r="E27" i="2"/>
  <c r="F27" i="2" s="1"/>
  <c r="E21" i="2"/>
  <c r="F21" i="2" s="1"/>
  <c r="D191" i="2"/>
  <c r="I8" i="2"/>
  <c r="K8" i="2" s="1"/>
  <c r="I191" i="2" l="1"/>
  <c r="F191" i="2"/>
</calcChain>
</file>

<file path=xl/sharedStrings.xml><?xml version="1.0" encoding="utf-8"?>
<sst xmlns="http://schemas.openxmlformats.org/spreadsheetml/2006/main" count="664" uniqueCount="408">
  <si>
    <t>INVITACIÓN ABIERTA No. 002 DE 2023
OBJETO: CONTRATAR LA PRESTACIÓN DE SERVICIOS DE MANTENIMIENTO, ASEO, CAFETERÍA, JARDINERÍA Y SUMINISTRO DE INSUMOS Y ELEMENTOS PARA LOS PREDIOS DE PROPIEDAD DE LA EMPRESA DE LICORES DE CUNDINAMARCA Y EN CUALQUIER OTRO QUE LE ASISTA LA OBLIGACIÓN LEGAL.</t>
  </si>
  <si>
    <t xml:space="preserve">4.1 ESPECIFICACIONES TÉCNICAS
A.	ITEM 1 - SERVICIOS </t>
  </si>
  <si>
    <t xml:space="preserve">SERVICIO </t>
  </si>
  <si>
    <t>JORNADA LABORAL</t>
  </si>
  <si>
    <t>CAN</t>
  </si>
  <si>
    <t>LIDER operarios de Servicios Generales</t>
  </si>
  <si>
    <t>Servicio de 48</t>
  </si>
  <si>
    <t>horas diurnas a la</t>
  </si>
  <si>
    <t>semana, turno de 8</t>
  </si>
  <si>
    <t>horas. Lunes a</t>
  </si>
  <si>
    <t>sábado no incluye</t>
  </si>
  <si>
    <t>domingos ni</t>
  </si>
  <si>
    <t>festivos. ($ 1,500,000)</t>
  </si>
  <si>
    <t>+ auxilio transporte</t>
  </si>
  <si>
    <t>$140,606 + Bono no</t>
  </si>
  <si>
    <t>remunerado por</t>
  </si>
  <si>
    <t>Operarios de Servicios Generales  ASEO COTA</t>
  </si>
  <si>
    <t>festivos. ($ 1,160,000)</t>
  </si>
  <si>
    <t>Operario de servicios generales jardinero COTA -BOGOTA</t>
  </si>
  <si>
    <t>festivos. ($  1,160,000)</t>
  </si>
  <si>
    <t>Operario”Todero”especializado en mantenimiento - con certificación en alturas, certificado montacargista COTA</t>
  </si>
  <si>
    <t>festivos. ($1,400,000</t>
  </si>
  <si>
    <t>$ 140,606 + Bono no</t>
  </si>
  <si>
    <t>$100,000)</t>
  </si>
  <si>
    <t>Operario "Todero especializado en mantenimiento con certificación de trabajo en alturas" Nivel de Riego ARL 5  HOCONTA</t>
  </si>
  <si>
    <t xml:space="preserve"> </t>
  </si>
  <si>
    <t>Servicio de 48 horas diurnas a la semana, turno de 8 horas. Lunes a sábado no incluye domingos ni festivos. ($ 1,160,000)</t>
  </si>
  <si>
    <t>$140,606+ Bono no remunerado por $100,000)</t>
  </si>
  <si>
    <t>LADOINSA</t>
  </si>
  <si>
    <t>EMPRESA DE SERVICIOS INTEGRALES S.A.S</t>
  </si>
  <si>
    <t>PRODUCTO</t>
  </si>
  <si>
    <t xml:space="preserve">PRESENTACION </t>
  </si>
  <si>
    <t xml:space="preserve">CANTIDAD MENSUAL aprox </t>
  </si>
  <si>
    <t>AROMATICAS –</t>
  </si>
  <si>
    <t>- Para infusión</t>
  </si>
  <si>
    <t>- Cajas disponibles en mínimo tres (3) sabores</t>
  </si>
  <si>
    <t>- 100% naturales</t>
  </si>
  <si>
    <t>- Bebida instantánea granulada</t>
  </si>
  <si>
    <t>CAJA X 20 SOBRES</t>
  </si>
  <si>
    <t>ATOMIZADORES</t>
  </si>
  <si>
    <t>-Elaborado en plástico</t>
  </si>
  <si>
    <t>- Reutilizable</t>
  </si>
  <si>
    <t>- Capacidad mínima de 500 cc</t>
  </si>
  <si>
    <t>- con pistola</t>
  </si>
  <si>
    <t> UNIDAD</t>
  </si>
  <si>
    <t>BAYETILLA BLANCA</t>
  </si>
  <si>
    <t>-En tela fileteada</t>
  </si>
  <si>
    <t xml:space="preserve"> -  100% algodón y fibra natural</t>
  </si>
  <si>
    <t>- Color blanco sin estampado</t>
  </si>
  <si>
    <t>-Tamaño mínimo de 100 cm de largo por 70 cm de ancho</t>
  </si>
  <si>
    <t xml:space="preserve">METROS </t>
  </si>
  <si>
    <t>BOLSA BLANCA, MEDIANA Y GRUESA</t>
  </si>
  <si>
    <t>- Elaborada en polietileno de alta densidad</t>
  </si>
  <si>
    <t>65x80 cal.2 biodegradable</t>
  </si>
  <si>
    <t xml:space="preserve">UNIDADES </t>
  </si>
  <si>
    <t>BOLSA NEGRA GRANDE</t>
  </si>
  <si>
    <t>Elaborada en polietileno de alta densidad 80x100 cal.2 biodegradable</t>
  </si>
  <si>
    <t>BOLSA ROJA PARA BAÑOS</t>
  </si>
  <si>
    <t xml:space="preserve">Elaborada en polietileno de alta densidad 55x48 cal.2 biodegradable </t>
  </si>
  <si>
    <t>BOLSA VERDE GRANDE Y GRUESA</t>
  </si>
  <si>
    <t>Elaborada en polietileno de alta densidad 65x80 cal.2 biodegradable</t>
  </si>
  <si>
    <t>ESCOBAS BLANDAS</t>
  </si>
  <si>
    <t>- Cerdas suaves elaboradas con PET calibre entre 0,3 y 0,4 mm.</t>
  </si>
  <si>
    <t>- Área de barrido mínima de 35 cm de largo por 8 cm de ancho por 10 cm de alto</t>
  </si>
  <si>
    <t>- Material de base en plástico con acople tipo rosca</t>
  </si>
  <si>
    <t>ESCOBA DURA</t>
  </si>
  <si>
    <t>- Cerdas duras elaboradas con PET calibre entre 0,4 y 0,6 mm.</t>
  </si>
  <si>
    <t>GUANTES DE CAUCHOS NEGROS</t>
  </si>
  <si>
    <t>Tipo doméstico</t>
  </si>
  <si>
    <t>- Elaborados en látex</t>
  </si>
  <si>
    <t>- Calibre mínimo de 18</t>
  </si>
  <si>
    <t>- Tallas 7 a 10</t>
  </si>
  <si>
    <t>UNIDAD POR PAR</t>
  </si>
  <si>
    <t>GUANTES DE CAUCHOS ROJOS</t>
  </si>
  <si>
    <t xml:space="preserve">UNIDAD POR PAR </t>
  </si>
  <si>
    <t>JABON DE MANOS</t>
  </si>
  <si>
    <t>- Con agente limpiador en una concentración mínima del 6%</t>
  </si>
  <si>
    <t>- Con agente humectante en una concentración mínima del 3%</t>
  </si>
  <si>
    <t>- pH entre 5,5 a 7</t>
  </si>
  <si>
    <t>- Disponible en mínimo (2) dos fragancias</t>
  </si>
  <si>
    <t>GALONES 3,750 CC</t>
  </si>
  <si>
    <t>JABON DE POLVO</t>
  </si>
  <si>
    <t>- Con agente tensoactivo de mínimo 60% de biodegradabilidad</t>
  </si>
  <si>
    <t xml:space="preserve">  -Con efecto limpiador de mínimo 9%.</t>
  </si>
  <si>
    <t xml:space="preserve"> -  El  envase del producto deberá estar correctamente etiquetado bajo los parámetros: nombre comercial del producto, pictogramas de los compuestos peligrosos e instrucciones de uso</t>
  </si>
  <si>
    <t>500 GRAMOS</t>
  </si>
  <si>
    <t>JABON LAVA LOZA</t>
  </si>
  <si>
    <t>- Con agente(s) tensoactivo(s) principal(es) con efecto limpiador y desengrasante en una concentración mínima del 8%.</t>
  </si>
  <si>
    <t xml:space="preserve"> - El  envase del producto deberá estar correctamente etiquetado bajo los parámetros establecidos en el sistema globalmente armonizado, indicando: nombre comercial del producto, pictogramas de los compuestos peligrosos e instrucciones de uso</t>
  </si>
  <si>
    <t>TARROS DE 500 G</t>
  </si>
  <si>
    <t>MEZCLADORES BIODEGRADABLES EN MADERA</t>
  </si>
  <si>
    <t>- Mezcladores elaborados en madera y/o a partir de recursos renovables como la caña de azúcar y/o almidón de maíz</t>
  </si>
  <si>
    <t xml:space="preserve">  - Longitud mínima de 11 cm</t>
  </si>
  <si>
    <t>X 1000 UNIDADES</t>
  </si>
  <si>
    <t>PAD NEGRO</t>
  </si>
  <si>
    <t>PAÑO ABSORBENTE</t>
  </si>
  <si>
    <t>Material que no libera motas o pelusas</t>
  </si>
  <si>
    <t>-Interfoliado</t>
  </si>
  <si>
    <t>- Tamaño mínimo de 38 cm de largo por 25 cm de ancho</t>
  </si>
  <si>
    <t>PAPEL HIGIENICO GRANDE 250 MTS</t>
  </si>
  <si>
    <t>- Rollo con longitud mínima de 250 metros</t>
  </si>
  <si>
    <t>- Doble hoja blanca</t>
  </si>
  <si>
    <t>- Sin fragancia</t>
  </si>
  <si>
    <t>ROLLOS</t>
  </si>
  <si>
    <t>PAPEL HIGIENICO PEQ.  32 MTS</t>
  </si>
  <si>
    <t>DETERGENTE MULTIUSOS</t>
  </si>
  <si>
    <t>Con agente tensoactivo de mínimo 60% de biodegradabilidad</t>
  </si>
  <si>
    <t xml:space="preserve"> - El envase del producto deberá estar correctamente etiquetado bajo los parámetros: nombre comercial del producto, pictogramas de los compuestos peligrosos e instrucciones de uso</t>
  </si>
  <si>
    <t>LIMPIADOR DESINFECTANTE</t>
  </si>
  <si>
    <t>USO INDUSTRIAL</t>
  </si>
  <si>
    <t>GALONES 3750 CC</t>
  </si>
  <si>
    <t>LIMPIADOR DESENGRASANTE</t>
  </si>
  <si>
    <t>Alcalino base acuosa</t>
  </si>
  <si>
    <t>Ph12-14</t>
  </si>
  <si>
    <t>Densidad 1.40-1.055</t>
  </si>
  <si>
    <t>REPUESTO JABON ANTISEPTICO, PURELLA. NXT</t>
  </si>
  <si>
    <t>BOLSA DE 1000. CC</t>
  </si>
  <si>
    <t>REPUESTO ANTIBACTERIAL,</t>
  </si>
  <si>
    <t>REPUESTO MECHAS PARA TRAPERO</t>
  </si>
  <si>
    <t>ESPONJILLA</t>
  </si>
  <si>
    <t>SABRA ROJA -</t>
  </si>
  <si>
    <t>SABRA VERDE -</t>
  </si>
  <si>
    <t>UNIDAD </t>
  </si>
  <si>
    <t>SELLANTE PARA PISOS</t>
  </si>
  <si>
    <t>Tipo institucional</t>
  </si>
  <si>
    <t>TOALLA DE PAPEL PARA MANOS BLANCA GRUESA</t>
  </si>
  <si>
    <t>Toallas interdobladas, paquete con mínimo 150 unidades</t>
  </si>
  <si>
    <t>- Doble hoja con un tamaño mínimo de 20 cm de largo por 15 cm de ancho</t>
  </si>
  <si>
    <t xml:space="preserve"> - Hoja color blanco</t>
  </si>
  <si>
    <t>PAQUETES X 150 U</t>
  </si>
  <si>
    <t>TRAPEROS DE MADERA ROSCA</t>
  </si>
  <si>
    <t>- Elaborado con hilaza de algodón natural</t>
  </si>
  <si>
    <t>- Mecha con peso mínimo de 450 gr y extensión mínima de 32 cm de largo</t>
  </si>
  <si>
    <t>VASOS BLANCOS 7 ONZAS BIODEGRADABLES</t>
  </si>
  <si>
    <t>97% biodegradable</t>
  </si>
  <si>
    <t>PAQUETE (25 UNIDADES)</t>
  </si>
  <si>
    <t>LIMPIAVIDRIOS</t>
  </si>
  <si>
    <t>Con agente(s) principal(es) con efecto limpiador y desengrasante en una concentración mínima del 4%</t>
  </si>
  <si>
    <t>- Disponible mínimo en dos (2) fragancias</t>
  </si>
  <si>
    <t xml:space="preserve"> - El envase debe estar correctamente etiquetados bajo los parámetros establecidos en el sistema globalmente armonizado indicando: nombre comercial del producto, pictogramas de los compuestos peligrosos e instrucciones de uso</t>
  </si>
  <si>
    <t>GALONES 3750, CC</t>
  </si>
  <si>
    <t>GUANTES DE CAUCHOS AMARILLOS</t>
  </si>
  <si>
    <t>- Tallas 7 a 9</t>
  </si>
  <si>
    <t>- Color amarillo</t>
  </si>
  <si>
    <t>ARAGAN</t>
  </si>
  <si>
    <t>PARA PISO BANDA CAUCHO DE 70 CM</t>
  </si>
  <si>
    <t>CERA EMULSIONADA ROJA</t>
  </si>
  <si>
    <t>Emulsionada</t>
  </si>
  <si>
    <t>- Roja</t>
  </si>
  <si>
    <t>- Contenido mínimo de sólidos del 5%</t>
  </si>
  <si>
    <t>- Antideslizante</t>
  </si>
  <si>
    <t xml:space="preserve">JARRA EN VIDRIO </t>
  </si>
  <si>
    <t>TIPO GERENCIA DE 1 o 2 LTS</t>
  </si>
  <si>
    <t>GUANTE TIPO INDUSTRIAL</t>
  </si>
  <si>
    <t>FILTRO PARA GRECA</t>
  </si>
  <si>
    <t>Elaborada en tela</t>
  </si>
  <si>
    <t>Capacidad mínima de dos libras</t>
  </si>
  <si>
    <t>DESENGRASANTE</t>
  </si>
  <si>
    <t>Degratec</t>
  </si>
  <si>
    <t>Ingrediente activo mino 25</t>
  </si>
  <si>
    <t>Ph directo 7.0-9.0</t>
  </si>
  <si>
    <t>GARRAFA</t>
  </si>
  <si>
    <t>JABON o detergente MULTIUSOS</t>
  </si>
  <si>
    <t>- Con agente(s) tensoactivo(s) principal(es) con efecto limpiador en una concentración mínima del 8%</t>
  </si>
  <si>
    <t>LIMPION TELA TOALLA</t>
  </si>
  <si>
    <t>En tela de toalla fileteada</t>
  </si>
  <si>
    <t>BOLSA ROJA GRANDE</t>
  </si>
  <si>
    <t>- Elaborada en polietileno de baja densidad</t>
  </si>
  <si>
    <t>- De color rojo</t>
  </si>
  <si>
    <t>- Calibre de mínimo 2</t>
  </si>
  <si>
    <t>- Tamaño de 60 cm de ancho por 70 cm de largo</t>
  </si>
  <si>
    <t>- Con impresión de aviso de riesgo biológico</t>
  </si>
  <si>
    <t>MATAMALEZA</t>
  </si>
  <si>
    <t>Concentrado</t>
  </si>
  <si>
    <t>Soluble agua x1L</t>
  </si>
  <si>
    <t>GALON</t>
  </si>
  <si>
    <t>CERA NEGRA</t>
  </si>
  <si>
    <t>- negra</t>
  </si>
  <si>
    <t>RECOGEDOR</t>
  </si>
  <si>
    <t>Con punta en caucho</t>
  </si>
  <si>
    <t>De uso institucional o industrial</t>
  </si>
  <si>
    <t>ENDULZANTE DE PANELA</t>
  </si>
  <si>
    <t>Blanca</t>
  </si>
  <si>
    <t>- Empaque elaborado en materiales atóxicos</t>
  </si>
  <si>
    <t>- Debe cumplir con Resolución 333 de 2011 sobre rotulado y etiquetado nutricional y las normas que la modifiquen</t>
  </si>
  <si>
    <t>PAQUETES POR 10 UN</t>
  </si>
  <si>
    <t>CAFÉ OMA INSTITUCIONAL</t>
  </si>
  <si>
    <t>LIBRA</t>
  </si>
  <si>
    <t>VARILLA METALICA TRAPERO MECHA</t>
  </si>
  <si>
    <t>Mango práctico y ergonómico con cabeza giratoria Cuerpo liviano Gatillo para dispensar liquido de Cabeza giratoria Liviano. Contiene Botella recargable 650 ml que puede llenar con el producto limpieza de su elección</t>
  </si>
  <si>
    <t>UNIDAD</t>
  </si>
  <si>
    <t>JABON AZUL LIQUIDO</t>
  </si>
  <si>
    <t>Es altamente Jabonoso y desengrasante, despercude y limpia profundamente</t>
  </si>
  <si>
    <t>LITRO</t>
  </si>
  <si>
    <t>BLANQUEADOR O HIPOCLORITO 2</t>
  </si>
  <si>
    <t>- Solución con una concentración mínima del 5%</t>
  </si>
  <si>
    <t xml:space="preserve"> - El envase del producto deberá estar correctamente etiquetado, indicando: nombre comercial del producto, pictogramas de los compuestos peligrosos e instrucciones de uso</t>
  </si>
  <si>
    <t xml:space="preserve"> - El envase del producto deberá estar correctamente etiquetado bajo los parámetros establecidos en el sistema globalmente armonizado, indicando: nombre comercial del producto, pictogramas de los compuestos peligrosos e instrucciones de uso</t>
  </si>
  <si>
    <t xml:space="preserve">GALON </t>
  </si>
  <si>
    <t>SERVICIOS INTEGRALES</t>
  </si>
  <si>
    <t>GERENTE DE PROYECTOS</t>
  </si>
  <si>
    <t>PROFESIONAL EN SEGURIDAD Y SALUD EN EL TRABAJO</t>
  </si>
  <si>
    <t>SUPERVISOR</t>
  </si>
  <si>
    <t>El proponente deberá ofertar una (1) persona técnico o tecnólogo en la administración de recurso humano con más de cinco años de experiencia como supervisor de contratos de aseos y cafetería, el cual debe contar con un curso de alturas, servicios al cliente y manipulación de alimentos, certificado por una entidad que esté debidamente autorizada, y con experiencia como supervisor superior a 3 años</t>
  </si>
  <si>
    <t>CA</t>
  </si>
  <si>
    <t>VALOR 
UNIT</t>
  </si>
  <si>
    <t>AIU</t>
  </si>
  <si>
    <t>VALOR  UNITARIO SIN IVA</t>
  </si>
  <si>
    <t>AIU TOTAL</t>
  </si>
  <si>
    <t>IVA  TOTAL</t>
  </si>
  <si>
    <t xml:space="preserve">VALOR  TOTAL  MENSUAL </t>
  </si>
  <si>
    <t>VALOR  TOTAL 10 MESES</t>
  </si>
  <si>
    <t>TOTAL OFERTA ECONOMICA  MENSUAL</t>
  </si>
  <si>
    <t>VALOR UNITARO</t>
  </si>
  <si>
    <t>CUMPLE FOLIO 84</t>
  </si>
  <si>
    <t>CUMPLE FOLIO 189 AL 202</t>
  </si>
  <si>
    <t>CUMPLE FOLIO 177 AL 187</t>
  </si>
  <si>
    <t>CUMPLE FOLIO 204 AL 213</t>
  </si>
  <si>
    <t>IVA</t>
  </si>
  <si>
    <t>TOTAL</t>
  </si>
  <si>
    <t>CUMPLE FOLIO 135 AL 148</t>
  </si>
  <si>
    <t>CUMPLE FOLIO 182-199</t>
  </si>
  <si>
    <t>CUMPLE FOLIO 35</t>
  </si>
  <si>
    <t>OFERENTE</t>
  </si>
  <si>
    <t>DIAN</t>
  </si>
  <si>
    <t>CUMPLE</t>
  </si>
  <si>
    <t>EMPRESA DE SERVICIOS INTEGRALES SAS</t>
  </si>
  <si>
    <t>No.</t>
  </si>
  <si>
    <t>1. Nombre o razón social del contratante, dirección y teléfono.</t>
  </si>
  <si>
    <t>2. Nombre o razón social del contratista.</t>
  </si>
  <si>
    <t>3. Número del contrato.</t>
  </si>
  <si>
    <t>4. Objeto del contrato.</t>
  </si>
  <si>
    <t xml:space="preserve">5. Fecha de inicio y terminación (día, mes y año).
</t>
  </si>
  <si>
    <t xml:space="preserve">6. Indicación de cumplimiento y calidad a satisfacción. 
</t>
  </si>
  <si>
    <t>7. Valor del contrato (incluyendo adiciones en valor).</t>
  </si>
  <si>
    <t>8. Nombre, firma y cargo de quien expide la certificación.</t>
  </si>
  <si>
    <t>RESULTADO</t>
  </si>
  <si>
    <t>EXCELENTE</t>
  </si>
  <si>
    <t>MINISTERIO DE CULTURA                 CRA 21A No. 159 - 35  60704624</t>
  </si>
  <si>
    <t>OC 35473</t>
  </si>
  <si>
    <t xml:space="preserve">Prestacion de servicios de aseo, cafeteria y mantenimiento para las sedes del ministerio de cultura en la ciudad de bogota </t>
  </si>
  <si>
    <t>16/02/2019 AL 13/02/2020</t>
  </si>
  <si>
    <t xml:space="preserve">Edwin Nilson Quiñones Montaño </t>
  </si>
  <si>
    <t xml:space="preserve">EMPRESA DE ACUEDUCTO,  ALCANTARILLADO Y ASEO BOGOTÁ ESP  </t>
  </si>
  <si>
    <t>9-05-14500-1155-2021</t>
  </si>
  <si>
    <t xml:space="preserve">El objeto del acuerdo marco es establecer las condiciones para la contratacion del servicio integral de aseo y cafeteria al amparo del acuerdo marco </t>
  </si>
  <si>
    <t>17/08/2021 AL 16/03/2022</t>
  </si>
  <si>
    <t xml:space="preserve">Miriam Beatriz de la Espriella </t>
  </si>
  <si>
    <t xml:space="preserve">OBSERVACION </t>
  </si>
  <si>
    <t>N/A</t>
  </si>
  <si>
    <t xml:space="preserve">NO APORTA CERTIFICACION - REMITE ACTA DE TERMINACION DEL CONTRATO </t>
  </si>
  <si>
    <t xml:space="preserve">NO SE ESTABLECE EN EL DOCUMENTO APORTADO </t>
  </si>
  <si>
    <t>UNIVERSIDAD MILIAR NUEVA GRANADA</t>
  </si>
  <si>
    <t>UNION TEMPORAL EMINSER - SOLOASEO 2016</t>
  </si>
  <si>
    <t>UNION TEMPORAL EMINSER - SOLOASEO 2020</t>
  </si>
  <si>
    <t>OC 27453 - 2019</t>
  </si>
  <si>
    <t xml:space="preserve">Brindar apoyo a toda la comunidad neogranandina en todo lo relacionado con la prestacion, organización e higiene de todas las areas que comprenden la estructura fisica de la institucion </t>
  </si>
  <si>
    <t>11/04/2018 AL 28/02/2019</t>
  </si>
  <si>
    <t xml:space="preserve">Nicolle Caroline Garcia Gil </t>
  </si>
  <si>
    <t xml:space="preserve">SECRETARIA DE EDUCAION MUNICIPIO DE BUCARAMAGA </t>
  </si>
  <si>
    <t>316 - 2020</t>
  </si>
  <si>
    <t>Prestacion de servicio de aseo para los establecimientos educativos oficiales del municipio de Bucaramanga , incluido el suministro de ementos e insumos necesarios para su prestacion</t>
  </si>
  <si>
    <t>27/01/2021 AL 15/12/2021</t>
  </si>
  <si>
    <t xml:space="preserve">NO APORTA CERTIFICACION - REMITE ACTA DE LIQUIDACION  DEL CONTRATO </t>
  </si>
  <si>
    <t>Ines Prada Bueno</t>
  </si>
  <si>
    <t xml:space="preserve">MINISTERIO DE DEFENSA NACIONAL </t>
  </si>
  <si>
    <t>168 - 2020</t>
  </si>
  <si>
    <t>09/12/2020 AL 30/09/2021</t>
  </si>
  <si>
    <t xml:space="preserve">Luis Javier Castellanos Sandoval </t>
  </si>
  <si>
    <t xml:space="preserve">Prestacion de servicio integral de aseo, cafeteria y servicios generales, incluidos los insumos y elementos necesarios para su atencion en las diferestes dependencias de la unidad de gestion general del ministerio de defensa nacional </t>
  </si>
  <si>
    <t xml:space="preserve">SECRETARIA DE EDUCACION DEL DISTRITO </t>
  </si>
  <si>
    <t>LADOINSA LABORES DOTACIONES INDUSTRIALES SAS</t>
  </si>
  <si>
    <t>01/03/2019 AL 21/04/2020</t>
  </si>
  <si>
    <t>BUENO</t>
  </si>
  <si>
    <t xml:space="preserve">Esperanza Alcira Cardona Hernandez </t>
  </si>
  <si>
    <t xml:space="preserve">Adquisicion de servicio integral de aseo y cafeteria a nivel nacional en la region 11 en la TVEC, dentro del acuerdo marco de precios </t>
  </si>
  <si>
    <t>01/12/2019 AL 30/11/2019</t>
  </si>
  <si>
    <t xml:space="preserve">Ana Sofia Martinez </t>
  </si>
  <si>
    <t xml:space="preserve">Prestacion del servicio integral de seo y cafeteria para las sedes educativas del distrito, para las areas administrativas y la sede central de la secretaria de educacion </t>
  </si>
  <si>
    <t>01/03/2018 AL 28/02/2019</t>
  </si>
  <si>
    <t>1/03/2018 AL 21/11/2019</t>
  </si>
  <si>
    <t>INTITUTO NACIOAL DE VIAS - INVIAS</t>
  </si>
  <si>
    <t>3389 - 2013</t>
  </si>
  <si>
    <t>Prestar el servicio de seo cafeteria, jardineria y adelantar el mantenimiento integral en Inmuebles del Instituto nacional de vias</t>
  </si>
  <si>
    <t>02/12/2013 AL 02/08/2014</t>
  </si>
  <si>
    <t xml:space="preserve">SATISFACTORIO </t>
  </si>
  <si>
    <t xml:space="preserve">Ruth Marlen Rivera Peña </t>
  </si>
  <si>
    <t>2.1 DOCUMENTOS DE CONTENIDO JURÍDICO.</t>
  </si>
  <si>
    <t xml:space="preserve">CARTA DE PRESENTACIÓN DE LA OFERTA </t>
  </si>
  <si>
    <t>La carta de presentación de la OFERTA, deberá ser diligenciada de acuerdo al Formulario No. 1 adjunto a las condiciones de contratación, deberá estar firmada por el representante legal  o apoderado debidamente constituido, quien debe estar facultado para participar en la presente INVITACIÓN.  Para el último caso, deberá anexar el poder correspondiente.</t>
  </si>
  <si>
    <t xml:space="preserve">CUMPLE </t>
  </si>
  <si>
    <t xml:space="preserve">CERTIFICADO EXISTENCIA Y REPRESENTACIÓN LEGAL. 	</t>
  </si>
  <si>
    <t>CEDULA DE CIUDADANIA</t>
  </si>
  <si>
    <t>El oferente debe presentar COPIA LEGIBLE DE LA CEDULA DE CIUDADANIA del represéntate Legal de la sociedad o de la persona natural que presenta oferta, la cual debe estar registrada y contar con las facultades para la presentación de la oferta mediante su firma</t>
  </si>
  <si>
    <t>CONSORCIO O UNIÓN TEMPORAL</t>
  </si>
  <si>
    <t>Si EL OFERENTE presenta propuesta en Consorcio o Unión Temporal, de conformidad con lo señalado en el artículo 7o. de la Ley 80 de 1993, deberá diligenciar debidamente los Formularios 2 o 3 de las presentes condiciones de contratación.</t>
  </si>
  <si>
    <t>DOCUMENTOS OTORGADOS EN EL EXTRANJERO</t>
  </si>
  <si>
    <t>GARANTÍA DE SERIEDAD DE LA OFERTA</t>
  </si>
  <si>
    <t xml:space="preserve">A la OFERTA debe adjuntarse una “Garantía de Seriedad” de la misma, consistente en una póliza expedida por una compañía de seguros legalmente establecida en Colombia, por una cuantía equivalente o superior al diez por ciento (10%) del presupuesto oficial. La vigencia será de ciento veinte (120) días calendario, contados a partir de la fecha fijada para el cierre de la presente Invitación. En todo caso los OFERENTES se comprometen a mantenerla vigente hasta la fecha en que se suscriba el Correspondiente Contrato.
La Garantía de Seriedad de la OFERTA debe cumplir con las siguientes características y requisitos:
Formato: ENTIDADES ESTATALES CON RÉGIMEN PRIVADO DE
CONTRATACIÓN
Beneficiario: EMPRESA DE LICORES DE CUNDINAMARCA  
Afianzado: El OFERENTE 
Vigencia: Ciento veinte (120) días calendario a partir de la fecha fijada para el cierre del proceso de contratación.
Cuantía: El equivalente al 10% del valor del presupuesto oficial para la presente contratación.
Compañía de Seguros: La Garantía de Seriedad de la OFERTA debe ser expedida por parte de una Compañía de Seguros legalmente autorizada para operar en Colombia.
A la OFERTA, deberá anexarse el original de la Garantía de Seriedad debidamente firmada por el OFERENTE.
</t>
  </si>
  <si>
    <t xml:space="preserve">CERTIFICACIÓN EXPEDIDA POR LA CONTRALORÍA GENERAL DE LA REPÚBLICA. </t>
  </si>
  <si>
    <t xml:space="preserve">De acuerdo con la circular No.008 de febrero 25 de 2008, expedida por el Contralor General de la República, la obligación de comprobar la información contenida en el Boletín de Responsables Fiscales corresponde a la Administración pública y no a los particulares. Por tanto, la verificación del Boletín de Responsables Fiscales, la realizará la Oficina de Gestión Contractual de la Empresa de Licores de Cundinamarca, en el momento de evaluar la propuesta.
</t>
  </si>
  <si>
    <t>ANTECEDENTES DISCIPLINARIOS DE LA PROCURADURÍA GENERAL DE LA NACIÓN</t>
  </si>
  <si>
    <t>El OFERENTE podrá adjuntar copia del Certificado de Antecedentes Disciplinarios expedido por la Procuraduría General de la Nación. En caso de que el oferente se presente a título de consorcio o unión temporal cada uno de sus integrantes debe cumplir con este requisito.</t>
  </si>
  <si>
    <t>ANTECEDENTES JUDICIALES</t>
  </si>
  <si>
    <t>FOLIO 15</t>
  </si>
  <si>
    <t xml:space="preserve">El oferente podrá presentar certificación de antecedentes judiciales expedida por autoridad competente. En caso de que el oferente se presente a título de consorcio o unión temporal cada uno de sus integrantes debe cumplir con este requisito.
</t>
  </si>
  <si>
    <t>REGISTRO UNICO TRIBUTARIO (RUT)</t>
  </si>
  <si>
    <t>FOLIO 16-17</t>
  </si>
  <si>
    <t xml:space="preserve">El OFERENTE deberá presentar con la OFERTA, fotocopia del Registro Único Tributario. </t>
  </si>
  <si>
    <t>INHABILIDADES E INCOMPATIBILIDADES</t>
  </si>
  <si>
    <t>CUMPLE (NUMERAL 7 DE LA CARTA DE PRESENTACION DE LA OFERTA)</t>
  </si>
  <si>
    <t xml:space="preserve">HOJA DE VIDA DE LA FUNCION PÚBLICA </t>
  </si>
  <si>
    <t>FOLIO 23</t>
  </si>
  <si>
    <t xml:space="preserve">FOLIO 18 </t>
  </si>
  <si>
    <t xml:space="preserve">De conformidad con lo dispuesto en la Ley 190 de 1995 y Ley 443 de 1998, deberán la persona natural y/o jurídica interesada en presentar propuesta deberá diligenciar y anexar debidamente el Formato Único de Hoja de vida. </t>
  </si>
  <si>
    <t xml:space="preserve">CERTIFICACION BANCARIA </t>
  </si>
  <si>
    <t xml:space="preserve">El oferente deberá allegar una certificación expedida por la entidad financiera esta debe contener el nombre de la entidad Financiera, el nombre del beneficiario, el tipo de cuenta y el número de la cuenta de ahorro o corriente que posea, para efectos del pago del contrato por parte de la ELC en caso de ser adjudicatario del mismo.
</t>
  </si>
  <si>
    <t>INSCRIPCIÓN EN EL REGISTRO INTERNO DE PROVEEDORES DE LA EMPRESA</t>
  </si>
  <si>
    <t xml:space="preserve">SE VERIFICA EN EL LISTADO DE PROVEEDORES </t>
  </si>
  <si>
    <t>Los OFERENTES al momento de presentar su OFERTA deberán estar inscritos en el registro interno de proveedores, por lo cual diligenciarán el Formulario que se encuentra en la página web www.licorercundinamarca.com.co y allegar vía correo electrónico ó medio físico en la Oficina de Gestión Contractual, el formulario diligenciado, la cédula de ciudadanía del Represente Legal, Cámara de Comercio y Rut.</t>
  </si>
  <si>
    <t xml:space="preserve">CERTIFICACIÓN DE PARAFISCALES LEY 789 DE 2002 Y LEY 828 DE 2003 </t>
  </si>
  <si>
    <t>FOLIO 25</t>
  </si>
  <si>
    <t>El OFERENTE no podrá estar incurso en alguna causal de inhabilidad o incompatibilidad constitucional o legal para contratar con la Nación, de acuerdo con lo contemplado en los artículos 8º y 9º de la Ley 80 de 1993, en sus Decretos reglamentarios y en las demás normas complementarias y concordantes. 
Con la presentación de la OFERTA y la suscripción de la Carta de Presentación de la misma, se entiende que el OFERENTE manifiesta bajo la gravedad del juramento, que no se encuentra incurso en cualquiera de las causales de inhabilidad o incompatibilidad señaladas en la Ley.</t>
  </si>
  <si>
    <t>INVITACION ABIERTA No. 002 DE 2023</t>
  </si>
  <si>
    <t>FOLIO 4</t>
  </si>
  <si>
    <t>FOLIO 8 - 14 CUMPLE</t>
  </si>
  <si>
    <t>FOLIO 16 - 17</t>
  </si>
  <si>
    <t>FOLIO 18-19</t>
  </si>
  <si>
    <t>FOLIO 20 - 21</t>
  </si>
  <si>
    <t>FOLIO 82</t>
  </si>
  <si>
    <t xml:space="preserve">NO APORTA DEBE SUBDANAR </t>
  </si>
  <si>
    <t>LOS OFERENTES NACIONALES deberán anexar a su OFERTA, certificación de paz y salvo del pago de los aportes a los sistemas de salud, riesgos profesionales, pensiones y aportes a las Cajas de Compensación Familiar, EMPRESA Colombiano de Bienestar Familiar y Servicio Nacional de Aprendizaje, cuando a ello haya lugar, mediante certificación expedida por el revisor fiscal, cuando éste exista de acuerdo con los requerimientos de ley, o por el representante legal, durante un lapso equivalente al que exija el respectivo régimen de contratación para que se hubiera constituido la sociedad, el cual en todo caso no será inferior a los seis (6) meses anteriores a la presentación de la OFERTA. En el evento en que la sociedad no tenga más de seis (6) meses de constituida, deberá acreditar los pagos a partir de la fecha de su constitución.  Así mismo se deberá aportar la planilla de pago de seguridad social de este período de tiempo, de presentarse días en mora en algún período, la oferta será inhabilitada.
No obstante, lo anterior, cuando no haya lugar a ello, el OFERENTE deberá certificar que no existe obligación de realizar aportes por la razón legal que corresponda, a través de su representante legal o del revisor fiscal, según el caso.
En caso de que dicha certificación sea expedida por el revisor fiscal, se deberá anexar copia de la cedula de ciudadanía, copia de la tarjeta profesional y certificado de antecedes disciplinarios expedido por la junta central de contadores.</t>
  </si>
  <si>
    <t xml:space="preserve">DEBE SUBSANAR </t>
  </si>
  <si>
    <t xml:space="preserve">EMPRESA SERVICIOS INTEGRALES </t>
  </si>
  <si>
    <t>FOLIO 1</t>
  </si>
  <si>
    <t>FOLIO 4- 9 CUMPLE</t>
  </si>
  <si>
    <t>FOLIO 13}</t>
  </si>
  <si>
    <t>FOLIO 10-11</t>
  </si>
  <si>
    <t>FOLIO 14-15</t>
  </si>
  <si>
    <t>FOLIO 19 - 21</t>
  </si>
  <si>
    <t>FOLIO 22</t>
  </si>
  <si>
    <t>SE VERIFICA EN EL LISTADO DE PROVEEDORES  - FOLIO 24</t>
  </si>
  <si>
    <t>FOLIO 25 - 34</t>
  </si>
  <si>
    <r>
      <t xml:space="preserve"> FOLIO 149                                   </t>
    </r>
    <r>
      <rPr>
        <sz val="11"/>
        <color theme="1"/>
        <rFont val="Calibri"/>
        <family val="2"/>
        <scheme val="minor"/>
      </rPr>
      <t xml:space="preserve">No aporta hoja de vida  DEBE SUBSANAR </t>
    </r>
  </si>
  <si>
    <t>El proponente deberá ofertar una (1) persona profesional en seguridad y/o salud ocupacional o profesional en ingeniería con especialización en seguridad y salud en el trabajo o técnico o tecnólogo en salud ocupacional con licencia vigente, con el fin que realice seguimiento y control a las actividades de los trabajadores debe asistir una vez al mes a la empresa, para cumplir con el requisito el proponente deberá presentar con su oferta los siguientes documentos: Hoja de vida, diploma profesional y acta de grado, diploma especialización y acta de grado (Cuando aplique), resolución de licencia de prestación de servicios en salud ocupacional, expedida secretaria de salud competente, conforme a lo dispuesto en artículo 2 de la Resolución 4502 del 28 de diciembre de 2012. Acreditación de capacitación Sistema de Seguridad en el trabajo según Resolución 4927 de 2016 (50 horas).
El profesional deberá estar vinculado con el PROPONENTE, para lo cual deberá acreditarlo con los siguientes documentos: Certificación con fecha de inicio de vinculación por medio de contrato laboral, Certificación de afiliación a la administradora de Riesgos Laborales o Historia Laboral emitida por operador PILA”</t>
  </si>
  <si>
    <t>El proponente deberá ofertar un (1) profesional con más de cinco años de experiencia profesional contada a partir de la adquisición de su título profesional, que acredite posgrado en gestión, gerencia  de proyectos , alta gerencia y/o afines, por una entidad debidamente autorizada para lo cual dentro de la oferta se adjuntaran los soportes correspondientes, profesional que deberá presentar un informe mensual donde se establezca el estado técnico y financiero del proyecto, para cumplir con el requisito el proponente deberá presentar con su oferta los siguientes documentos: Hoja de vida, diploma profesional y acta de grado, tarjeta profesional, antecedentes disciplinarios profesionales
NOTA: El presente profesional no deberá ser incluido como parte de la propuesta económica, sino debe ser suministrado sin costo alguno para la empresa licores de Cundinamarca.</t>
  </si>
  <si>
    <t>INVITACIÓN ABIERTA No 002 DE 2023</t>
  </si>
  <si>
    <t>CONTRATAR LA PRESTACIÓN DE SERVICIOS DE MANTENIMIENTO, ASEO, CAFETERÍA, JARDINERÍA Y SUMINISTRO DE INSUMOS Y ELEMENTOS PARA LOS PREDIOS DE PROPIEDAD DE LA EMPRESA DE LICORES DE CUNDINAMARCA Y EN CUALQUIER OTRO QUE LE ASISTA LA OBLIGACIÓN LEGAL.</t>
  </si>
  <si>
    <t>EVALUACION DOCUMENTOS</t>
  </si>
  <si>
    <t>NOMBRE</t>
  </si>
  <si>
    <t>NIT</t>
  </si>
  <si>
    <t xml:space="preserve">800242738-7 </t>
  </si>
  <si>
    <t>DOCUMENTO SOLICITADO</t>
  </si>
  <si>
    <t>La capacidad financiera se verificará teniendo en cuenta la información relacionada en el certificado de inscripción del proponente en el Registro Único de Proponentes de la Cámara de Comercio, la cual deberá estar actualizada con corte no anterior al 31 de diciembre de 2021.</t>
  </si>
  <si>
    <r>
      <t xml:space="preserve">Presenta la información financiera a 31 de diciemebre de 2021, según certificación de la Cámara de Comercio de Bogotá  , con Código de verificación No.A23232534AA36A del 25 de Enero de  2023- </t>
    </r>
    <r>
      <rPr>
        <b/>
        <sz val="8"/>
        <rFont val="Arial"/>
        <family val="2"/>
      </rPr>
      <t>CUMPLE</t>
    </r>
  </si>
  <si>
    <t>830035037-4</t>
  </si>
  <si>
    <r>
      <t xml:space="preserve">Presenta la información financiera a diciembre 31 de 2021, según certificación de la Cámara de Comercio de Bogotá, con Código de verificación No. A23258044296E1 del 26 de enero de 2023- </t>
    </r>
    <r>
      <rPr>
        <b/>
        <sz val="8"/>
        <rFont val="Arial"/>
        <family val="2"/>
      </rPr>
      <t>CUMPLE</t>
    </r>
  </si>
  <si>
    <t>INDICADORES FINANCIEROS</t>
  </si>
  <si>
    <t>SOLICITADOS</t>
  </si>
  <si>
    <t xml:space="preserve">PRESUPUESTO OFICIAL:  $486.764.800
</t>
  </si>
  <si>
    <t>LIQUIDEZ</t>
  </si>
  <si>
    <t>AC/PC</t>
  </si>
  <si>
    <t>&gt; = 1.5</t>
  </si>
  <si>
    <t xml:space="preserve">CAPITAL DE TRABAJO </t>
  </si>
  <si>
    <t>AC-PC</t>
  </si>
  <si>
    <t>&gt; =  A EL P.O</t>
  </si>
  <si>
    <t>NIVEL DE ENDEUDAMIENTO</t>
  </si>
  <si>
    <t>(PT/AT) * 100</t>
  </si>
  <si>
    <t>&lt;= 60 %</t>
  </si>
  <si>
    <t xml:space="preserve">RAZON DE COBERTURA </t>
  </si>
  <si>
    <t>Uop/GI</t>
  </si>
  <si>
    <t>&gt; = 2</t>
  </si>
  <si>
    <t>RENTABILIDAD DEL PATRIMONIO (ROE)</t>
  </si>
  <si>
    <t>U op / P</t>
  </si>
  <si>
    <t>MAYOR O IGUAL A 0.07</t>
  </si>
  <si>
    <t>RENTABILIDAD DEL ACTIVO (ROA)</t>
  </si>
  <si>
    <t>Uop / AT</t>
  </si>
  <si>
    <t>MAYOR O IGUAL A 0.03</t>
  </si>
  <si>
    <t>En Col $</t>
  </si>
  <si>
    <t>Activo corriente</t>
  </si>
  <si>
    <t>Pasivo corriente</t>
  </si>
  <si>
    <t xml:space="preserve">Activo corriente - Pasivo Corriente </t>
  </si>
  <si>
    <t>17.652.419.447 - 6.882.409.345</t>
  </si>
  <si>
    <t>Pasivo Total</t>
  </si>
  <si>
    <t>Activo Total</t>
  </si>
  <si>
    <t>Utilidad Operacional</t>
  </si>
  <si>
    <t xml:space="preserve">Gastos de Interes </t>
  </si>
  <si>
    <t xml:space="preserve">RENTABILIDAD DEL PATRIMONIO </t>
  </si>
  <si>
    <t>Patrimonio</t>
  </si>
  <si>
    <t xml:space="preserve">RENTABILIDAD DEL ACTIVO </t>
  </si>
  <si>
    <t>9.948.393.905 - 6.170.264.739</t>
  </si>
  <si>
    <t xml:space="preserve">SOLICITADOS
PRESUPUESTO OFICIAL:  $486.764.800
</t>
  </si>
  <si>
    <t>Vo.Bo. SANDRA MILENA CUBILLOS GONZALEZ</t>
  </si>
  <si>
    <t>VERIFICACION JURÍDICA</t>
  </si>
  <si>
    <t>VERIFICACIÓN TÉCNICA</t>
  </si>
  <si>
    <t>VERIFICACIÓN EXPERIENCIA</t>
  </si>
  <si>
    <t>VERIFICACION FINANCIERA</t>
  </si>
  <si>
    <t>VERIFICACION TOTAL</t>
  </si>
  <si>
    <t>Jefe  Oficina  Asesora Juridica y Contratacion</t>
  </si>
  <si>
    <t>Vo.B. RUTH MARINA NOVOA HERRERA</t>
  </si>
  <si>
    <t>Subgerente Finaciera</t>
  </si>
  <si>
    <t xml:space="preserve">
DEBE SUBSANAR </t>
  </si>
  <si>
    <t>EMPRESA SERVICIOS INTEGRALES</t>
  </si>
  <si>
    <t>Vo. Bo. ORLANDO CASTRO ROJAS</t>
  </si>
  <si>
    <t>Subgerente Administrativo</t>
  </si>
  <si>
    <t>INVITACION 002 DE 2023</t>
  </si>
  <si>
    <r>
      <t xml:space="preserve">Dentro de las Certificaciones aportadas por el oferente no se evidencia:  1.	•Por lo menos uno de los contratos debe corresponder al suministro de más de 25 operarias.
2.	•Uno de los contratos debe evidenciar actividades de mantenimiento y jardinería.
3.	•Que en por lo menos uno de los contratos acreditados se evidencie el suministro de 5 operarios capacitados en trabajo en alturas. </t>
    </r>
    <r>
      <rPr>
        <b/>
        <sz val="11"/>
        <color theme="1"/>
        <rFont val="Calibri"/>
        <family val="2"/>
        <scheme val="minor"/>
      </rPr>
      <t xml:space="preserve">DEBE SUBSANAR </t>
    </r>
    <r>
      <rPr>
        <sz val="11"/>
        <color theme="1"/>
        <rFont val="Calibri"/>
        <family val="2"/>
        <scheme val="minor"/>
      </rPr>
      <t xml:space="preserve"> </t>
    </r>
  </si>
  <si>
    <r>
      <t xml:space="preserve"> </t>
    </r>
    <r>
      <rPr>
        <sz val="11"/>
        <color theme="1"/>
        <rFont val="Calibri"/>
        <family val="2"/>
        <scheme val="minor"/>
      </rPr>
      <t xml:space="preserve">El oferente no aporta la totalidad de las certificaciones </t>
    </r>
    <r>
      <rPr>
        <b/>
        <sz val="11"/>
        <color theme="1"/>
        <rFont val="Calibri"/>
        <family val="2"/>
        <scheme val="minor"/>
      </rPr>
      <t xml:space="preserve">DEBE SUBSANAR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</si>
</sst>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8" formatCode="&quot;$&quot;\ #,##0.00;[Red]\-&quot;$&quot;\ #,##0.00"/>
    <numFmt numFmtId="41" formatCode="_-* #,##0_-;\-* #,##0_-;_-* &quot;-&quot;_-;_-@_-"/>
    <numFmt numFmtId="44" formatCode="_-&quot;$&quot;\ * #,##0.00_-;\-&quot;$&quot;\ * #,##0.00_-;_-&quot;$&quot;\ * &quot;-&quot;??_-;_-@_-"/>
    <numFmt numFmtId="43" formatCode="_-* #,##0.00_-;\-* #,##0.00_-;_-* &quot;-&quot;??_-;_-@_-"/>
    <numFmt numFmtId="164" formatCode="_(&quot;$&quot;\ * #,##0.00_);_(&quot;$&quot;\ * \(#,##0.00\);_(&quot;$&quot;\ * &quot;-&quot;??_);_(@_)"/>
    <numFmt numFmtId="165" formatCode="_-* #,##0\ _P_t_a_-;\-* #,##0\ _P_t_a_-;_-* &quot;-&quot;\ _P_t_a_-;_-@_-"/>
    <numFmt numFmtId="166" formatCode="_-* #,##0.00\ &quot;Pta&quot;_-;\-* #,##0.00\ &quot;Pta&quot;_-;_-* &quot;-&quot;??\ &quot;Pta&quot;_-;_-@_-"/>
    <numFmt numFmtId="167" formatCode="_-* #,##0.00\ _P_t_a_-;\-* #,##0.00\ _P_t_a_-;_-* &quot;-&quot;??\ _P_t_a_-;_-@_-"/>
    <numFmt numFmtId="168" formatCode="_-* #,##0.00\ [$€]_-;\-* #,##0.00\ [$€]_-;_-* &quot;-&quot;??\ [$€]_-;_-@_-"/>
    <numFmt numFmtId="169" formatCode="_-&quot;$&quot;* #,##0_-;\-&quot;$&quot;* #,##0_-;_-&quot;$&quot;* &quot;-&quot;??_-;_-@_-"/>
    <numFmt numFmtId="170" formatCode="_-&quot;$&quot;\ * #,##0_-;\-&quot;$&quot;\ * #,##0_-;_-&quot;$&quot;\ * &quot;-&quot;??_-;_-@_-"/>
    <numFmt numFmtId="171" formatCode="_(&quot;$&quot;\ * #,##0_);_(&quot;$&quot;\ * \(#,##0\);_(&quot;$&quot;\ * &quot;-&quot;??_);_(@_)"/>
    <numFmt numFmtId="172" formatCode="0.0%"/>
    <numFmt numFmtId="173" formatCode="_(* #,##0_);_(* \(#,##0\);_(* &quot;-&quot;??_);_(@_)"/>
    <numFmt numFmtId="174" formatCode="#,##0.00;[Red]#,##0.00"/>
  </numFmts>
  <fonts count="3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5"/>
      <color theme="1"/>
      <name val="Arial"/>
      <family val="2"/>
    </font>
    <font>
      <b/>
      <sz val="12"/>
      <color rgb="FF222B35"/>
      <name val="Arial"/>
      <family val="2"/>
    </font>
    <font>
      <b/>
      <sz val="9"/>
      <color rgb="FF222B35"/>
      <name val="Arial"/>
      <family val="2"/>
    </font>
    <font>
      <sz val="9"/>
      <color rgb="FF222B35"/>
      <name val="Arial"/>
      <family val="2"/>
    </font>
    <font>
      <sz val="11.5"/>
      <color rgb="FF000000"/>
      <name val="Arial"/>
      <family val="2"/>
    </font>
    <font>
      <sz val="10"/>
      <color theme="1"/>
      <name val="Arial"/>
      <family val="2"/>
    </font>
    <font>
      <sz val="10"/>
      <name val="Arial"/>
      <family val="2"/>
    </font>
    <font>
      <b/>
      <sz val="9"/>
      <name val="Arial"/>
      <family val="2"/>
    </font>
    <font>
      <sz val="9"/>
      <name val="Arial"/>
      <family val="2"/>
    </font>
    <font>
      <b/>
      <sz val="6"/>
      <name val="Arial"/>
      <family val="2"/>
    </font>
    <font>
      <b/>
      <sz val="10"/>
      <color rgb="FF000000"/>
      <name val="Arial"/>
      <family val="2"/>
    </font>
    <font>
      <b/>
      <sz val="6"/>
      <color theme="3" tint="-0.499984740745262"/>
      <name val="Arial"/>
      <family val="2"/>
    </font>
    <font>
      <sz val="6"/>
      <color theme="3" tint="-0.499984740745262"/>
      <name val="Arial"/>
      <family val="2"/>
    </font>
    <font>
      <b/>
      <sz val="10"/>
      <color theme="1"/>
      <name val="Arial"/>
      <family val="2"/>
    </font>
    <font>
      <sz val="8"/>
      <name val="Calibri"/>
      <family val="2"/>
      <scheme val="minor"/>
    </font>
    <font>
      <b/>
      <sz val="10"/>
      <name val="Arial"/>
      <family val="2"/>
    </font>
    <font>
      <b/>
      <sz val="8"/>
      <name val="Arial"/>
      <family val="2"/>
    </font>
    <font>
      <sz val="8"/>
      <name val="Arial"/>
      <family val="2"/>
    </font>
    <font>
      <b/>
      <sz val="8"/>
      <color theme="1"/>
      <name val="Arial"/>
      <family val="2"/>
    </font>
    <font>
      <sz val="8"/>
      <color theme="1"/>
      <name val="Arial"/>
      <family val="2"/>
    </font>
    <font>
      <b/>
      <sz val="12"/>
      <color theme="1"/>
      <name val="Arial"/>
      <family val="2"/>
    </font>
    <font>
      <sz val="12"/>
      <color theme="1"/>
      <name val="Arial"/>
      <family val="2"/>
    </font>
    <font>
      <b/>
      <sz val="9"/>
      <color theme="1"/>
      <name val="Calibri"/>
      <family val="2"/>
      <scheme val="minor"/>
    </font>
    <font>
      <sz val="9"/>
      <color theme="1"/>
      <name val="Calibri"/>
      <family val="2"/>
      <scheme val="minor"/>
    </font>
    <font>
      <b/>
      <sz val="10"/>
      <color theme="1"/>
      <name val="Calibri"/>
      <family val="2"/>
      <scheme val="minor"/>
    </font>
    <font>
      <sz val="10"/>
      <color theme="1"/>
      <name val="Calibri"/>
      <family val="2"/>
      <scheme val="minor"/>
    </font>
    <font>
      <b/>
      <sz val="12"/>
      <color theme="1"/>
      <name val="Calibri"/>
      <family val="2"/>
      <scheme val="minor"/>
    </font>
    <font>
      <sz val="12"/>
      <color theme="1"/>
      <name val="Calibri"/>
      <family val="2"/>
      <scheme val="minor"/>
    </font>
    <font>
      <sz val="12"/>
      <name val="Calibri"/>
      <family val="2"/>
      <scheme val="minor"/>
    </font>
    <font>
      <b/>
      <sz val="12"/>
      <name val="Calibri"/>
      <family val="2"/>
      <scheme val="minor"/>
    </font>
  </fonts>
  <fills count="10">
    <fill>
      <patternFill patternType="none"/>
    </fill>
    <fill>
      <patternFill patternType="gray125"/>
    </fill>
    <fill>
      <patternFill patternType="solid">
        <fgColor theme="0" tint="-4.9989318521683403E-2"/>
        <bgColor indexed="64"/>
      </patternFill>
    </fill>
    <fill>
      <patternFill patternType="solid">
        <fgColor rgb="FFFFFFFF"/>
        <bgColor indexed="64"/>
      </patternFill>
    </fill>
    <fill>
      <patternFill patternType="solid">
        <fgColor theme="7" tint="0.59999389629810485"/>
        <bgColor indexed="64"/>
      </patternFill>
    </fill>
    <fill>
      <patternFill patternType="solid">
        <fgColor theme="2"/>
        <bgColor indexed="64"/>
      </patternFill>
    </fill>
    <fill>
      <patternFill patternType="solid">
        <fgColor theme="9" tint="0.59999389629810485"/>
        <bgColor indexed="64"/>
      </patternFill>
    </fill>
    <fill>
      <patternFill patternType="solid">
        <fgColor rgb="FFFFFF00"/>
        <bgColor indexed="64"/>
      </patternFill>
    </fill>
    <fill>
      <patternFill patternType="solid">
        <fgColor theme="0"/>
        <bgColor indexed="64"/>
      </patternFill>
    </fill>
    <fill>
      <patternFill patternType="solid">
        <fgColor theme="9" tint="-0.249977111117893"/>
        <bgColor indexed="64"/>
      </patternFill>
    </fill>
  </fills>
  <borders count="4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style="medium">
        <color auto="1"/>
      </right>
      <top style="thin">
        <color indexed="64"/>
      </top>
      <bottom style="thin">
        <color indexed="64"/>
      </bottom>
      <diagonal/>
    </border>
    <border>
      <left style="medium">
        <color auto="1"/>
      </left>
      <right style="medium">
        <color auto="1"/>
      </right>
      <top style="thin">
        <color indexed="64"/>
      </top>
      <bottom style="medium">
        <color auto="1"/>
      </bottom>
      <diagonal/>
    </border>
  </borders>
  <cellStyleXfs count="22">
    <xf numFmtId="0" fontId="0" fillId="0" borderId="0"/>
    <xf numFmtId="44" fontId="1" fillId="0" borderId="0" applyFont="0" applyFill="0" applyBorder="0" applyAlignment="0" applyProtection="0"/>
    <xf numFmtId="0" fontId="10" fillId="0" borderId="0"/>
    <xf numFmtId="168" fontId="10" fillId="0" borderId="0" applyFont="0" applyFill="0" applyBorder="0" applyAlignment="0" applyProtection="0"/>
    <xf numFmtId="168" fontId="10" fillId="0" borderId="0" applyFont="0" applyFill="0" applyBorder="0" applyAlignment="0" applyProtection="0"/>
    <xf numFmtId="167"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43" fontId="1" fillId="0" borderId="0" applyFont="0" applyFill="0" applyBorder="0" applyAlignment="0" applyProtection="0"/>
    <xf numFmtId="167"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4" fontId="1" fillId="0" borderId="0" applyFont="0" applyFill="0" applyBorder="0" applyAlignment="0" applyProtection="0"/>
    <xf numFmtId="0" fontId="1" fillId="0" borderId="0"/>
    <xf numFmtId="0" fontId="10" fillId="0" borderId="0"/>
    <xf numFmtId="9"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10" fillId="0" borderId="0"/>
    <xf numFmtId="0" fontId="1" fillId="0" borderId="0"/>
    <xf numFmtId="41" fontId="1" fillId="0" borderId="0" applyFont="0" applyFill="0" applyBorder="0" applyAlignment="0" applyProtection="0"/>
  </cellStyleXfs>
  <cellXfs count="277">
    <xf numFmtId="0" fontId="0" fillId="0" borderId="0" xfId="0"/>
    <xf numFmtId="0" fontId="5" fillId="0" borderId="1"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12" xfId="0" applyFont="1" applyBorder="1" applyAlignment="1">
      <alignment vertical="center" wrapText="1"/>
    </xf>
    <xf numFmtId="0" fontId="0" fillId="0" borderId="11" xfId="0" applyBorder="1" applyAlignment="1">
      <alignment vertical="center" wrapText="1"/>
    </xf>
    <xf numFmtId="0" fontId="7" fillId="0" borderId="6" xfId="0" applyFont="1" applyBorder="1" applyAlignment="1">
      <alignment horizontal="center" vertical="center" wrapText="1"/>
    </xf>
    <xf numFmtId="8" fontId="7" fillId="0" borderId="9" xfId="0" applyNumberFormat="1" applyFont="1" applyBorder="1" applyAlignment="1">
      <alignment horizontal="center" vertical="center" wrapText="1"/>
    </xf>
    <xf numFmtId="0" fontId="7" fillId="0" borderId="9"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1" xfId="0" applyFont="1" applyBorder="1" applyAlignment="1">
      <alignment horizontal="center" vertical="center" wrapText="1"/>
    </xf>
    <xf numFmtId="0" fontId="4" fillId="0" borderId="8" xfId="0" applyFont="1" applyBorder="1" applyAlignment="1">
      <alignment horizontal="center" vertical="center" wrapText="1"/>
    </xf>
    <xf numFmtId="0" fontId="15" fillId="5" borderId="20" xfId="14" applyFont="1" applyFill="1" applyBorder="1" applyAlignment="1">
      <alignment horizontal="center" vertical="center" wrapText="1"/>
    </xf>
    <xf numFmtId="0" fontId="15" fillId="5" borderId="21" xfId="9" applyNumberFormat="1" applyFont="1" applyFill="1" applyBorder="1" applyAlignment="1">
      <alignment horizontal="center" vertical="center" wrapText="1"/>
    </xf>
    <xf numFmtId="0" fontId="15" fillId="5" borderId="22" xfId="14" applyFont="1" applyFill="1" applyBorder="1" applyAlignment="1">
      <alignment horizontal="center" vertical="center" wrapText="1"/>
    </xf>
    <xf numFmtId="0" fontId="15" fillId="5" borderId="23" xfId="14" applyFont="1" applyFill="1" applyBorder="1" applyAlignment="1">
      <alignment horizontal="center" vertical="center" wrapText="1"/>
    </xf>
    <xf numFmtId="0" fontId="12" fillId="0" borderId="15" xfId="2" applyFont="1" applyBorder="1" applyAlignment="1">
      <alignment horizontal="center" vertical="center"/>
    </xf>
    <xf numFmtId="169" fontId="16" fillId="0" borderId="15" xfId="11" applyNumberFormat="1" applyFont="1" applyFill="1" applyBorder="1" applyAlignment="1">
      <alignment horizontal="center" vertical="center"/>
    </xf>
    <xf numFmtId="0" fontId="11" fillId="0" borderId="13" xfId="2" applyFont="1" applyBorder="1" applyAlignment="1">
      <alignment horizontal="left" vertical="center"/>
    </xf>
    <xf numFmtId="0" fontId="11" fillId="0" borderId="15" xfId="2" applyFont="1" applyBorder="1" applyAlignment="1">
      <alignment horizontal="left" vertical="center" wrapText="1"/>
    </xf>
    <xf numFmtId="0" fontId="6" fillId="0" borderId="15" xfId="14" applyFont="1" applyBorder="1" applyAlignment="1">
      <alignment horizontal="left" vertical="center" wrapText="1"/>
    </xf>
    <xf numFmtId="0" fontId="6" fillId="0" borderId="20" xfId="2" applyFont="1" applyBorder="1" applyAlignment="1">
      <alignment horizontal="left" vertical="center" wrapText="1"/>
    </xf>
    <xf numFmtId="0" fontId="6" fillId="0" borderId="15" xfId="2" applyFont="1" applyBorder="1" applyAlignment="1">
      <alignment horizontal="left" vertical="center" wrapText="1"/>
    </xf>
    <xf numFmtId="0" fontId="14" fillId="0" borderId="1" xfId="0" applyFont="1" applyBorder="1" applyAlignment="1">
      <alignment horizontal="center" vertical="center" wrapText="1"/>
    </xf>
    <xf numFmtId="0" fontId="14" fillId="0" borderId="10" xfId="0" applyFont="1" applyBorder="1" applyAlignment="1">
      <alignment horizontal="center" vertical="center" wrapText="1"/>
    </xf>
    <xf numFmtId="0" fontId="17" fillId="0" borderId="10" xfId="0" applyFont="1" applyBorder="1" applyAlignment="1">
      <alignment horizontal="center" vertical="center" wrapText="1"/>
    </xf>
    <xf numFmtId="169" fontId="13" fillId="6" borderId="15" xfId="14" applyNumberFormat="1" applyFont="1" applyFill="1" applyBorder="1" applyAlignment="1">
      <alignment vertical="center"/>
    </xf>
    <xf numFmtId="170" fontId="4" fillId="0" borderId="15" xfId="1" applyNumberFormat="1" applyFont="1" applyBorder="1" applyAlignment="1">
      <alignment horizontal="center" vertical="center" wrapText="1"/>
    </xf>
    <xf numFmtId="0" fontId="17" fillId="0" borderId="3" xfId="0" applyFont="1" applyBorder="1" applyAlignment="1">
      <alignment horizontal="center" vertical="center" wrapText="1"/>
    </xf>
    <xf numFmtId="0" fontId="4" fillId="0" borderId="24" xfId="0" applyFont="1" applyBorder="1" applyAlignment="1">
      <alignment horizontal="center" vertical="center" wrapText="1"/>
    </xf>
    <xf numFmtId="0" fontId="17" fillId="0" borderId="1" xfId="0" applyFont="1" applyBorder="1" applyAlignment="1">
      <alignment horizontal="center" vertical="center" wrapText="1"/>
    </xf>
    <xf numFmtId="170" fontId="4" fillId="0" borderId="33" xfId="1" applyNumberFormat="1" applyFont="1" applyBorder="1" applyAlignment="1">
      <alignment horizontal="center" vertical="center" wrapText="1"/>
    </xf>
    <xf numFmtId="170" fontId="0" fillId="0" borderId="0" xfId="0" applyNumberFormat="1"/>
    <xf numFmtId="170" fontId="4" fillId="0" borderId="34" xfId="0" applyNumberFormat="1" applyFont="1" applyBorder="1" applyAlignment="1">
      <alignment horizontal="center" vertical="center" wrapText="1"/>
    </xf>
    <xf numFmtId="169" fontId="13" fillId="0" borderId="24" xfId="11" applyNumberFormat="1" applyFont="1" applyFill="1" applyBorder="1" applyAlignment="1">
      <alignment horizontal="center" vertical="center" wrapText="1"/>
    </xf>
    <xf numFmtId="169" fontId="2" fillId="6" borderId="1" xfId="0" applyNumberFormat="1" applyFont="1" applyFill="1" applyBorder="1"/>
    <xf numFmtId="170" fontId="0" fillId="6" borderId="0" xfId="0" applyNumberFormat="1" applyFill="1"/>
    <xf numFmtId="0" fontId="0" fillId="0" borderId="0" xfId="0"/>
    <xf numFmtId="0" fontId="21" fillId="0" borderId="0" xfId="0" applyFont="1" applyAlignment="1">
      <alignment horizontal="center"/>
    </xf>
    <xf numFmtId="0" fontId="23" fillId="8" borderId="15" xfId="0" applyFont="1" applyFill="1" applyBorder="1" applyAlignment="1">
      <alignment vertical="center" wrapText="1"/>
    </xf>
    <xf numFmtId="0" fontId="23" fillId="8" borderId="15" xfId="0" applyFont="1" applyFill="1" applyBorder="1" applyAlignment="1">
      <alignment horizontal="center" vertical="center" wrapText="1"/>
    </xf>
    <xf numFmtId="17" fontId="23" fillId="8" borderId="15" xfId="0" applyNumberFormat="1" applyFont="1" applyFill="1" applyBorder="1" applyAlignment="1">
      <alignment horizontal="center" vertical="center" wrapText="1"/>
    </xf>
    <xf numFmtId="171" fontId="23" fillId="8" borderId="15" xfId="12" applyNumberFormat="1" applyFont="1" applyFill="1" applyBorder="1" applyAlignment="1">
      <alignment horizontal="center" vertical="center" wrapText="1"/>
    </xf>
    <xf numFmtId="171" fontId="23" fillId="8" borderId="15" xfId="0" applyNumberFormat="1" applyFont="1" applyFill="1" applyBorder="1" applyAlignment="1">
      <alignment horizontal="center" vertical="center" wrapText="1"/>
    </xf>
    <xf numFmtId="0" fontId="0" fillId="0" borderId="0" xfId="0" applyFont="1"/>
    <xf numFmtId="0" fontId="21" fillId="0" borderId="15" xfId="0" applyFont="1" applyBorder="1" applyAlignment="1">
      <alignment horizontal="center" vertical="center" wrapText="1"/>
    </xf>
    <xf numFmtId="0" fontId="0" fillId="8" borderId="15" xfId="0" applyFont="1" applyFill="1" applyBorder="1" applyAlignment="1">
      <alignment horizontal="center" vertical="center" wrapText="1"/>
    </xf>
    <xf numFmtId="0" fontId="23" fillId="0" borderId="15" xfId="0" applyFont="1" applyBorder="1" applyAlignment="1">
      <alignment horizontal="center" vertical="center" wrapText="1"/>
    </xf>
    <xf numFmtId="0" fontId="0" fillId="0" borderId="15" xfId="0" applyFont="1" applyBorder="1" applyAlignment="1">
      <alignment horizontal="center" vertical="center" wrapText="1"/>
    </xf>
    <xf numFmtId="17" fontId="23" fillId="0" borderId="15" xfId="0" applyNumberFormat="1" applyFont="1" applyBorder="1" applyAlignment="1">
      <alignment horizontal="center" vertical="center" wrapText="1"/>
    </xf>
    <xf numFmtId="171" fontId="23" fillId="0" borderId="15" xfId="12" applyNumberFormat="1" applyFont="1" applyBorder="1" applyAlignment="1">
      <alignment horizontal="center" vertical="center" wrapText="1"/>
    </xf>
    <xf numFmtId="0" fontId="24" fillId="0" borderId="15" xfId="0" applyFont="1" applyBorder="1" applyAlignment="1">
      <alignment horizontal="center" vertical="center" wrapText="1"/>
    </xf>
    <xf numFmtId="0" fontId="24" fillId="0" borderId="15" xfId="0" applyFont="1" applyBorder="1" applyAlignment="1">
      <alignment horizontal="justify" vertical="center" wrapText="1"/>
    </xf>
    <xf numFmtId="0" fontId="25" fillId="0" borderId="15" xfId="0" applyFont="1" applyBorder="1" applyAlignment="1">
      <alignment horizontal="center" vertical="center" wrapText="1"/>
    </xf>
    <xf numFmtId="0" fontId="25" fillId="0" borderId="15" xfId="0" applyFont="1" applyBorder="1" applyAlignment="1">
      <alignment horizontal="justify" wrapText="1"/>
    </xf>
    <xf numFmtId="0" fontId="24" fillId="0" borderId="15" xfId="0" applyFont="1" applyBorder="1" applyAlignment="1">
      <alignment horizontal="justify" wrapText="1"/>
    </xf>
    <xf numFmtId="0" fontId="24" fillId="0" borderId="15" xfId="0" applyFont="1" applyBorder="1" applyAlignment="1">
      <alignment horizontal="justify" vertical="center"/>
    </xf>
    <xf numFmtId="0" fontId="25" fillId="0" borderId="15" xfId="0" applyFont="1" applyBorder="1" applyAlignment="1">
      <alignment horizontal="justify" vertical="center" wrapText="1"/>
    </xf>
    <xf numFmtId="0" fontId="25" fillId="0" borderId="15" xfId="0" applyFont="1" applyBorder="1" applyAlignment="1">
      <alignment horizontal="justify"/>
    </xf>
    <xf numFmtId="0" fontId="25" fillId="7" borderId="15" xfId="0" applyFont="1" applyFill="1" applyBorder="1" applyAlignment="1">
      <alignment horizontal="center" vertical="center" wrapText="1"/>
    </xf>
    <xf numFmtId="0" fontId="25" fillId="9" borderId="15" xfId="0" applyFont="1" applyFill="1" applyBorder="1" applyAlignment="1">
      <alignment horizontal="center" vertical="center" wrapText="1"/>
    </xf>
    <xf numFmtId="0" fontId="0" fillId="0" borderId="0" xfId="0"/>
    <xf numFmtId="0" fontId="0" fillId="8" borderId="0" xfId="0" applyFill="1" applyAlignment="1">
      <alignment vertical="top"/>
    </xf>
    <xf numFmtId="0" fontId="22" fillId="8" borderId="0" xfId="0" applyFont="1" applyFill="1"/>
    <xf numFmtId="0" fontId="17" fillId="8" borderId="1" xfId="0" applyFont="1" applyFill="1" applyBorder="1" applyAlignment="1">
      <alignment horizontal="center" vertical="center"/>
    </xf>
    <xf numFmtId="0" fontId="17" fillId="8" borderId="1" xfId="0" applyFont="1" applyFill="1" applyBorder="1" applyAlignment="1">
      <alignment horizontal="center" vertical="center" wrapText="1"/>
    </xf>
    <xf numFmtId="0" fontId="9" fillId="8" borderId="13" xfId="0" applyFont="1" applyFill="1" applyBorder="1" applyAlignment="1">
      <alignment horizontal="center"/>
    </xf>
    <xf numFmtId="0" fontId="9" fillId="8" borderId="13" xfId="0" applyFont="1" applyFill="1" applyBorder="1" applyAlignment="1">
      <alignment horizontal="center" vertical="center"/>
    </xf>
    <xf numFmtId="0" fontId="17" fillId="8" borderId="43" xfId="0" applyFont="1" applyFill="1" applyBorder="1" applyAlignment="1">
      <alignment horizontal="justify" vertical="justify" wrapText="1"/>
    </xf>
    <xf numFmtId="172" fontId="19" fillId="8" borderId="43" xfId="18" applyNumberFormat="1" applyFont="1" applyFill="1" applyBorder="1" applyAlignment="1">
      <alignment horizontal="center" vertical="center"/>
    </xf>
    <xf numFmtId="0" fontId="23" fillId="8" borderId="47" xfId="0" applyFont="1" applyFill="1" applyBorder="1" applyAlignment="1">
      <alignment horizontal="left" vertical="center" wrapText="1"/>
    </xf>
    <xf numFmtId="0" fontId="21" fillId="8" borderId="47" xfId="0" applyFont="1" applyFill="1" applyBorder="1" applyAlignment="1">
      <alignment horizontal="left" vertical="center" wrapText="1"/>
    </xf>
    <xf numFmtId="0" fontId="17" fillId="8" borderId="0" xfId="0" applyFont="1" applyFill="1" applyAlignment="1">
      <alignment horizontal="center" vertical="center" wrapText="1"/>
    </xf>
    <xf numFmtId="0" fontId="23" fillId="8" borderId="0" xfId="0" applyFont="1" applyFill="1" applyAlignment="1">
      <alignment horizontal="left" vertical="center" wrapText="1"/>
    </xf>
    <xf numFmtId="0" fontId="21" fillId="8" borderId="0" xfId="0" applyFont="1" applyFill="1" applyAlignment="1">
      <alignment horizontal="left" vertical="center" wrapText="1"/>
    </xf>
    <xf numFmtId="0" fontId="17" fillId="8" borderId="43" xfId="0" applyFont="1" applyFill="1" applyBorder="1" applyAlignment="1">
      <alignment horizontal="justify" wrapText="1"/>
    </xf>
    <xf numFmtId="0" fontId="0" fillId="8" borderId="0" xfId="0" applyFill="1"/>
    <xf numFmtId="0" fontId="3" fillId="8" borderId="0" xfId="0" applyFont="1" applyFill="1"/>
    <xf numFmtId="0" fontId="27" fillId="8" borderId="8" xfId="0" applyFont="1" applyFill="1" applyBorder="1" applyAlignment="1">
      <alignment horizontal="center"/>
    </xf>
    <xf numFmtId="173" fontId="27" fillId="8" borderId="8" xfId="16" applyNumberFormat="1" applyFont="1" applyFill="1" applyBorder="1"/>
    <xf numFmtId="0" fontId="27" fillId="8" borderId="0" xfId="0" applyFont="1" applyFill="1" applyAlignment="1">
      <alignment horizontal="center"/>
    </xf>
    <xf numFmtId="173" fontId="27" fillId="8" borderId="0" xfId="16" applyNumberFormat="1" applyFont="1" applyFill="1" applyBorder="1"/>
    <xf numFmtId="0" fontId="0" fillId="8" borderId="0" xfId="0" applyFill="1" applyAlignment="1">
      <alignment horizontal="center"/>
    </xf>
    <xf numFmtId="0" fontId="24" fillId="8" borderId="0" xfId="0" applyFont="1" applyFill="1" applyAlignment="1">
      <alignment horizontal="left"/>
    </xf>
    <xf numFmtId="0" fontId="28" fillId="8" borderId="0" xfId="0" applyFont="1" applyFill="1"/>
    <xf numFmtId="0" fontId="29" fillId="8" borderId="0" xfId="0" applyFont="1" applyFill="1"/>
    <xf numFmtId="0" fontId="0" fillId="8" borderId="0" xfId="0" applyFill="1" applyAlignment="1">
      <alignment horizontal="justify" vertical="justify"/>
    </xf>
    <xf numFmtId="0" fontId="31" fillId="8" borderId="31" xfId="0" applyFont="1" applyFill="1" applyBorder="1" applyAlignment="1">
      <alignment horizontal="center" vertical="center"/>
    </xf>
    <xf numFmtId="0" fontId="31" fillId="8" borderId="15" xfId="0" applyFont="1" applyFill="1" applyBorder="1" applyAlignment="1">
      <alignment horizontal="center" vertical="center"/>
    </xf>
    <xf numFmtId="0" fontId="30" fillId="8" borderId="15" xfId="0" applyFont="1" applyFill="1" applyBorder="1" applyAlignment="1">
      <alignment horizontal="justify" vertical="center" wrapText="1"/>
    </xf>
    <xf numFmtId="0" fontId="30" fillId="8" borderId="15" xfId="0" applyFont="1" applyFill="1" applyBorder="1" applyAlignment="1">
      <alignment vertical="center"/>
    </xf>
    <xf numFmtId="0" fontId="31" fillId="8" borderId="15" xfId="0" applyFont="1" applyFill="1" applyBorder="1" applyAlignment="1">
      <alignment horizontal="center" vertical="center" wrapText="1"/>
    </xf>
    <xf numFmtId="3" fontId="0" fillId="8" borderId="0" xfId="0" applyNumberFormat="1" applyFill="1"/>
    <xf numFmtId="0" fontId="27" fillId="8" borderId="17" xfId="0" applyFont="1" applyFill="1" applyBorder="1"/>
    <xf numFmtId="0" fontId="26" fillId="8" borderId="33" xfId="0" applyFont="1" applyFill="1" applyBorder="1" applyAlignment="1">
      <alignment horizontal="center" vertical="center" wrapText="1"/>
    </xf>
    <xf numFmtId="0" fontId="26" fillId="8" borderId="26" xfId="0" applyFont="1" applyFill="1" applyBorder="1" applyAlignment="1">
      <alignment horizontal="center" vertical="justify" wrapText="1"/>
    </xf>
    <xf numFmtId="173" fontId="27" fillId="8" borderId="8" xfId="16" applyNumberFormat="1" applyFont="1" applyFill="1" applyBorder="1" applyAlignment="1">
      <alignment horizontal="right"/>
    </xf>
    <xf numFmtId="3" fontId="27" fillId="8" borderId="8" xfId="0" applyNumberFormat="1" applyFont="1" applyFill="1" applyBorder="1"/>
    <xf numFmtId="43" fontId="27" fillId="8" borderId="23" xfId="16" applyFont="1" applyFill="1" applyBorder="1" applyAlignment="1">
      <alignment horizontal="center"/>
    </xf>
    <xf numFmtId="0" fontId="27" fillId="8" borderId="8" xfId="0" applyFont="1" applyFill="1" applyBorder="1" applyAlignment="1">
      <alignment horizontal="center" vertical="center" wrapText="1"/>
    </xf>
    <xf numFmtId="0" fontId="26" fillId="8" borderId="19" xfId="0" applyFont="1" applyFill="1" applyBorder="1" applyAlignment="1">
      <alignment horizontal="center"/>
    </xf>
    <xf numFmtId="0" fontId="27" fillId="8" borderId="16" xfId="0" applyFont="1" applyFill="1" applyBorder="1"/>
    <xf numFmtId="0" fontId="27" fillId="8" borderId="23" xfId="0" applyFont="1" applyFill="1" applyBorder="1" applyAlignment="1">
      <alignment horizontal="center" vertical="justify" wrapText="1"/>
    </xf>
    <xf numFmtId="0" fontId="26" fillId="8" borderId="23" xfId="0" applyFont="1" applyFill="1" applyBorder="1" applyAlignment="1">
      <alignment horizontal="center" vertical="justify" wrapText="1"/>
    </xf>
    <xf numFmtId="0" fontId="30" fillId="8" borderId="15" xfId="0" applyFont="1" applyFill="1" applyBorder="1"/>
    <xf numFmtId="0" fontId="0" fillId="8" borderId="15" xfId="0" applyFill="1" applyBorder="1" applyAlignment="1">
      <alignment horizontal="center"/>
    </xf>
    <xf numFmtId="0" fontId="30" fillId="8" borderId="26" xfId="0" applyFont="1" applyFill="1" applyBorder="1" applyAlignment="1">
      <alignment horizontal="left" vertical="center" wrapText="1"/>
    </xf>
    <xf numFmtId="0" fontId="31" fillId="8" borderId="19" xfId="0" applyFont="1" applyFill="1" applyBorder="1" applyAlignment="1">
      <alignment horizontal="center" vertical="center"/>
    </xf>
    <xf numFmtId="0" fontId="30" fillId="8" borderId="15" xfId="0" applyFont="1" applyFill="1" applyBorder="1" applyAlignment="1">
      <alignment wrapText="1"/>
    </xf>
    <xf numFmtId="0" fontId="27" fillId="8" borderId="23" xfId="0" applyFont="1" applyFill="1" applyBorder="1" applyAlignment="1">
      <alignment horizontal="center" vertical="center" wrapText="1"/>
    </xf>
    <xf numFmtId="9" fontId="0" fillId="8" borderId="0" xfId="0" applyNumberFormat="1" applyFill="1"/>
    <xf numFmtId="0" fontId="0" fillId="8" borderId="0" xfId="0" applyFill="1" applyAlignment="1">
      <alignment vertical="center"/>
    </xf>
    <xf numFmtId="43" fontId="26" fillId="8" borderId="23" xfId="16" applyFont="1" applyFill="1" applyBorder="1" applyAlignment="1">
      <alignment horizontal="center"/>
    </xf>
    <xf numFmtId="0" fontId="3" fillId="8" borderId="15" xfId="0" applyFont="1" applyFill="1" applyBorder="1" applyAlignment="1">
      <alignment horizontal="center"/>
    </xf>
    <xf numFmtId="0" fontId="27" fillId="8" borderId="29" xfId="0" applyFont="1" applyFill="1" applyBorder="1"/>
    <xf numFmtId="43" fontId="27" fillId="8" borderId="30" xfId="16" applyFont="1" applyFill="1" applyBorder="1"/>
    <xf numFmtId="173" fontId="27" fillId="8" borderId="30" xfId="16" applyNumberFormat="1" applyFont="1" applyFill="1" applyBorder="1"/>
    <xf numFmtId="9" fontId="27" fillId="8" borderId="30" xfId="18" applyFont="1" applyFill="1" applyBorder="1"/>
    <xf numFmtId="0" fontId="0" fillId="8" borderId="31" xfId="0" applyFill="1" applyBorder="1"/>
    <xf numFmtId="0" fontId="0" fillId="8" borderId="21" xfId="0" applyFill="1" applyBorder="1"/>
    <xf numFmtId="39" fontId="27" fillId="8" borderId="30" xfId="16" applyNumberFormat="1" applyFont="1" applyFill="1" applyBorder="1"/>
    <xf numFmtId="43" fontId="27" fillId="8" borderId="20" xfId="16" applyFont="1" applyFill="1" applyBorder="1" applyAlignment="1">
      <alignment horizontal="center"/>
    </xf>
    <xf numFmtId="174" fontId="27" fillId="8" borderId="20" xfId="0" applyNumberFormat="1" applyFont="1" applyFill="1" applyBorder="1" applyAlignment="1">
      <alignment horizontal="right" vertical="center"/>
    </xf>
    <xf numFmtId="171" fontId="27" fillId="8" borderId="26" xfId="12" applyNumberFormat="1" applyFont="1" applyFill="1" applyBorder="1" applyAlignment="1">
      <alignment horizontal="right" vertical="center"/>
    </xf>
    <xf numFmtId="9" fontId="27" fillId="8" borderId="26" xfId="18" applyFont="1" applyFill="1" applyBorder="1" applyAlignment="1">
      <alignment horizontal="right" vertical="center"/>
    </xf>
    <xf numFmtId="4" fontId="27" fillId="8" borderId="15" xfId="0" applyNumberFormat="1" applyFont="1" applyFill="1" applyBorder="1" applyAlignment="1">
      <alignment horizontal="right"/>
    </xf>
    <xf numFmtId="171" fontId="27" fillId="8" borderId="15" xfId="12" applyNumberFormat="1" applyFont="1" applyFill="1" applyBorder="1" applyAlignment="1">
      <alignment horizontal="right" vertical="center"/>
    </xf>
    <xf numFmtId="9" fontId="27" fillId="8" borderId="15" xfId="18" applyFont="1" applyFill="1" applyBorder="1" applyAlignment="1">
      <alignment horizontal="right" vertical="center"/>
    </xf>
    <xf numFmtId="0" fontId="28" fillId="8" borderId="33" xfId="0" applyFont="1" applyFill="1" applyBorder="1" applyAlignment="1">
      <alignment horizontal="center" vertical="center" wrapText="1"/>
    </xf>
    <xf numFmtId="2" fontId="27" fillId="8" borderId="30" xfId="16" applyNumberFormat="1" applyFont="1" applyFill="1" applyBorder="1" applyAlignment="1">
      <alignment horizontal="right"/>
    </xf>
    <xf numFmtId="173" fontId="27" fillId="8" borderId="28" xfId="16" applyNumberFormat="1" applyFont="1" applyFill="1" applyBorder="1"/>
    <xf numFmtId="0" fontId="0" fillId="8" borderId="28" xfId="0" applyFill="1" applyBorder="1"/>
    <xf numFmtId="3" fontId="27" fillId="8" borderId="0" xfId="0" applyNumberFormat="1" applyFont="1" applyFill="1"/>
    <xf numFmtId="0" fontId="30" fillId="8" borderId="15" xfId="0" applyFont="1" applyFill="1" applyBorder="1" applyAlignment="1">
      <alignment horizontal="center" vertical="center"/>
    </xf>
    <xf numFmtId="0" fontId="33" fillId="0" borderId="15" xfId="0" applyFont="1" applyBorder="1" applyAlignment="1">
      <alignment horizontal="justify" vertical="center" wrapText="1"/>
    </xf>
    <xf numFmtId="0" fontId="32" fillId="0" borderId="15" xfId="0" applyFont="1" applyBorder="1" applyAlignment="1">
      <alignment horizontal="center" vertical="center" wrapText="1"/>
    </xf>
    <xf numFmtId="173" fontId="27" fillId="8" borderId="8" xfId="0" applyNumberFormat="1" applyFont="1" applyFill="1" applyBorder="1" applyAlignment="1">
      <alignment horizontal="center" vertical="center" wrapText="1"/>
    </xf>
    <xf numFmtId="2" fontId="27" fillId="8" borderId="30" xfId="18" applyNumberFormat="1" applyFont="1" applyFill="1" applyBorder="1"/>
    <xf numFmtId="2" fontId="27" fillId="8" borderId="15" xfId="18" applyNumberFormat="1" applyFont="1" applyFill="1" applyBorder="1" applyAlignment="1">
      <alignment horizontal="right"/>
    </xf>
    <xf numFmtId="41" fontId="0" fillId="8" borderId="0" xfId="17" applyFont="1" applyFill="1" applyAlignment="1">
      <alignment vertical="center"/>
    </xf>
    <xf numFmtId="9" fontId="0" fillId="8" borderId="0" xfId="17" applyNumberFormat="1" applyFont="1" applyFill="1" applyAlignment="1">
      <alignment vertical="center"/>
    </xf>
    <xf numFmtId="0" fontId="17" fillId="0" borderId="15" xfId="0" applyFont="1" applyFill="1" applyBorder="1" applyAlignment="1">
      <alignment horizontal="center" vertical="center" wrapText="1"/>
    </xf>
    <xf numFmtId="0" fontId="9" fillId="0" borderId="0" xfId="0" applyFont="1" applyAlignment="1">
      <alignment vertical="center" wrapText="1"/>
    </xf>
    <xf numFmtId="0" fontId="9" fillId="0" borderId="0" xfId="0" applyFont="1"/>
    <xf numFmtId="0" fontId="19" fillId="0" borderId="15" xfId="0" applyFont="1" applyBorder="1" applyAlignment="1">
      <alignment horizontal="center" vertical="center" wrapText="1"/>
    </xf>
    <xf numFmtId="0" fontId="17" fillId="0" borderId="15" xfId="0" applyFont="1" applyBorder="1" applyAlignment="1">
      <alignment horizontal="center" vertical="center" wrapText="1"/>
    </xf>
    <xf numFmtId="0" fontId="19" fillId="0" borderId="15" xfId="0" applyFont="1" applyBorder="1" applyAlignment="1">
      <alignment horizontal="left" vertical="center" wrapText="1"/>
    </xf>
    <xf numFmtId="0" fontId="19" fillId="0" borderId="15" xfId="0" applyFont="1" applyFill="1" applyBorder="1" applyAlignment="1">
      <alignment horizontal="center" vertical="center" wrapText="1"/>
    </xf>
    <xf numFmtId="0" fontId="19" fillId="0" borderId="0" xfId="0" applyFont="1" applyAlignment="1">
      <alignment vertical="top"/>
    </xf>
    <xf numFmtId="0" fontId="19" fillId="0" borderId="0" xfId="0" applyFont="1" applyAlignment="1">
      <alignment horizontal="left" vertical="top"/>
    </xf>
    <xf numFmtId="0" fontId="19" fillId="0" borderId="0" xfId="0" applyFont="1" applyAlignment="1">
      <alignment horizontal="left" vertical="top" wrapText="1"/>
    </xf>
    <xf numFmtId="0" fontId="10" fillId="0" borderId="0" xfId="0" applyFont="1" applyAlignment="1">
      <alignment horizontal="left" vertical="top" wrapText="1"/>
    </xf>
    <xf numFmtId="0" fontId="17" fillId="7" borderId="15" xfId="0" applyFont="1" applyFill="1" applyBorder="1" applyAlignment="1">
      <alignment horizontal="center" vertical="center" wrapText="1"/>
    </xf>
    <xf numFmtId="0" fontId="23" fillId="7" borderId="15" xfId="0" applyFont="1" applyFill="1" applyBorder="1" applyAlignment="1">
      <alignment horizontal="center" vertical="center" wrapText="1"/>
    </xf>
    <xf numFmtId="0" fontId="24" fillId="0" borderId="15" xfId="0" applyFont="1" applyBorder="1" applyAlignment="1">
      <alignment horizontal="center"/>
    </xf>
    <xf numFmtId="0" fontId="25" fillId="0" borderId="26" xfId="0" applyFont="1" applyBorder="1" applyAlignment="1">
      <alignment horizontal="justify" vertical="justify" wrapText="1"/>
    </xf>
    <xf numFmtId="0" fontId="25" fillId="0" borderId="20" xfId="0" applyFont="1" applyBorder="1" applyAlignment="1">
      <alignment horizontal="justify" vertical="justify" wrapText="1"/>
    </xf>
    <xf numFmtId="0" fontId="25" fillId="0" borderId="26" xfId="0" applyFont="1" applyBorder="1" applyAlignment="1">
      <alignment horizontal="center" vertical="center" wrapText="1"/>
    </xf>
    <xf numFmtId="0" fontId="25" fillId="0" borderId="20" xfId="0" applyFont="1" applyBorder="1" applyAlignment="1">
      <alignment horizontal="center" vertical="center" wrapText="1"/>
    </xf>
    <xf numFmtId="0" fontId="17" fillId="8" borderId="0" xfId="0" applyFont="1" applyFill="1" applyAlignment="1">
      <alignment horizontal="center" vertical="center"/>
    </xf>
    <xf numFmtId="0" fontId="17" fillId="8" borderId="14" xfId="0" applyFont="1" applyFill="1" applyBorder="1" applyAlignment="1">
      <alignment horizontal="left" vertical="center" wrapText="1"/>
    </xf>
    <xf numFmtId="0" fontId="17" fillId="8" borderId="10" xfId="0" applyFont="1" applyFill="1" applyBorder="1" applyAlignment="1">
      <alignment horizontal="left" vertical="center" wrapText="1"/>
    </xf>
    <xf numFmtId="0" fontId="17" fillId="8" borderId="24" xfId="0" applyFont="1" applyFill="1" applyBorder="1" applyAlignment="1">
      <alignment horizontal="center" vertical="center" wrapText="1"/>
    </xf>
    <xf numFmtId="0" fontId="17" fillId="8" borderId="25" xfId="0" applyFont="1" applyFill="1" applyBorder="1" applyAlignment="1">
      <alignment horizontal="center" vertical="center" wrapText="1"/>
    </xf>
    <xf numFmtId="0" fontId="17" fillId="8" borderId="46" xfId="0" applyFont="1" applyFill="1" applyBorder="1" applyAlignment="1">
      <alignment horizontal="center" vertical="center" wrapText="1"/>
    </xf>
    <xf numFmtId="9" fontId="17" fillId="8" borderId="17" xfId="0" applyNumberFormat="1" applyFont="1" applyFill="1" applyBorder="1" applyAlignment="1">
      <alignment horizontal="center" vertical="justify" wrapText="1"/>
    </xf>
    <xf numFmtId="0" fontId="17" fillId="8" borderId="0" xfId="0" applyFont="1" applyFill="1" applyAlignment="1">
      <alignment horizontal="center" vertical="justify" wrapText="1"/>
    </xf>
    <xf numFmtId="0" fontId="17" fillId="8" borderId="30" xfId="0" applyFont="1" applyFill="1" applyBorder="1" applyAlignment="1">
      <alignment horizontal="center" vertical="justify" wrapText="1"/>
    </xf>
    <xf numFmtId="0" fontId="3" fillId="8" borderId="0" xfId="0" applyFont="1" applyFill="1" applyAlignment="1">
      <alignment horizontal="center"/>
    </xf>
    <xf numFmtId="0" fontId="30" fillId="8" borderId="15" xfId="0" applyFont="1" applyFill="1" applyBorder="1" applyAlignment="1">
      <alignment horizontal="center" vertical="center" wrapText="1"/>
    </xf>
    <xf numFmtId="0" fontId="0" fillId="8" borderId="14" xfId="0" applyFill="1" applyBorder="1" applyAlignment="1">
      <alignment horizontal="center" vertical="center" wrapText="1"/>
    </xf>
    <xf numFmtId="0" fontId="0" fillId="8" borderId="18" xfId="0" applyFill="1" applyBorder="1" applyAlignment="1">
      <alignment horizontal="center" vertical="center" wrapText="1"/>
    </xf>
    <xf numFmtId="0" fontId="0" fillId="8" borderId="10" xfId="0" applyFill="1" applyBorder="1" applyAlignment="1">
      <alignment horizontal="center" vertical="center" wrapText="1"/>
    </xf>
    <xf numFmtId="0" fontId="17" fillId="8" borderId="0" xfId="0" applyFont="1" applyFill="1" applyAlignment="1">
      <alignment horizontal="left" vertical="justify"/>
    </xf>
    <xf numFmtId="0" fontId="17" fillId="8" borderId="0" xfId="0" applyFont="1" applyFill="1" applyAlignment="1">
      <alignment horizontal="left" vertical="center" wrapText="1"/>
    </xf>
    <xf numFmtId="0" fontId="26" fillId="8" borderId="44" xfId="0" applyFont="1" applyFill="1" applyBorder="1" applyAlignment="1">
      <alignment horizontal="center" vertical="center" wrapText="1"/>
    </xf>
    <xf numFmtId="0" fontId="26" fillId="8" borderId="45" xfId="0" applyFont="1" applyFill="1" applyBorder="1" applyAlignment="1">
      <alignment horizontal="center" vertical="center"/>
    </xf>
    <xf numFmtId="0" fontId="26" fillId="8" borderId="44" xfId="0" applyFont="1" applyFill="1" applyBorder="1" applyAlignment="1">
      <alignment horizontal="center" vertical="center"/>
    </xf>
    <xf numFmtId="0" fontId="26" fillId="8" borderId="15" xfId="0" applyFont="1" applyFill="1" applyBorder="1" applyAlignment="1">
      <alignment horizontal="center" vertical="center" wrapText="1"/>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5" fillId="4" borderId="2"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0" fillId="0" borderId="15" xfId="0" applyBorder="1" applyAlignment="1">
      <alignment horizontal="center" vertical="center"/>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0" xfId="0" applyFill="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2" borderId="2" xfId="0" applyFill="1" applyBorder="1" applyAlignment="1">
      <alignment horizontal="center" wrapText="1"/>
    </xf>
    <xf numFmtId="0" fontId="0" fillId="2" borderId="3" xfId="0" applyFill="1" applyBorder="1" applyAlignment="1">
      <alignment horizontal="center"/>
    </xf>
    <xf numFmtId="0" fontId="0" fillId="2" borderId="4" xfId="0" applyFill="1" applyBorder="1" applyAlignment="1">
      <alignment horizontal="center"/>
    </xf>
    <xf numFmtId="0" fontId="0" fillId="2" borderId="7" xfId="0" applyFill="1" applyBorder="1" applyAlignment="1">
      <alignment horizontal="center"/>
    </xf>
    <xf numFmtId="0" fontId="0" fillId="2" borderId="8" xfId="0" applyFill="1" applyBorder="1" applyAlignment="1">
      <alignment horizontal="center"/>
    </xf>
    <xf numFmtId="0" fontId="0" fillId="2" borderId="9" xfId="0" applyFill="1" applyBorder="1" applyAlignment="1">
      <alignment horizontal="center"/>
    </xf>
    <xf numFmtId="0" fontId="7" fillId="3" borderId="2"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6" fillId="0" borderId="13" xfId="0" applyFont="1" applyBorder="1" applyAlignment="1">
      <alignment vertical="center" wrapText="1"/>
    </xf>
    <xf numFmtId="0" fontId="6" fillId="0" borderId="12" xfId="0" applyFont="1" applyBorder="1" applyAlignment="1">
      <alignment vertical="center" wrapText="1"/>
    </xf>
    <xf numFmtId="0" fontId="6" fillId="0" borderId="11" xfId="0" applyFont="1" applyBorder="1" applyAlignment="1">
      <alignment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3" fillId="4" borderId="2" xfId="0" applyFont="1" applyFill="1" applyBorder="1" applyAlignment="1">
      <alignment horizontal="center" wrapText="1"/>
    </xf>
    <xf numFmtId="0" fontId="3" fillId="4" borderId="4" xfId="0" applyFont="1" applyFill="1" applyBorder="1" applyAlignment="1">
      <alignment horizontal="center" wrapText="1"/>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0" fillId="0" borderId="15" xfId="0" applyBorder="1" applyAlignment="1">
      <alignment horizontal="center" vertical="center" wrapText="1"/>
    </xf>
    <xf numFmtId="0" fontId="3" fillId="4" borderId="15" xfId="0" applyFont="1" applyFill="1" applyBorder="1" applyAlignment="1">
      <alignment horizontal="center"/>
    </xf>
    <xf numFmtId="0" fontId="5" fillId="4" borderId="15" xfId="0" applyFont="1" applyFill="1" applyBorder="1" applyAlignment="1">
      <alignment horizontal="center" vertical="center" wrapText="1"/>
    </xf>
    <xf numFmtId="0" fontId="3" fillId="4" borderId="15" xfId="0" applyFont="1" applyFill="1" applyBorder="1" applyAlignment="1">
      <alignment horizontal="center" wrapText="1"/>
    </xf>
    <xf numFmtId="0" fontId="0" fillId="7" borderId="15" xfId="0" applyFont="1" applyFill="1" applyBorder="1" applyAlignment="1">
      <alignment horizontal="center" vertical="center" wrapText="1"/>
    </xf>
    <xf numFmtId="0" fontId="3" fillId="4" borderId="0" xfId="0" applyFont="1" applyFill="1" applyAlignment="1">
      <alignment horizontal="center" wrapText="1"/>
    </xf>
    <xf numFmtId="0" fontId="13" fillId="0" borderId="24" xfId="14" applyFont="1" applyBorder="1" applyAlignment="1">
      <alignment horizontal="center" vertical="center"/>
    </xf>
    <xf numFmtId="0" fontId="13" fillId="0" borderId="25" xfId="14" applyFont="1" applyBorder="1" applyAlignment="1">
      <alignment horizontal="center" vertical="center"/>
    </xf>
    <xf numFmtId="0" fontId="13" fillId="0" borderId="27" xfId="14" applyFont="1" applyBorder="1" applyAlignment="1">
      <alignment horizontal="center" vertical="center"/>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4" xfId="0" applyFont="1" applyBorder="1" applyAlignment="1">
      <alignment horizontal="center" vertical="center"/>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3" fillId="4" borderId="14" xfId="0" applyFont="1" applyFill="1" applyBorder="1" applyAlignment="1">
      <alignment horizontal="center" wrapText="1"/>
    </xf>
    <xf numFmtId="0" fontId="3" fillId="4" borderId="18" xfId="0" applyFont="1" applyFill="1" applyBorder="1" applyAlignment="1">
      <alignment horizontal="center" wrapText="1"/>
    </xf>
    <xf numFmtId="0" fontId="3" fillId="4" borderId="10" xfId="0" applyFont="1" applyFill="1" applyBorder="1" applyAlignment="1">
      <alignment horizontal="center" wrapText="1"/>
    </xf>
    <xf numFmtId="170" fontId="4" fillId="0" borderId="33" xfId="1" applyNumberFormat="1" applyFont="1" applyBorder="1" applyAlignment="1">
      <alignment horizontal="center" vertical="center" wrapText="1"/>
    </xf>
    <xf numFmtId="170" fontId="4" fillId="0" borderId="35" xfId="1" applyNumberFormat="1" applyFont="1" applyBorder="1" applyAlignment="1">
      <alignment horizontal="center" vertical="center" wrapText="1"/>
    </xf>
    <xf numFmtId="170" fontId="4" fillId="0" borderId="22" xfId="1" applyNumberFormat="1" applyFont="1" applyBorder="1" applyAlignment="1">
      <alignment horizontal="center" vertical="center" wrapText="1"/>
    </xf>
    <xf numFmtId="170" fontId="4" fillId="0" borderId="38" xfId="1" applyNumberFormat="1" applyFont="1" applyBorder="1" applyAlignment="1">
      <alignment horizontal="center" vertical="center" wrapText="1"/>
    </xf>
    <xf numFmtId="170" fontId="4" fillId="0" borderId="40" xfId="1" applyNumberFormat="1" applyFont="1" applyBorder="1" applyAlignment="1">
      <alignment horizontal="center" vertical="center" wrapText="1"/>
    </xf>
    <xf numFmtId="170" fontId="4" fillId="0" borderId="34" xfId="0" applyNumberFormat="1" applyFont="1" applyBorder="1" applyAlignment="1">
      <alignment horizontal="center" vertical="center" wrapText="1"/>
    </xf>
    <xf numFmtId="0" fontId="4" fillId="0" borderId="34" xfId="0" applyFont="1" applyBorder="1" applyAlignment="1">
      <alignment horizontal="center" vertical="center" wrapText="1"/>
    </xf>
    <xf numFmtId="170" fontId="4" fillId="0" borderId="36" xfId="0" applyNumberFormat="1" applyFont="1" applyBorder="1" applyAlignment="1">
      <alignment horizontal="center" vertical="center" wrapText="1"/>
    </xf>
    <xf numFmtId="0" fontId="4" fillId="0" borderId="37" xfId="0" applyFont="1" applyBorder="1" applyAlignment="1">
      <alignment horizontal="center" vertical="center" wrapText="1"/>
    </xf>
    <xf numFmtId="0" fontId="4" fillId="0" borderId="39" xfId="0" applyFont="1" applyBorder="1" applyAlignment="1">
      <alignment horizontal="center" vertical="center" wrapText="1"/>
    </xf>
    <xf numFmtId="170" fontId="4" fillId="0" borderId="33" xfId="1" applyNumberFormat="1" applyFont="1" applyBorder="1" applyAlignment="1">
      <alignment horizontal="center" vertical="center"/>
    </xf>
    <xf numFmtId="0" fontId="0" fillId="4" borderId="14" xfId="0" applyFill="1" applyBorder="1" applyAlignment="1">
      <alignment horizontal="center" wrapText="1"/>
    </xf>
    <xf numFmtId="0" fontId="0" fillId="4" borderId="18" xfId="0" applyFill="1" applyBorder="1" applyAlignment="1">
      <alignment horizontal="center" wrapText="1"/>
    </xf>
    <xf numFmtId="0" fontId="0" fillId="4" borderId="10" xfId="0" applyFill="1" applyBorder="1" applyAlignment="1">
      <alignment horizontal="center" wrapText="1"/>
    </xf>
    <xf numFmtId="170" fontId="4" fillId="0" borderId="32" xfId="1" applyNumberFormat="1" applyFont="1" applyBorder="1" applyAlignment="1">
      <alignment horizontal="center" vertical="center" wrapText="1"/>
    </xf>
    <xf numFmtId="170" fontId="4" fillId="0" borderId="23" xfId="1" applyNumberFormat="1" applyFont="1" applyBorder="1" applyAlignment="1">
      <alignment horizontal="center" vertical="center" wrapText="1"/>
    </xf>
    <xf numFmtId="170" fontId="4" fillId="0" borderId="20" xfId="1" applyNumberFormat="1" applyFont="1" applyBorder="1" applyAlignment="1">
      <alignment horizontal="center" vertical="center" wrapText="1"/>
    </xf>
    <xf numFmtId="170" fontId="4" fillId="0" borderId="34" xfId="0" applyNumberFormat="1" applyFont="1" applyBorder="1" applyAlignment="1">
      <alignment horizontal="center" vertical="center"/>
    </xf>
    <xf numFmtId="0" fontId="4" fillId="0" borderId="34" xfId="0" applyFont="1" applyBorder="1" applyAlignment="1">
      <alignment horizontal="center" vertical="center"/>
    </xf>
    <xf numFmtId="0" fontId="4" fillId="0" borderId="42" xfId="0" applyFont="1" applyBorder="1" applyAlignment="1">
      <alignment horizontal="center" vertical="center" wrapText="1"/>
    </xf>
    <xf numFmtId="170" fontId="4" fillId="0" borderId="15" xfId="1" applyNumberFormat="1" applyFont="1" applyBorder="1" applyAlignment="1">
      <alignment horizontal="center" vertical="center" wrapText="1"/>
    </xf>
    <xf numFmtId="170" fontId="4" fillId="0" borderId="26" xfId="1" applyNumberFormat="1" applyFont="1" applyBorder="1" applyAlignment="1">
      <alignment horizontal="center" vertical="center" wrapText="1"/>
    </xf>
    <xf numFmtId="170" fontId="4" fillId="0" borderId="15" xfId="1" applyNumberFormat="1" applyFont="1" applyBorder="1" applyAlignment="1">
      <alignment horizontal="center" vertical="center"/>
    </xf>
    <xf numFmtId="170" fontId="4" fillId="0" borderId="41" xfId="1" applyNumberFormat="1" applyFont="1" applyBorder="1" applyAlignment="1">
      <alignment horizontal="center" vertical="center" wrapText="1"/>
    </xf>
    <xf numFmtId="0" fontId="3" fillId="0" borderId="15" xfId="0" applyFont="1" applyBorder="1" applyAlignment="1">
      <alignment horizontal="center"/>
    </xf>
    <xf numFmtId="0" fontId="0" fillId="0" borderId="17" xfId="0" applyBorder="1" applyAlignment="1">
      <alignment horizontal="center" vertical="center" wrapText="1"/>
    </xf>
    <xf numFmtId="0" fontId="3" fillId="7" borderId="26" xfId="0" applyFont="1" applyFill="1" applyBorder="1" applyAlignment="1">
      <alignment horizontal="center" vertical="center" wrapText="1"/>
    </xf>
    <xf numFmtId="0" fontId="3" fillId="7" borderId="23" xfId="0" applyFont="1" applyFill="1" applyBorder="1" applyAlignment="1">
      <alignment horizontal="center" vertical="center" wrapText="1"/>
    </xf>
    <xf numFmtId="0" fontId="3" fillId="7" borderId="20" xfId="0" applyFont="1" applyFill="1" applyBorder="1" applyAlignment="1">
      <alignment horizontal="center" vertical="center" wrapText="1"/>
    </xf>
    <xf numFmtId="0" fontId="0" fillId="7" borderId="26" xfId="0" applyFill="1" applyBorder="1" applyAlignment="1">
      <alignment horizontal="center" vertical="center" wrapText="1"/>
    </xf>
    <xf numFmtId="0" fontId="0" fillId="7" borderId="23" xfId="0" applyFill="1" applyBorder="1" applyAlignment="1">
      <alignment horizontal="center" vertical="center" wrapText="1"/>
    </xf>
    <xf numFmtId="0" fontId="0" fillId="7" borderId="20" xfId="0" applyFill="1" applyBorder="1" applyAlignment="1">
      <alignment horizontal="center" vertical="center" wrapText="1"/>
    </xf>
    <xf numFmtId="0" fontId="20" fillId="0" borderId="15" xfId="0" applyFont="1" applyBorder="1" applyAlignment="1">
      <alignment horizontal="center" vertical="center" wrapText="1"/>
    </xf>
    <xf numFmtId="0" fontId="0" fillId="4" borderId="14" xfId="0" applyFill="1" applyBorder="1" applyAlignment="1">
      <alignment horizontal="center" vertical="center" wrapText="1"/>
    </xf>
    <xf numFmtId="0" fontId="0" fillId="4" borderId="18" xfId="0" applyFill="1" applyBorder="1" applyAlignment="1">
      <alignment horizontal="center" vertical="center" wrapText="1"/>
    </xf>
    <xf numFmtId="0" fontId="0" fillId="4" borderId="10" xfId="0" applyFill="1" applyBorder="1" applyAlignment="1">
      <alignment horizontal="center" vertical="center" wrapText="1"/>
    </xf>
    <xf numFmtId="0" fontId="20" fillId="0" borderId="15" xfId="0" applyFont="1" applyBorder="1" applyAlignment="1">
      <alignment vertical="center" wrapText="1"/>
    </xf>
    <xf numFmtId="0" fontId="10" fillId="0" borderId="0" xfId="0" applyFont="1" applyAlignment="1">
      <alignment horizontal="left" vertical="top" wrapText="1"/>
    </xf>
    <xf numFmtId="0" fontId="19" fillId="0" borderId="0" xfId="0" applyFont="1" applyAlignment="1">
      <alignment horizontal="left" vertical="top" wrapText="1"/>
    </xf>
    <xf numFmtId="0" fontId="19" fillId="0" borderId="0" xfId="14" applyFont="1" applyAlignment="1">
      <alignment horizontal="left" vertical="top" wrapText="1"/>
    </xf>
    <xf numFmtId="0" fontId="10" fillId="0" borderId="0" xfId="14" applyFont="1" applyAlignment="1">
      <alignment horizontal="left" vertical="top" wrapText="1"/>
    </xf>
    <xf numFmtId="0" fontId="17" fillId="0" borderId="0" xfId="0" applyFont="1" applyAlignment="1">
      <alignment horizontal="center" vertical="center" wrapText="1"/>
    </xf>
  </cellXfs>
  <cellStyles count="22">
    <cellStyle name="Euro" xfId="3"/>
    <cellStyle name="Euro 2" xfId="4"/>
    <cellStyle name="Millares" xfId="16" builtinId="3"/>
    <cellStyle name="Millares [0]" xfId="17" builtinId="6"/>
    <cellStyle name="Millares [0] 2" xfId="7"/>
    <cellStyle name="Millares [0] 3" xfId="6"/>
    <cellStyle name="Millares [0] 4" xfId="21"/>
    <cellStyle name="Millares 2" xfId="8"/>
    <cellStyle name="Millares 3" xfId="9"/>
    <cellStyle name="Millares 4" xfId="5"/>
    <cellStyle name="Moneda" xfId="1" builtinId="4"/>
    <cellStyle name="Moneda 2" xfId="11"/>
    <cellStyle name="Moneda 3" xfId="12"/>
    <cellStyle name="Moneda 4" xfId="10"/>
    <cellStyle name="Normal" xfId="0" builtinId="0"/>
    <cellStyle name="Normal 2" xfId="13"/>
    <cellStyle name="Normal 2 2" xfId="19"/>
    <cellStyle name="Normal 3" xfId="14"/>
    <cellStyle name="Normal 4" xfId="2"/>
    <cellStyle name="Normal 4 2" xfId="20"/>
    <cellStyle name="Porcentaje" xfId="18" builtinId="5"/>
    <cellStyle name="Porcentaje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aula.marin\Downloads\EVALUACI&#211;N%20%20No.%20002%20de%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OS"/>
      <sheetName val="EVALUACION INDICES"/>
      <sheetName val="INDICADORES"/>
    </sheetNames>
    <sheetDataSet>
      <sheetData sheetId="0">
        <row r="2">
          <cell r="B2" t="str">
            <v>INVITACIÓN ABIERTA No 002 DE 2023</v>
          </cell>
        </row>
        <row r="3">
          <cell r="B3" t="str">
            <v>CONTRATAR LA PRESTACIÓN DE SERVICIOS DE MANTENIMIENTO, ASEO, CAFETERÍA, JARDINERÍA Y SUMINISTRO DE INSUMOS Y ELEMENTOS PARA LOS PREDIOS DE PROPIEDAD DE LA EMPRESA DE LICORES DE CUNDINAMARCA Y EN CUALQUIER OTRO QUE LE ASISTA LA OBLIGACIÓN LEGAL.</v>
          </cell>
        </row>
        <row r="6">
          <cell r="C6" t="str">
            <v>LADOINSA LABORES DOTACIONES INDUSTRIALES SAS</v>
          </cell>
        </row>
        <row r="13">
          <cell r="C13" t="str">
            <v>EMPRESA DE SERVICIOS INTEGRALES SAS</v>
          </cell>
        </row>
      </sheetData>
      <sheetData sheetId="1">
        <row r="2">
          <cell r="B2" t="str">
            <v>INVITACIÓN ABIERTA No 002 DE 2023</v>
          </cell>
        </row>
        <row r="3">
          <cell r="B3" t="str">
            <v>CONTRATAR LA PRESTACIÓN DE SERVICIOS DE MANTENIMIENTO, ASEO, CAFETERÍA, JARDINERÍA Y SUMINISTRO DE INSUMOS Y ELEMENTOS PARA LOS PREDIOS DE PROPIEDAD DE LA EMPRESA DE LICORES DE CUNDINAMARCA Y EN CUALQUIER OTRO QUE LE ASISTA LA OBLIGACIÓN LEGAL.</v>
          </cell>
        </row>
        <row r="7">
          <cell r="D7" t="str">
            <v>&gt; = 1.5</v>
          </cell>
        </row>
        <row r="8">
          <cell r="D8" t="str">
            <v>&gt; =  A EL P.O</v>
          </cell>
        </row>
        <row r="9">
          <cell r="D9" t="str">
            <v>&lt;= 60 %</v>
          </cell>
        </row>
        <row r="10">
          <cell r="D10" t="str">
            <v>&gt; = 2</v>
          </cell>
        </row>
        <row r="11">
          <cell r="D11" t="str">
            <v>MAYOR O IGUAL A 0.07</v>
          </cell>
        </row>
        <row r="12">
          <cell r="D12" t="str">
            <v>MAYOR O IGUAL A 0.03</v>
          </cell>
        </row>
        <row r="17">
          <cell r="E17">
            <v>2.5648604379837274</v>
          </cell>
        </row>
        <row r="20">
          <cell r="E20">
            <v>10770010102</v>
          </cell>
        </row>
        <row r="22">
          <cell r="E22">
            <v>0.46401973562481497</v>
          </cell>
        </row>
        <row r="25">
          <cell r="E25">
            <v>8.1952587106587238</v>
          </cell>
        </row>
        <row r="28">
          <cell r="E28">
            <v>0.22162148001051368</v>
          </cell>
        </row>
        <row r="31">
          <cell r="E31">
            <v>0.1187847394472549</v>
          </cell>
        </row>
        <row r="40">
          <cell r="E40">
            <v>1.6123123278843805</v>
          </cell>
        </row>
        <row r="43">
          <cell r="E43">
            <v>3778129166</v>
          </cell>
        </row>
        <row r="45">
          <cell r="E45">
            <v>0.59775647469841331</v>
          </cell>
        </row>
        <row r="48">
          <cell r="E48">
            <v>14.497403205118456</v>
          </cell>
        </row>
        <row r="51">
          <cell r="E51">
            <v>0.53137520212750722</v>
          </cell>
        </row>
        <row r="54">
          <cell r="E54">
            <v>0.2137422345616117</v>
          </cell>
        </row>
      </sheetData>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topLeftCell="A26" zoomScale="55" zoomScaleNormal="55" workbookViewId="0">
      <selection activeCell="O31" sqref="O31"/>
    </sheetView>
  </sheetViews>
  <sheetFormatPr baseColWidth="10" defaultRowHeight="15" x14ac:dyDescent="0.25"/>
  <cols>
    <col min="1" max="1" width="50.28515625" customWidth="1"/>
    <col min="2" max="2" width="30.85546875" customWidth="1"/>
    <col min="3" max="3" width="35.42578125" customWidth="1"/>
  </cols>
  <sheetData>
    <row r="1" spans="1:3" ht="15.75" x14ac:dyDescent="0.25">
      <c r="A1" s="155" t="s">
        <v>323</v>
      </c>
      <c r="B1" s="155"/>
      <c r="C1" s="155"/>
    </row>
    <row r="2" spans="1:3" ht="31.5" x14ac:dyDescent="0.25">
      <c r="A2" s="52" t="s">
        <v>287</v>
      </c>
      <c r="B2" s="52" t="s">
        <v>28</v>
      </c>
      <c r="C2" s="52" t="s">
        <v>333</v>
      </c>
    </row>
    <row r="3" spans="1:3" ht="36.75" customHeight="1" x14ac:dyDescent="0.25">
      <c r="A3" s="53" t="s">
        <v>288</v>
      </c>
      <c r="B3" s="54" t="s">
        <v>324</v>
      </c>
      <c r="C3" s="54" t="s">
        <v>334</v>
      </c>
    </row>
    <row r="4" spans="1:3" ht="122.25" customHeight="1" x14ac:dyDescent="0.25">
      <c r="A4" s="55" t="s">
        <v>289</v>
      </c>
      <c r="B4" s="54" t="s">
        <v>225</v>
      </c>
      <c r="C4" s="54" t="s">
        <v>290</v>
      </c>
    </row>
    <row r="5" spans="1:3" ht="42.75" customHeight="1" x14ac:dyDescent="0.25">
      <c r="A5" s="56" t="s">
        <v>291</v>
      </c>
      <c r="B5" s="54" t="s">
        <v>325</v>
      </c>
      <c r="C5" s="54" t="s">
        <v>335</v>
      </c>
    </row>
    <row r="6" spans="1:3" ht="23.25" customHeight="1" x14ac:dyDescent="0.25">
      <c r="A6" s="56" t="s">
        <v>292</v>
      </c>
      <c r="B6" s="54" t="s">
        <v>304</v>
      </c>
      <c r="C6" s="54" t="s">
        <v>336</v>
      </c>
    </row>
    <row r="7" spans="1:3" ht="98.25" customHeight="1" x14ac:dyDescent="0.25">
      <c r="A7" s="55" t="s">
        <v>293</v>
      </c>
      <c r="B7" s="54" t="s">
        <v>225</v>
      </c>
      <c r="C7" s="54" t="s">
        <v>290</v>
      </c>
    </row>
    <row r="8" spans="1:3" ht="33" customHeight="1" x14ac:dyDescent="0.25">
      <c r="A8" s="56" t="s">
        <v>294</v>
      </c>
      <c r="B8" s="54" t="s">
        <v>249</v>
      </c>
      <c r="C8" s="54" t="s">
        <v>249</v>
      </c>
    </row>
    <row r="9" spans="1:3" ht="78" customHeight="1" x14ac:dyDescent="0.25">
      <c r="A9" s="55" t="s">
        <v>295</v>
      </c>
      <c r="B9" s="54" t="s">
        <v>249</v>
      </c>
      <c r="C9" s="54" t="s">
        <v>249</v>
      </c>
    </row>
    <row r="10" spans="1:3" ht="40.5" customHeight="1" x14ac:dyDescent="0.25">
      <c r="A10" s="56" t="s">
        <v>296</v>
      </c>
      <c r="B10" s="54" t="s">
        <v>249</v>
      </c>
      <c r="C10" s="54" t="s">
        <v>249</v>
      </c>
    </row>
    <row r="11" spans="1:3" ht="45.75" customHeight="1" x14ac:dyDescent="0.25">
      <c r="A11" s="56" t="s">
        <v>297</v>
      </c>
      <c r="B11" s="54" t="s">
        <v>326</v>
      </c>
      <c r="C11" s="54" t="s">
        <v>337</v>
      </c>
    </row>
    <row r="12" spans="1:3" s="38" customFormat="1" ht="123" customHeight="1" x14ac:dyDescent="0.25">
      <c r="A12" s="156" t="s">
        <v>298</v>
      </c>
      <c r="B12" s="158" t="s">
        <v>225</v>
      </c>
      <c r="C12" s="158" t="s">
        <v>290</v>
      </c>
    </row>
    <row r="13" spans="1:3" s="38" customFormat="1" ht="409.5" customHeight="1" x14ac:dyDescent="0.25">
      <c r="A13" s="157"/>
      <c r="B13" s="159"/>
      <c r="C13" s="159"/>
    </row>
    <row r="14" spans="1:3" ht="39.75" customHeight="1" x14ac:dyDescent="0.25">
      <c r="A14" s="56" t="s">
        <v>299</v>
      </c>
      <c r="B14" s="54" t="s">
        <v>327</v>
      </c>
      <c r="C14" s="54" t="s">
        <v>338</v>
      </c>
    </row>
    <row r="15" spans="1:3" ht="190.5" customHeight="1" x14ac:dyDescent="0.25">
      <c r="A15" s="55" t="s">
        <v>300</v>
      </c>
      <c r="B15" s="54" t="s">
        <v>225</v>
      </c>
      <c r="C15" s="54" t="s">
        <v>290</v>
      </c>
    </row>
    <row r="16" spans="1:3" ht="57.75" customHeight="1" x14ac:dyDescent="0.25">
      <c r="A16" s="56" t="s">
        <v>301</v>
      </c>
      <c r="B16" s="54" t="s">
        <v>328</v>
      </c>
      <c r="C16" s="54" t="s">
        <v>307</v>
      </c>
    </row>
    <row r="17" spans="1:3" ht="108.75" customHeight="1" x14ac:dyDescent="0.25">
      <c r="A17" s="55" t="s">
        <v>302</v>
      </c>
      <c r="B17" s="54" t="s">
        <v>225</v>
      </c>
      <c r="C17" s="54" t="s">
        <v>290</v>
      </c>
    </row>
    <row r="18" spans="1:3" ht="19.5" customHeight="1" x14ac:dyDescent="0.25">
      <c r="A18" s="56" t="s">
        <v>303</v>
      </c>
      <c r="B18" s="54" t="s">
        <v>312</v>
      </c>
      <c r="C18" s="54" t="s">
        <v>313</v>
      </c>
    </row>
    <row r="19" spans="1:3" ht="116.25" customHeight="1" x14ac:dyDescent="0.25">
      <c r="A19" s="59" t="s">
        <v>305</v>
      </c>
      <c r="B19" s="54" t="s">
        <v>225</v>
      </c>
      <c r="C19" s="54" t="s">
        <v>290</v>
      </c>
    </row>
    <row r="20" spans="1:3" ht="39" customHeight="1" x14ac:dyDescent="0.25">
      <c r="A20" s="56" t="s">
        <v>306</v>
      </c>
      <c r="B20" s="54" t="s">
        <v>329</v>
      </c>
      <c r="C20" s="54" t="s">
        <v>339</v>
      </c>
    </row>
    <row r="21" spans="1:3" ht="56.25" customHeight="1" x14ac:dyDescent="0.25">
      <c r="A21" s="55" t="s">
        <v>308</v>
      </c>
      <c r="B21" s="54" t="s">
        <v>225</v>
      </c>
      <c r="C21" s="54" t="s">
        <v>290</v>
      </c>
    </row>
    <row r="22" spans="1:3" ht="42.75" customHeight="1" x14ac:dyDescent="0.25">
      <c r="A22" s="56" t="s">
        <v>309</v>
      </c>
      <c r="B22" s="54" t="s">
        <v>324</v>
      </c>
      <c r="C22" s="54" t="s">
        <v>334</v>
      </c>
    </row>
    <row r="23" spans="1:3" ht="240.75" customHeight="1" x14ac:dyDescent="0.25">
      <c r="A23" s="55" t="s">
        <v>322</v>
      </c>
      <c r="B23" s="54" t="s">
        <v>310</v>
      </c>
      <c r="C23" s="54" t="s">
        <v>310</v>
      </c>
    </row>
    <row r="24" spans="1:3" ht="15.75" x14ac:dyDescent="0.25">
      <c r="A24" s="57" t="s">
        <v>311</v>
      </c>
      <c r="B24" s="54"/>
      <c r="C24" s="54" t="s">
        <v>340</v>
      </c>
    </row>
    <row r="25" spans="1:3" ht="122.25" customHeight="1" x14ac:dyDescent="0.25">
      <c r="A25" s="58" t="s">
        <v>314</v>
      </c>
      <c r="B25" s="60" t="s">
        <v>330</v>
      </c>
      <c r="C25" s="54" t="s">
        <v>290</v>
      </c>
    </row>
    <row r="26" spans="1:3" ht="36.75" customHeight="1" x14ac:dyDescent="0.25">
      <c r="A26" s="53" t="s">
        <v>315</v>
      </c>
      <c r="B26" s="54"/>
      <c r="C26" s="54" t="s">
        <v>312</v>
      </c>
    </row>
    <row r="27" spans="1:3" ht="106.5" customHeight="1" x14ac:dyDescent="0.25">
      <c r="A27" s="58" t="s">
        <v>316</v>
      </c>
      <c r="B27" s="60" t="s">
        <v>330</v>
      </c>
      <c r="C27" s="54" t="s">
        <v>290</v>
      </c>
    </row>
    <row r="28" spans="1:3" ht="54" customHeight="1" x14ac:dyDescent="0.25">
      <c r="A28" s="56" t="s">
        <v>317</v>
      </c>
      <c r="B28" s="54" t="s">
        <v>318</v>
      </c>
      <c r="C28" s="54" t="s">
        <v>341</v>
      </c>
    </row>
    <row r="29" spans="1:3" ht="137.25" customHeight="1" x14ac:dyDescent="0.25">
      <c r="A29" s="55" t="s">
        <v>319</v>
      </c>
      <c r="B29" s="54" t="s">
        <v>225</v>
      </c>
      <c r="C29" s="54" t="s">
        <v>225</v>
      </c>
    </row>
    <row r="30" spans="1:3" ht="45.75" customHeight="1" x14ac:dyDescent="0.25">
      <c r="A30" s="56" t="s">
        <v>320</v>
      </c>
      <c r="B30" s="54" t="s">
        <v>321</v>
      </c>
      <c r="C30" s="54" t="s">
        <v>342</v>
      </c>
    </row>
    <row r="31" spans="1:3" ht="408.75" customHeight="1" x14ac:dyDescent="0.25">
      <c r="A31" s="156" t="s">
        <v>331</v>
      </c>
      <c r="B31" s="158" t="s">
        <v>225</v>
      </c>
      <c r="C31" s="158" t="s">
        <v>225</v>
      </c>
    </row>
    <row r="32" spans="1:3" s="38" customFormat="1" ht="160.5" customHeight="1" x14ac:dyDescent="0.25">
      <c r="A32" s="157"/>
      <c r="B32" s="159"/>
      <c r="C32" s="159"/>
    </row>
    <row r="33" spans="1:3" ht="15.75" x14ac:dyDescent="0.25">
      <c r="A33" s="52" t="s">
        <v>236</v>
      </c>
      <c r="B33" s="60" t="s">
        <v>332</v>
      </c>
      <c r="C33" s="61" t="s">
        <v>225</v>
      </c>
    </row>
  </sheetData>
  <mergeCells count="7">
    <mergeCell ref="A1:C1"/>
    <mergeCell ref="A12:A13"/>
    <mergeCell ref="B12:B13"/>
    <mergeCell ref="C12:C13"/>
    <mergeCell ref="A31:A32"/>
    <mergeCell ref="B31:B32"/>
    <mergeCell ref="C31:C3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7"/>
  <sheetViews>
    <sheetView topLeftCell="A4" workbookViewId="0">
      <selection activeCell="E21" sqref="E21"/>
    </sheetView>
  </sheetViews>
  <sheetFormatPr baseColWidth="10" defaultRowHeight="15" x14ac:dyDescent="0.25"/>
  <cols>
    <col min="2" max="2" width="31.5703125" customWidth="1"/>
    <col min="3" max="3" width="41.140625" customWidth="1"/>
    <col min="4" max="4" width="38.5703125" customWidth="1"/>
  </cols>
  <sheetData>
    <row r="2" spans="2:4" ht="15.75" thickBot="1" x14ac:dyDescent="0.3">
      <c r="B2" s="160" t="s">
        <v>346</v>
      </c>
      <c r="C2" s="160"/>
      <c r="D2" s="62"/>
    </row>
    <row r="3" spans="2:4" ht="66.75" customHeight="1" thickBot="1" x14ac:dyDescent="0.3">
      <c r="B3" s="161" t="s">
        <v>347</v>
      </c>
      <c r="C3" s="162"/>
      <c r="D3" s="63"/>
    </row>
    <row r="4" spans="2:4" x14ac:dyDescent="0.25">
      <c r="B4" s="73"/>
      <c r="C4" s="73"/>
      <c r="D4" s="63"/>
    </row>
    <row r="5" spans="2:4" ht="15.75" thickBot="1" x14ac:dyDescent="0.3">
      <c r="B5" s="64" t="s">
        <v>348</v>
      </c>
      <c r="C5" s="73"/>
      <c r="D5" s="63"/>
    </row>
    <row r="6" spans="2:4" ht="77.25" thickBot="1" x14ac:dyDescent="0.3">
      <c r="B6" s="65" t="s">
        <v>349</v>
      </c>
      <c r="C6" s="66" t="s">
        <v>271</v>
      </c>
      <c r="D6" s="63"/>
    </row>
    <row r="7" spans="2:4" x14ac:dyDescent="0.25">
      <c r="B7" s="67" t="s">
        <v>350</v>
      </c>
      <c r="C7" s="68" t="s">
        <v>351</v>
      </c>
      <c r="D7" s="63"/>
    </row>
    <row r="8" spans="2:4" ht="15.75" customHeight="1" x14ac:dyDescent="0.25">
      <c r="B8" s="76" t="s">
        <v>352</v>
      </c>
      <c r="C8" s="70" t="s">
        <v>225</v>
      </c>
      <c r="D8" s="63"/>
    </row>
    <row r="9" spans="2:4" ht="92.25" customHeight="1" thickBot="1" x14ac:dyDescent="0.3">
      <c r="B9" s="71" t="s">
        <v>353</v>
      </c>
      <c r="C9" s="72" t="s">
        <v>354</v>
      </c>
      <c r="D9" s="62"/>
    </row>
    <row r="10" spans="2:4" x14ac:dyDescent="0.25">
      <c r="B10" s="74"/>
      <c r="C10" s="75"/>
      <c r="D10" s="62"/>
    </row>
    <row r="11" spans="2:4" x14ac:dyDescent="0.25">
      <c r="B11" s="74"/>
      <c r="C11" s="75"/>
      <c r="D11" s="62"/>
    </row>
    <row r="12" spans="2:4" ht="15.75" thickBot="1" x14ac:dyDescent="0.3">
      <c r="B12" s="64" t="s">
        <v>348</v>
      </c>
      <c r="C12" s="75"/>
      <c r="D12" s="62"/>
    </row>
    <row r="13" spans="2:4" ht="64.5" thickBot="1" x14ac:dyDescent="0.3">
      <c r="B13" s="65" t="s">
        <v>349</v>
      </c>
      <c r="C13" s="66" t="s">
        <v>226</v>
      </c>
      <c r="D13" s="62"/>
    </row>
    <row r="14" spans="2:4" x14ac:dyDescent="0.25">
      <c r="B14" s="67" t="s">
        <v>350</v>
      </c>
      <c r="C14" s="68" t="s">
        <v>355</v>
      </c>
      <c r="D14" s="62"/>
    </row>
    <row r="15" spans="2:4" ht="17.25" customHeight="1" x14ac:dyDescent="0.25">
      <c r="B15" s="69" t="s">
        <v>352</v>
      </c>
      <c r="C15" s="70" t="s">
        <v>225</v>
      </c>
      <c r="D15" s="62"/>
    </row>
    <row r="16" spans="2:4" ht="91.5" customHeight="1" thickBot="1" x14ac:dyDescent="0.3">
      <c r="B16" s="71" t="s">
        <v>353</v>
      </c>
      <c r="C16" s="72" t="s">
        <v>356</v>
      </c>
      <c r="D16" s="62"/>
    </row>
    <row r="17" spans="2:3" x14ac:dyDescent="0.25">
      <c r="B17" s="74"/>
      <c r="C17" s="75"/>
    </row>
  </sheetData>
  <mergeCells count="2">
    <mergeCell ref="B2:C2"/>
    <mergeCell ref="B3:C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57"/>
  <sheetViews>
    <sheetView topLeftCell="D16" workbookViewId="0">
      <selection activeCell="D17" sqref="D17"/>
    </sheetView>
  </sheetViews>
  <sheetFormatPr baseColWidth="10" defaultColWidth="11.42578125" defaultRowHeight="15" x14ac:dyDescent="0.25"/>
  <cols>
    <col min="1" max="1" width="11.42578125" style="77"/>
    <col min="2" max="2" width="30.7109375" style="77" customWidth="1"/>
    <col min="3" max="3" width="29.5703125" style="77" customWidth="1"/>
    <col min="4" max="4" width="27" style="77" customWidth="1"/>
    <col min="5" max="5" width="19.28515625" style="77" customWidth="1"/>
    <col min="6" max="6" width="21.85546875" style="77" customWidth="1"/>
    <col min="7" max="7" width="16" style="77" bestFit="1" customWidth="1"/>
    <col min="8" max="8" width="11.42578125" style="77"/>
    <col min="9" max="9" width="25.5703125" style="77" bestFit="1" customWidth="1"/>
    <col min="10" max="10" width="19.7109375" style="77" customWidth="1"/>
    <col min="11" max="11" width="18.28515625" style="77" customWidth="1"/>
    <col min="12" max="12" width="24.42578125" style="77" customWidth="1"/>
    <col min="13" max="16384" width="11.42578125" style="77"/>
  </cols>
  <sheetData>
    <row r="1" spans="2:6" x14ac:dyDescent="0.25">
      <c r="D1" s="83"/>
    </row>
    <row r="2" spans="2:6" ht="15.75" thickBot="1" x14ac:dyDescent="0.3">
      <c r="B2" s="169" t="str">
        <f>+[1]DOCUMENTOS!B2</f>
        <v>INVITACIÓN ABIERTA No 002 DE 2023</v>
      </c>
      <c r="C2" s="169"/>
      <c r="D2" s="169"/>
    </row>
    <row r="3" spans="2:6" ht="111" customHeight="1" thickBot="1" x14ac:dyDescent="0.3">
      <c r="B3" s="171" t="str">
        <f>+[1]DOCUMENTOS!B3</f>
        <v>CONTRATAR LA PRESTACIÓN DE SERVICIOS DE MANTENIMIENTO, ASEO, CAFETERÍA, JARDINERÍA Y SUMINISTRO DE INSUMOS Y ELEMENTOS PARA LOS PREDIOS DE PROPIEDAD DE LA EMPRESA DE LICORES DE CUNDINAMARCA Y EN CUALQUIER OTRO QUE LE ASISTA LA OBLIGACIÓN LEGAL.</v>
      </c>
      <c r="C3" s="172"/>
      <c r="D3" s="173"/>
      <c r="E3" s="112"/>
      <c r="F3" s="112"/>
    </row>
    <row r="4" spans="2:6" x14ac:dyDescent="0.25">
      <c r="B4" s="87"/>
      <c r="C4" s="87"/>
      <c r="D4" s="87"/>
      <c r="E4" s="87"/>
      <c r="F4" s="87"/>
    </row>
    <row r="5" spans="2:6" x14ac:dyDescent="0.25">
      <c r="B5" s="78" t="s">
        <v>357</v>
      </c>
    </row>
    <row r="6" spans="2:6" ht="62.25" customHeight="1" x14ac:dyDescent="0.25">
      <c r="B6" s="134" t="s">
        <v>358</v>
      </c>
      <c r="C6" s="170" t="s">
        <v>359</v>
      </c>
      <c r="D6" s="170"/>
      <c r="F6" s="93"/>
    </row>
    <row r="7" spans="2:6" ht="18.75" customHeight="1" x14ac:dyDescent="0.25">
      <c r="B7" s="91" t="s">
        <v>360</v>
      </c>
      <c r="C7" s="89" t="s">
        <v>361</v>
      </c>
      <c r="D7" s="89" t="s">
        <v>362</v>
      </c>
      <c r="F7" s="140"/>
    </row>
    <row r="8" spans="2:6" ht="44.25" customHeight="1" x14ac:dyDescent="0.25">
      <c r="B8" s="90" t="s">
        <v>363</v>
      </c>
      <c r="C8" s="89" t="s">
        <v>364</v>
      </c>
      <c r="D8" s="92" t="s">
        <v>365</v>
      </c>
      <c r="F8" s="140"/>
    </row>
    <row r="9" spans="2:6" ht="21" customHeight="1" x14ac:dyDescent="0.25">
      <c r="B9" s="90" t="s">
        <v>366</v>
      </c>
      <c r="C9" s="89" t="s">
        <v>367</v>
      </c>
      <c r="D9" s="89" t="s">
        <v>368</v>
      </c>
      <c r="F9" s="140"/>
    </row>
    <row r="10" spans="2:6" ht="25.5" customHeight="1" x14ac:dyDescent="0.25">
      <c r="B10" s="105" t="s">
        <v>369</v>
      </c>
      <c r="C10" s="89" t="s">
        <v>370</v>
      </c>
      <c r="D10" s="89" t="s">
        <v>371</v>
      </c>
      <c r="F10" s="140"/>
    </row>
    <row r="11" spans="2:6" ht="33" customHeight="1" x14ac:dyDescent="0.25">
      <c r="B11" s="135" t="s">
        <v>372</v>
      </c>
      <c r="C11" s="136" t="s">
        <v>373</v>
      </c>
      <c r="D11" s="136" t="s">
        <v>374</v>
      </c>
      <c r="F11" s="140"/>
    </row>
    <row r="12" spans="2:6" ht="29.25" customHeight="1" x14ac:dyDescent="0.25">
      <c r="B12" s="135" t="s">
        <v>375</v>
      </c>
      <c r="C12" s="136" t="s">
        <v>376</v>
      </c>
      <c r="D12" s="136" t="s">
        <v>377</v>
      </c>
      <c r="F12" s="141"/>
    </row>
    <row r="13" spans="2:6" x14ac:dyDescent="0.25">
      <c r="C13" s="81"/>
    </row>
    <row r="14" spans="2:6" x14ac:dyDescent="0.25">
      <c r="F14" s="111"/>
    </row>
    <row r="15" spans="2:6" x14ac:dyDescent="0.25">
      <c r="B15" s="163" t="str">
        <f>+[1]DOCUMENTOS!C6</f>
        <v>LADOINSA LABORES DOTACIONES INDUSTRIALES SAS</v>
      </c>
      <c r="C15" s="164"/>
      <c r="D15" s="164"/>
      <c r="E15" s="165"/>
      <c r="F15" s="129" t="s">
        <v>225</v>
      </c>
    </row>
    <row r="16" spans="2:6" x14ac:dyDescent="0.25">
      <c r="B16" s="101" t="s">
        <v>378</v>
      </c>
      <c r="C16" s="102"/>
      <c r="D16" s="102"/>
      <c r="E16" s="115"/>
      <c r="F16" s="96"/>
    </row>
    <row r="17" spans="2:6" ht="15.75" thickBot="1" x14ac:dyDescent="0.3">
      <c r="B17" s="94"/>
      <c r="C17" s="79" t="s">
        <v>379</v>
      </c>
      <c r="D17" s="80">
        <v>17652419447</v>
      </c>
      <c r="E17" s="121">
        <f>D17/D18</f>
        <v>2.5648604379837274</v>
      </c>
      <c r="F17" s="99" t="s">
        <v>225</v>
      </c>
    </row>
    <row r="18" spans="2:6" x14ac:dyDescent="0.25">
      <c r="B18" s="94" t="s">
        <v>360</v>
      </c>
      <c r="C18" s="81" t="s">
        <v>380</v>
      </c>
      <c r="D18" s="82">
        <v>6882409345</v>
      </c>
      <c r="E18" s="116"/>
      <c r="F18" s="99"/>
    </row>
    <row r="19" spans="2:6" x14ac:dyDescent="0.25">
      <c r="B19" s="94"/>
      <c r="C19" s="81"/>
      <c r="D19" s="82"/>
      <c r="E19" s="116"/>
      <c r="F19" s="99"/>
    </row>
    <row r="20" spans="2:6" ht="15.75" thickBot="1" x14ac:dyDescent="0.3">
      <c r="B20" s="94" t="s">
        <v>363</v>
      </c>
      <c r="C20" s="79" t="s">
        <v>381</v>
      </c>
      <c r="D20" s="97" t="s">
        <v>382</v>
      </c>
      <c r="E20" s="117">
        <f>D17-D18</f>
        <v>10770010102</v>
      </c>
      <c r="F20" s="99" t="s">
        <v>225</v>
      </c>
    </row>
    <row r="21" spans="2:6" x14ac:dyDescent="0.25">
      <c r="B21" s="94"/>
      <c r="C21" s="81"/>
      <c r="D21" s="82"/>
      <c r="E21" s="116"/>
      <c r="F21" s="99"/>
    </row>
    <row r="22" spans="2:6" ht="15.75" thickBot="1" x14ac:dyDescent="0.3">
      <c r="B22" s="94" t="s">
        <v>366</v>
      </c>
      <c r="C22" s="79" t="s">
        <v>383</v>
      </c>
      <c r="D22" s="98">
        <v>10343060541</v>
      </c>
      <c r="E22" s="118">
        <f>D22/D23</f>
        <v>0.46401973562481497</v>
      </c>
      <c r="F22" s="99" t="s">
        <v>225</v>
      </c>
    </row>
    <row r="23" spans="2:6" x14ac:dyDescent="0.25">
      <c r="B23" s="94"/>
      <c r="C23" s="81" t="s">
        <v>384</v>
      </c>
      <c r="D23" s="82">
        <v>22290130671</v>
      </c>
      <c r="E23" s="116"/>
      <c r="F23" s="103"/>
    </row>
    <row r="24" spans="2:6" x14ac:dyDescent="0.25">
      <c r="B24" s="166"/>
      <c r="C24" s="167"/>
      <c r="D24" s="167"/>
      <c r="E24" s="168"/>
      <c r="F24" s="104"/>
    </row>
    <row r="25" spans="2:6" ht="15.75" thickBot="1" x14ac:dyDescent="0.3">
      <c r="B25" s="94" t="s">
        <v>369</v>
      </c>
      <c r="C25" s="100" t="s">
        <v>385</v>
      </c>
      <c r="D25" s="80">
        <v>2647727364</v>
      </c>
      <c r="E25" s="130">
        <f>D25/D26</f>
        <v>8.1952587106587238</v>
      </c>
      <c r="F25" s="110" t="s">
        <v>225</v>
      </c>
    </row>
    <row r="26" spans="2:6" x14ac:dyDescent="0.25">
      <c r="B26" s="94"/>
      <c r="C26" s="81" t="s">
        <v>386</v>
      </c>
      <c r="D26" s="82">
        <v>323080388</v>
      </c>
      <c r="E26" s="117"/>
      <c r="F26" s="113"/>
    </row>
    <row r="27" spans="2:6" x14ac:dyDescent="0.25">
      <c r="B27" s="94"/>
      <c r="C27" s="81"/>
      <c r="D27" s="82"/>
      <c r="E27" s="117"/>
      <c r="F27" s="113"/>
    </row>
    <row r="28" spans="2:6" ht="15.75" thickBot="1" x14ac:dyDescent="0.3">
      <c r="B28" s="94" t="s">
        <v>387</v>
      </c>
      <c r="C28" s="100" t="s">
        <v>385</v>
      </c>
      <c r="D28" s="137">
        <f>+D25</f>
        <v>2647727364</v>
      </c>
      <c r="E28" s="138">
        <f>D28/D29</f>
        <v>0.22162148001051368</v>
      </c>
      <c r="F28" s="99" t="s">
        <v>290</v>
      </c>
    </row>
    <row r="29" spans="2:6" x14ac:dyDescent="0.25">
      <c r="B29" s="94"/>
      <c r="C29" s="81" t="s">
        <v>388</v>
      </c>
      <c r="D29" s="82">
        <v>11947070130</v>
      </c>
      <c r="E29" s="117"/>
      <c r="F29" s="113"/>
    </row>
    <row r="30" spans="2:6" x14ac:dyDescent="0.25">
      <c r="B30" s="94"/>
      <c r="C30" s="81"/>
      <c r="D30" s="82"/>
      <c r="E30" s="117"/>
      <c r="F30" s="113"/>
    </row>
    <row r="31" spans="2:6" ht="15.75" thickBot="1" x14ac:dyDescent="0.3">
      <c r="B31" s="94" t="s">
        <v>389</v>
      </c>
      <c r="C31" s="100" t="s">
        <v>385</v>
      </c>
      <c r="D31" s="137">
        <f>+D25</f>
        <v>2647727364</v>
      </c>
      <c r="E31" s="138">
        <f>D31/D32</f>
        <v>0.1187847394472549</v>
      </c>
      <c r="F31" s="99" t="s">
        <v>290</v>
      </c>
    </row>
    <row r="32" spans="2:6" x14ac:dyDescent="0.25">
      <c r="B32" s="94"/>
      <c r="C32" s="81" t="s">
        <v>384</v>
      </c>
      <c r="D32" s="82">
        <f>+D23</f>
        <v>22290130671</v>
      </c>
      <c r="E32" s="117"/>
      <c r="F32" s="113"/>
    </row>
    <row r="33" spans="2:6" x14ac:dyDescent="0.25">
      <c r="B33" s="94"/>
      <c r="C33" s="81"/>
      <c r="D33" s="82"/>
      <c r="E33" s="117"/>
      <c r="F33" s="113"/>
    </row>
    <row r="34" spans="2:6" x14ac:dyDescent="0.25">
      <c r="B34" s="120"/>
      <c r="C34" s="132"/>
      <c r="D34" s="132"/>
      <c r="E34" s="119"/>
      <c r="F34" s="122"/>
    </row>
    <row r="38" spans="2:6" x14ac:dyDescent="0.25">
      <c r="B38" s="163" t="str">
        <f>+[1]DOCUMENTOS!C13</f>
        <v>EMPRESA DE SERVICIOS INTEGRALES SAS</v>
      </c>
      <c r="C38" s="164"/>
      <c r="D38" s="164"/>
      <c r="E38" s="165"/>
      <c r="F38" s="95" t="s">
        <v>225</v>
      </c>
    </row>
    <row r="39" spans="2:6" x14ac:dyDescent="0.25">
      <c r="B39" s="101" t="s">
        <v>378</v>
      </c>
      <c r="C39" s="102"/>
      <c r="D39" s="102"/>
      <c r="E39" s="115"/>
      <c r="F39" s="96"/>
    </row>
    <row r="40" spans="2:6" ht="15.75" thickBot="1" x14ac:dyDescent="0.3">
      <c r="B40" s="94"/>
      <c r="C40" s="79" t="s">
        <v>379</v>
      </c>
      <c r="D40" s="80">
        <v>9948393905</v>
      </c>
      <c r="E40" s="121">
        <f>D40/D41</f>
        <v>1.6123123278843805</v>
      </c>
      <c r="F40" s="99" t="s">
        <v>225</v>
      </c>
    </row>
    <row r="41" spans="2:6" x14ac:dyDescent="0.25">
      <c r="B41" s="94" t="s">
        <v>360</v>
      </c>
      <c r="C41" s="81" t="s">
        <v>380</v>
      </c>
      <c r="D41" s="82">
        <v>6170264739</v>
      </c>
      <c r="E41" s="116"/>
      <c r="F41" s="99"/>
    </row>
    <row r="42" spans="2:6" x14ac:dyDescent="0.25">
      <c r="B42" s="94"/>
      <c r="C42" s="81"/>
      <c r="D42" s="82"/>
      <c r="E42" s="116"/>
      <c r="F42" s="99"/>
    </row>
    <row r="43" spans="2:6" ht="15.75" thickBot="1" x14ac:dyDescent="0.3">
      <c r="B43" s="94" t="s">
        <v>363</v>
      </c>
      <c r="C43" s="79" t="s">
        <v>381</v>
      </c>
      <c r="D43" s="97" t="s">
        <v>390</v>
      </c>
      <c r="E43" s="117">
        <f>D40-D41</f>
        <v>3778129166</v>
      </c>
      <c r="F43" s="99" t="s">
        <v>225</v>
      </c>
    </row>
    <row r="44" spans="2:6" x14ac:dyDescent="0.25">
      <c r="B44" s="94"/>
      <c r="C44" s="81"/>
      <c r="D44" s="82"/>
      <c r="E44" s="116"/>
      <c r="F44" s="99"/>
    </row>
    <row r="45" spans="2:6" ht="15.75" thickBot="1" x14ac:dyDescent="0.3">
      <c r="B45" s="94" t="s">
        <v>366</v>
      </c>
      <c r="C45" s="79" t="s">
        <v>383</v>
      </c>
      <c r="D45" s="98">
        <v>7400861291</v>
      </c>
      <c r="E45" s="118">
        <f>D45/D46</f>
        <v>0.59775647469841331</v>
      </c>
      <c r="F45" s="99" t="s">
        <v>225</v>
      </c>
    </row>
    <row r="46" spans="2:6" x14ac:dyDescent="0.25">
      <c r="B46" s="94"/>
      <c r="C46" s="81" t="s">
        <v>384</v>
      </c>
      <c r="D46" s="82">
        <v>12381064203</v>
      </c>
      <c r="E46" s="116"/>
      <c r="F46" s="103"/>
    </row>
    <row r="47" spans="2:6" x14ac:dyDescent="0.25">
      <c r="B47" s="166"/>
      <c r="C47" s="167"/>
      <c r="D47" s="167"/>
      <c r="E47" s="168"/>
      <c r="F47" s="104"/>
    </row>
    <row r="48" spans="2:6" ht="15.75" thickBot="1" x14ac:dyDescent="0.3">
      <c r="B48" s="94" t="s">
        <v>369</v>
      </c>
      <c r="C48" s="100" t="s">
        <v>385</v>
      </c>
      <c r="D48" s="131">
        <v>2646356329</v>
      </c>
      <c r="E48" s="130">
        <f>D48/D49</f>
        <v>14.497403205118456</v>
      </c>
      <c r="F48" s="99" t="s">
        <v>225</v>
      </c>
    </row>
    <row r="49" spans="2:6" x14ac:dyDescent="0.25">
      <c r="B49" s="94"/>
      <c r="C49" s="81" t="s">
        <v>386</v>
      </c>
      <c r="D49" s="133">
        <v>182540024</v>
      </c>
      <c r="E49" s="117"/>
      <c r="F49" s="113"/>
    </row>
    <row r="50" spans="2:6" x14ac:dyDescent="0.25">
      <c r="B50" s="94"/>
      <c r="C50" s="81"/>
      <c r="D50" s="133"/>
      <c r="E50" s="117"/>
      <c r="F50" s="113"/>
    </row>
    <row r="51" spans="2:6" ht="15.75" thickBot="1" x14ac:dyDescent="0.3">
      <c r="B51" s="94" t="s">
        <v>387</v>
      </c>
      <c r="C51" s="100" t="s">
        <v>385</v>
      </c>
      <c r="D51" s="137">
        <f>+D48</f>
        <v>2646356329</v>
      </c>
      <c r="E51" s="138">
        <f>D51/D52</f>
        <v>0.53137520212750722</v>
      </c>
      <c r="F51" s="99" t="s">
        <v>225</v>
      </c>
    </row>
    <row r="52" spans="2:6" x14ac:dyDescent="0.25">
      <c r="B52" s="94"/>
      <c r="C52" s="81" t="s">
        <v>388</v>
      </c>
      <c r="D52" s="82">
        <v>4980202912</v>
      </c>
      <c r="E52" s="117"/>
      <c r="F52" s="113"/>
    </row>
    <row r="53" spans="2:6" x14ac:dyDescent="0.25">
      <c r="B53" s="94"/>
      <c r="C53" s="81"/>
      <c r="D53" s="82"/>
      <c r="E53" s="117"/>
      <c r="F53" s="113"/>
    </row>
    <row r="54" spans="2:6" ht="15.75" thickBot="1" x14ac:dyDescent="0.3">
      <c r="B54" s="94" t="s">
        <v>389</v>
      </c>
      <c r="C54" s="100" t="s">
        <v>385</v>
      </c>
      <c r="D54" s="137">
        <f>+D51</f>
        <v>2646356329</v>
      </c>
      <c r="E54" s="138">
        <f>D54/D55</f>
        <v>0.2137422345616117</v>
      </c>
      <c r="F54" s="99" t="s">
        <v>225</v>
      </c>
    </row>
    <row r="55" spans="2:6" x14ac:dyDescent="0.25">
      <c r="B55" s="94"/>
      <c r="C55" s="81" t="s">
        <v>384</v>
      </c>
      <c r="D55" s="82">
        <v>12381064203</v>
      </c>
      <c r="E55" s="117"/>
      <c r="F55" s="113"/>
    </row>
    <row r="56" spans="2:6" x14ac:dyDescent="0.25">
      <c r="B56" s="94"/>
      <c r="C56" s="81"/>
      <c r="D56" s="133"/>
      <c r="E56" s="117"/>
      <c r="F56" s="113"/>
    </row>
    <row r="57" spans="2:6" x14ac:dyDescent="0.25">
      <c r="B57" s="120"/>
      <c r="C57" s="132"/>
      <c r="D57" s="132"/>
      <c r="E57" s="119"/>
      <c r="F57" s="122"/>
    </row>
  </sheetData>
  <mergeCells count="7">
    <mergeCell ref="B38:E38"/>
    <mergeCell ref="B47:E47"/>
    <mergeCell ref="B2:D2"/>
    <mergeCell ref="C6:D6"/>
    <mergeCell ref="B15:E15"/>
    <mergeCell ref="B24:E24"/>
    <mergeCell ref="B3:D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3"/>
  <sheetViews>
    <sheetView topLeftCell="B1" workbookViewId="0">
      <selection activeCell="D11" sqref="D11"/>
    </sheetView>
  </sheetViews>
  <sheetFormatPr baseColWidth="10" defaultColWidth="11.42578125" defaultRowHeight="15" x14ac:dyDescent="0.25"/>
  <cols>
    <col min="1" max="1" width="11.42578125" style="77"/>
    <col min="2" max="2" width="26.42578125" style="77" customWidth="1"/>
    <col min="3" max="3" width="24" style="77" customWidth="1"/>
    <col min="4" max="4" width="20" style="77" customWidth="1"/>
    <col min="5" max="5" width="24.28515625" style="77" customWidth="1"/>
    <col min="6" max="16384" width="11.42578125" style="77"/>
  </cols>
  <sheetData>
    <row r="1" spans="2:5" ht="15.75" x14ac:dyDescent="0.25">
      <c r="B1" s="84"/>
    </row>
    <row r="2" spans="2:5" ht="24" customHeight="1" x14ac:dyDescent="0.25">
      <c r="B2" s="174" t="str">
        <f>+'[1]EVALUACION INDICES'!B2</f>
        <v>INVITACIÓN ABIERTA No 002 DE 2023</v>
      </c>
      <c r="C2" s="174"/>
    </row>
    <row r="3" spans="2:5" ht="86.25" customHeight="1" x14ac:dyDescent="0.25">
      <c r="B3" s="175" t="str">
        <f>+'[1]EVALUACION INDICES'!B3</f>
        <v>CONTRATAR LA PRESTACIÓN DE SERVICIOS DE MANTENIMIENTO, ASEO, CAFETERÍA, JARDINERÍA Y SUMINISTRO DE INSUMOS Y ELEMENTOS PARA LOS PREDIOS DE PROPIEDAD DE LA EMPRESA DE LICORES DE CUNDINAMARCA Y EN CUALQUIER OTRO QUE LE ASISTA LA OBLIGACIÓN LEGAL.</v>
      </c>
      <c r="C3" s="175"/>
      <c r="D3" s="175"/>
      <c r="E3" s="175"/>
    </row>
    <row r="4" spans="2:5" ht="15.75" thickBot="1" x14ac:dyDescent="0.3">
      <c r="B4" s="85" t="s">
        <v>357</v>
      </c>
      <c r="C4" s="86"/>
    </row>
    <row r="5" spans="2:5" ht="16.5" thickTop="1" thickBot="1" x14ac:dyDescent="0.3">
      <c r="B5" s="176" t="s">
        <v>391</v>
      </c>
      <c r="C5" s="177"/>
      <c r="D5" s="179" t="str">
        <f>+[1]DOCUMENTOS!C6</f>
        <v>LADOINSA LABORES DOTACIONES INDUSTRIALES SAS</v>
      </c>
      <c r="E5" s="179" t="str">
        <f>+[1]DOCUMENTOS!C13</f>
        <v>EMPRESA DE SERVICIOS INTEGRALES SAS</v>
      </c>
    </row>
    <row r="6" spans="2:5" ht="16.5" thickTop="1" thickBot="1" x14ac:dyDescent="0.3">
      <c r="B6" s="178"/>
      <c r="C6" s="177"/>
      <c r="D6" s="179"/>
      <c r="E6" s="179"/>
    </row>
    <row r="7" spans="2:5" ht="16.5" thickTop="1" x14ac:dyDescent="0.25">
      <c r="B7" s="91" t="s">
        <v>360</v>
      </c>
      <c r="C7" s="88" t="str">
        <f>+'[1]EVALUACION INDICES'!D7</f>
        <v>&gt; = 1.5</v>
      </c>
      <c r="D7" s="123">
        <f>+'[1]EVALUACION INDICES'!E17</f>
        <v>2.5648604379837274</v>
      </c>
      <c r="E7" s="123">
        <f>+'[1]EVALUACION INDICES'!E40</f>
        <v>1.6123123278843805</v>
      </c>
    </row>
    <row r="8" spans="2:5" ht="15.75" x14ac:dyDescent="0.25">
      <c r="B8" s="90" t="s">
        <v>363</v>
      </c>
      <c r="C8" s="92" t="str">
        <f>+'[1]EVALUACION INDICES'!D8</f>
        <v>&gt; =  A EL P.O</v>
      </c>
      <c r="D8" s="124">
        <f>+'[1]EVALUACION INDICES'!E20</f>
        <v>10770010102</v>
      </c>
      <c r="E8" s="127">
        <f>+'[1]EVALUACION INDICES'!E43</f>
        <v>3778129166</v>
      </c>
    </row>
    <row r="9" spans="2:5" ht="31.5" x14ac:dyDescent="0.25">
      <c r="B9" s="107" t="s">
        <v>366</v>
      </c>
      <c r="C9" s="108" t="str">
        <f>+'[1]EVALUACION INDICES'!D9</f>
        <v>&lt;= 60 %</v>
      </c>
      <c r="D9" s="125">
        <f>+'[1]EVALUACION INDICES'!E22</f>
        <v>0.46401973562481497</v>
      </c>
      <c r="E9" s="128">
        <f>+'[1]EVALUACION INDICES'!E45</f>
        <v>0.59775647469841331</v>
      </c>
    </row>
    <row r="10" spans="2:5" ht="15.75" x14ac:dyDescent="0.25">
      <c r="B10" s="109" t="s">
        <v>369</v>
      </c>
      <c r="C10" s="106" t="str">
        <f>+'[1]EVALUACION INDICES'!D10</f>
        <v>&gt; = 2</v>
      </c>
      <c r="D10" s="126">
        <f>+'[1]EVALUACION INDICES'!E25</f>
        <v>8.1952587106587238</v>
      </c>
      <c r="E10" s="126">
        <f>+'[1]EVALUACION INDICES'!E48</f>
        <v>14.497403205118456</v>
      </c>
    </row>
    <row r="11" spans="2:5" ht="31.5" x14ac:dyDescent="0.25">
      <c r="B11" s="135" t="s">
        <v>372</v>
      </c>
      <c r="C11" s="136" t="str">
        <f>+'[1]EVALUACION INDICES'!D11</f>
        <v>MAYOR O IGUAL A 0.07</v>
      </c>
      <c r="D11" s="139">
        <f>+'[1]EVALUACION INDICES'!E28</f>
        <v>0.22162148001051368</v>
      </c>
      <c r="E11" s="139">
        <f>+'[1]EVALUACION INDICES'!E51</f>
        <v>0.53137520212750722</v>
      </c>
    </row>
    <row r="12" spans="2:5" ht="31.5" x14ac:dyDescent="0.25">
      <c r="B12" s="135" t="s">
        <v>375</v>
      </c>
      <c r="C12" s="136" t="str">
        <f>+'[1]EVALUACION INDICES'!D12</f>
        <v>MAYOR O IGUAL A 0.03</v>
      </c>
      <c r="D12" s="139">
        <f>+'[1]EVALUACION INDICES'!E31</f>
        <v>0.1187847394472549</v>
      </c>
      <c r="E12" s="139">
        <f>+'[1]EVALUACION INDICES'!E54</f>
        <v>0.2137422345616117</v>
      </c>
    </row>
    <row r="13" spans="2:5" x14ac:dyDescent="0.25">
      <c r="D13" s="114" t="s">
        <v>225</v>
      </c>
      <c r="E13" s="114" t="s">
        <v>225</v>
      </c>
    </row>
  </sheetData>
  <mergeCells count="5">
    <mergeCell ref="B2:C2"/>
    <mergeCell ref="B3:E3"/>
    <mergeCell ref="B5:C6"/>
    <mergeCell ref="D5:D6"/>
    <mergeCell ref="E5:E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6"/>
  <sheetViews>
    <sheetView topLeftCell="A68" zoomScale="82" zoomScaleNormal="82" workbookViewId="0">
      <selection activeCell="A61" sqref="A61:B67"/>
    </sheetView>
  </sheetViews>
  <sheetFormatPr baseColWidth="10" defaultRowHeight="15" x14ac:dyDescent="0.25"/>
  <cols>
    <col min="1" max="1" width="47.5703125" bestFit="1" customWidth="1"/>
    <col min="2" max="2" width="35.140625" customWidth="1"/>
    <col min="4" max="4" width="13.28515625" customWidth="1"/>
    <col min="7" max="7" width="16.28515625" customWidth="1"/>
  </cols>
  <sheetData>
    <row r="1" spans="1:9" x14ac:dyDescent="0.25">
      <c r="A1" s="186" t="s">
        <v>0</v>
      </c>
      <c r="B1" s="187"/>
      <c r="C1" s="187"/>
      <c r="D1" s="187"/>
      <c r="E1" s="187"/>
      <c r="F1" s="187"/>
      <c r="G1" s="187"/>
      <c r="H1" s="187"/>
      <c r="I1" s="188"/>
    </row>
    <row r="2" spans="1:9" x14ac:dyDescent="0.25">
      <c r="A2" s="189"/>
      <c r="B2" s="190"/>
      <c r="C2" s="190"/>
      <c r="D2" s="190"/>
      <c r="E2" s="190"/>
      <c r="F2" s="190"/>
      <c r="G2" s="190"/>
      <c r="H2" s="190"/>
      <c r="I2" s="191"/>
    </row>
    <row r="3" spans="1:9" ht="60" customHeight="1" thickBot="1" x14ac:dyDescent="0.3">
      <c r="A3" s="192"/>
      <c r="B3" s="193"/>
      <c r="C3" s="193"/>
      <c r="D3" s="193"/>
      <c r="E3" s="193"/>
      <c r="F3" s="193"/>
      <c r="G3" s="193"/>
      <c r="H3" s="193"/>
      <c r="I3" s="194"/>
    </row>
    <row r="4" spans="1:9" x14ac:dyDescent="0.25">
      <c r="A4" s="195" t="s">
        <v>1</v>
      </c>
      <c r="B4" s="196"/>
      <c r="C4" s="196"/>
      <c r="D4" s="196"/>
      <c r="E4" s="197"/>
    </row>
    <row r="5" spans="1:9" ht="15.75" thickBot="1" x14ac:dyDescent="0.3">
      <c r="A5" s="198"/>
      <c r="B5" s="199"/>
      <c r="C5" s="199"/>
      <c r="D5" s="199"/>
      <c r="E5" s="200"/>
    </row>
    <row r="6" spans="1:9" ht="15.75" thickBot="1" x14ac:dyDescent="0.3"/>
    <row r="7" spans="1:9" ht="32.25" thickBot="1" x14ac:dyDescent="0.3">
      <c r="A7" s="1" t="s">
        <v>2</v>
      </c>
      <c r="B7" s="2" t="s">
        <v>3</v>
      </c>
      <c r="C7" s="2" t="s">
        <v>4</v>
      </c>
      <c r="D7" s="183" t="s">
        <v>28</v>
      </c>
      <c r="E7" s="184"/>
      <c r="F7" s="210" t="s">
        <v>29</v>
      </c>
      <c r="G7" s="211"/>
    </row>
    <row r="8" spans="1:9" x14ac:dyDescent="0.25">
      <c r="A8" s="180" t="s">
        <v>5</v>
      </c>
      <c r="B8" s="5" t="s">
        <v>6</v>
      </c>
      <c r="C8" s="201">
        <v>1</v>
      </c>
      <c r="D8" s="185" t="s">
        <v>214</v>
      </c>
      <c r="E8" s="185"/>
      <c r="F8" s="185" t="s">
        <v>222</v>
      </c>
      <c r="G8" s="185"/>
    </row>
    <row r="9" spans="1:9" x14ac:dyDescent="0.25">
      <c r="A9" s="181"/>
      <c r="B9" s="5" t="s">
        <v>7</v>
      </c>
      <c r="C9" s="202"/>
      <c r="D9" s="185"/>
      <c r="E9" s="185"/>
      <c r="F9" s="185"/>
      <c r="G9" s="185"/>
    </row>
    <row r="10" spans="1:9" x14ac:dyDescent="0.25">
      <c r="A10" s="181"/>
      <c r="B10" s="5" t="s">
        <v>8</v>
      </c>
      <c r="C10" s="202"/>
      <c r="D10" s="185"/>
      <c r="E10" s="185"/>
      <c r="F10" s="185"/>
      <c r="G10" s="185"/>
    </row>
    <row r="11" spans="1:9" x14ac:dyDescent="0.25">
      <c r="A11" s="181"/>
      <c r="B11" s="5" t="s">
        <v>9</v>
      </c>
      <c r="C11" s="202"/>
      <c r="D11" s="185"/>
      <c r="E11" s="185"/>
      <c r="F11" s="185"/>
      <c r="G11" s="185"/>
    </row>
    <row r="12" spans="1:9" x14ac:dyDescent="0.25">
      <c r="A12" s="181"/>
      <c r="B12" s="5" t="s">
        <v>10</v>
      </c>
      <c r="C12" s="202"/>
      <c r="D12" s="185"/>
      <c r="E12" s="185"/>
      <c r="F12" s="185"/>
      <c r="G12" s="185"/>
    </row>
    <row r="13" spans="1:9" x14ac:dyDescent="0.25">
      <c r="A13" s="181"/>
      <c r="B13" s="5" t="s">
        <v>11</v>
      </c>
      <c r="C13" s="202"/>
      <c r="D13" s="185"/>
      <c r="E13" s="185"/>
      <c r="F13" s="185"/>
      <c r="G13" s="185"/>
    </row>
    <row r="14" spans="1:9" x14ac:dyDescent="0.25">
      <c r="A14" s="181"/>
      <c r="B14" s="5" t="s">
        <v>12</v>
      </c>
      <c r="C14" s="202"/>
      <c r="D14" s="185"/>
      <c r="E14" s="185"/>
      <c r="F14" s="185"/>
      <c r="G14" s="185"/>
    </row>
    <row r="15" spans="1:9" x14ac:dyDescent="0.25">
      <c r="A15" s="181"/>
      <c r="B15" s="5" t="s">
        <v>13</v>
      </c>
      <c r="C15" s="202"/>
      <c r="D15" s="185"/>
      <c r="E15" s="185"/>
      <c r="F15" s="185"/>
      <c r="G15" s="185"/>
    </row>
    <row r="16" spans="1:9" x14ac:dyDescent="0.25">
      <c r="A16" s="181"/>
      <c r="B16" s="5" t="s">
        <v>14</v>
      </c>
      <c r="C16" s="202"/>
      <c r="D16" s="185"/>
      <c r="E16" s="185"/>
      <c r="F16" s="185"/>
      <c r="G16" s="185"/>
    </row>
    <row r="17" spans="1:7" x14ac:dyDescent="0.25">
      <c r="A17" s="181"/>
      <c r="B17" s="5" t="s">
        <v>15</v>
      </c>
      <c r="C17" s="202"/>
      <c r="D17" s="185"/>
      <c r="E17" s="185"/>
      <c r="F17" s="185"/>
      <c r="G17" s="185"/>
    </row>
    <row r="18" spans="1:7" ht="15.75" thickBot="1" x14ac:dyDescent="0.3">
      <c r="A18" s="182"/>
      <c r="B18" s="6">
        <v>100</v>
      </c>
      <c r="C18" s="203"/>
      <c r="D18" s="185"/>
      <c r="E18" s="185"/>
      <c r="F18" s="185"/>
      <c r="G18" s="185"/>
    </row>
    <row r="19" spans="1:7" x14ac:dyDescent="0.25">
      <c r="A19" s="204" t="s">
        <v>16</v>
      </c>
      <c r="B19" s="5" t="s">
        <v>6</v>
      </c>
      <c r="C19" s="207">
        <v>6</v>
      </c>
      <c r="D19" s="185" t="s">
        <v>214</v>
      </c>
      <c r="E19" s="185"/>
      <c r="F19" s="185" t="s">
        <v>222</v>
      </c>
      <c r="G19" s="185"/>
    </row>
    <row r="20" spans="1:7" x14ac:dyDescent="0.25">
      <c r="A20" s="205"/>
      <c r="B20" s="5" t="s">
        <v>7</v>
      </c>
      <c r="C20" s="208"/>
      <c r="D20" s="185"/>
      <c r="E20" s="185"/>
      <c r="F20" s="185"/>
      <c r="G20" s="185"/>
    </row>
    <row r="21" spans="1:7" x14ac:dyDescent="0.25">
      <c r="A21" s="205"/>
      <c r="B21" s="5" t="s">
        <v>8</v>
      </c>
      <c r="C21" s="208"/>
      <c r="D21" s="185"/>
      <c r="E21" s="185"/>
      <c r="F21" s="185"/>
      <c r="G21" s="185"/>
    </row>
    <row r="22" spans="1:7" x14ac:dyDescent="0.25">
      <c r="A22" s="205"/>
      <c r="B22" s="5" t="s">
        <v>9</v>
      </c>
      <c r="C22" s="208"/>
      <c r="D22" s="185"/>
      <c r="E22" s="185"/>
      <c r="F22" s="185"/>
      <c r="G22" s="185"/>
    </row>
    <row r="23" spans="1:7" x14ac:dyDescent="0.25">
      <c r="A23" s="205"/>
      <c r="B23" s="5" t="s">
        <v>10</v>
      </c>
      <c r="C23" s="208"/>
      <c r="D23" s="185"/>
      <c r="E23" s="185"/>
      <c r="F23" s="185"/>
      <c r="G23" s="185"/>
    </row>
    <row r="24" spans="1:7" x14ac:dyDescent="0.25">
      <c r="A24" s="205"/>
      <c r="B24" s="5" t="s">
        <v>11</v>
      </c>
      <c r="C24" s="208"/>
      <c r="D24" s="185"/>
      <c r="E24" s="185"/>
      <c r="F24" s="185"/>
      <c r="G24" s="185"/>
    </row>
    <row r="25" spans="1:7" x14ac:dyDescent="0.25">
      <c r="A25" s="205"/>
      <c r="B25" s="5" t="s">
        <v>17</v>
      </c>
      <c r="C25" s="208"/>
      <c r="D25" s="185"/>
      <c r="E25" s="185"/>
      <c r="F25" s="185"/>
      <c r="G25" s="185"/>
    </row>
    <row r="26" spans="1:7" x14ac:dyDescent="0.25">
      <c r="A26" s="205"/>
      <c r="B26" s="5" t="s">
        <v>13</v>
      </c>
      <c r="C26" s="208"/>
      <c r="D26" s="185"/>
      <c r="E26" s="185"/>
      <c r="F26" s="185"/>
      <c r="G26" s="185"/>
    </row>
    <row r="27" spans="1:7" x14ac:dyDescent="0.25">
      <c r="A27" s="205"/>
      <c r="B27" s="5" t="s">
        <v>14</v>
      </c>
      <c r="C27" s="208"/>
      <c r="D27" s="185"/>
      <c r="E27" s="185"/>
      <c r="F27" s="185"/>
      <c r="G27" s="185"/>
    </row>
    <row r="28" spans="1:7" x14ac:dyDescent="0.25">
      <c r="A28" s="205"/>
      <c r="B28" s="5" t="s">
        <v>15</v>
      </c>
      <c r="C28" s="208"/>
      <c r="D28" s="185"/>
      <c r="E28" s="185"/>
      <c r="F28" s="185"/>
      <c r="G28" s="185"/>
    </row>
    <row r="29" spans="1:7" ht="15.75" thickBot="1" x14ac:dyDescent="0.3">
      <c r="A29" s="206"/>
      <c r="B29" s="6">
        <v>100</v>
      </c>
      <c r="C29" s="209"/>
      <c r="D29" s="185"/>
      <c r="E29" s="185"/>
      <c r="F29" s="185"/>
      <c r="G29" s="185"/>
    </row>
    <row r="30" spans="1:7" x14ac:dyDescent="0.25">
      <c r="A30" s="204" t="s">
        <v>18</v>
      </c>
      <c r="B30" s="5" t="s">
        <v>6</v>
      </c>
      <c r="C30" s="207">
        <v>1</v>
      </c>
      <c r="D30" s="185" t="s">
        <v>214</v>
      </c>
      <c r="E30" s="185"/>
      <c r="F30" s="185" t="s">
        <v>222</v>
      </c>
      <c r="G30" s="185"/>
    </row>
    <row r="31" spans="1:7" x14ac:dyDescent="0.25">
      <c r="A31" s="205"/>
      <c r="B31" s="5" t="s">
        <v>7</v>
      </c>
      <c r="C31" s="208"/>
      <c r="D31" s="185"/>
      <c r="E31" s="185"/>
      <c r="F31" s="185"/>
      <c r="G31" s="185"/>
    </row>
    <row r="32" spans="1:7" x14ac:dyDescent="0.25">
      <c r="A32" s="205"/>
      <c r="B32" s="5" t="s">
        <v>8</v>
      </c>
      <c r="C32" s="208"/>
      <c r="D32" s="185"/>
      <c r="E32" s="185"/>
      <c r="F32" s="185"/>
      <c r="G32" s="185"/>
    </row>
    <row r="33" spans="1:7" x14ac:dyDescent="0.25">
      <c r="A33" s="205"/>
      <c r="B33" s="5" t="s">
        <v>9</v>
      </c>
      <c r="C33" s="208"/>
      <c r="D33" s="185"/>
      <c r="E33" s="185"/>
      <c r="F33" s="185"/>
      <c r="G33" s="185"/>
    </row>
    <row r="34" spans="1:7" x14ac:dyDescent="0.25">
      <c r="A34" s="205"/>
      <c r="B34" s="5" t="s">
        <v>10</v>
      </c>
      <c r="C34" s="208"/>
      <c r="D34" s="185"/>
      <c r="E34" s="185"/>
      <c r="F34" s="185"/>
      <c r="G34" s="185"/>
    </row>
    <row r="35" spans="1:7" x14ac:dyDescent="0.25">
      <c r="A35" s="205"/>
      <c r="B35" s="5" t="s">
        <v>11</v>
      </c>
      <c r="C35" s="208"/>
      <c r="D35" s="185"/>
      <c r="E35" s="185"/>
      <c r="F35" s="185"/>
      <c r="G35" s="185"/>
    </row>
    <row r="36" spans="1:7" x14ac:dyDescent="0.25">
      <c r="A36" s="205"/>
      <c r="B36" s="5" t="s">
        <v>19</v>
      </c>
      <c r="C36" s="208"/>
      <c r="D36" s="185"/>
      <c r="E36" s="185"/>
      <c r="F36" s="185"/>
      <c r="G36" s="185"/>
    </row>
    <row r="37" spans="1:7" x14ac:dyDescent="0.25">
      <c r="A37" s="205"/>
      <c r="B37" s="5" t="s">
        <v>13</v>
      </c>
      <c r="C37" s="208"/>
      <c r="D37" s="185"/>
      <c r="E37" s="185"/>
      <c r="F37" s="185"/>
      <c r="G37" s="185"/>
    </row>
    <row r="38" spans="1:7" x14ac:dyDescent="0.25">
      <c r="A38" s="205"/>
      <c r="B38" s="5" t="s">
        <v>14</v>
      </c>
      <c r="C38" s="208"/>
      <c r="D38" s="185"/>
      <c r="E38" s="185"/>
      <c r="F38" s="185"/>
      <c r="G38" s="185"/>
    </row>
    <row r="39" spans="1:7" x14ac:dyDescent="0.25">
      <c r="A39" s="205"/>
      <c r="B39" s="5" t="s">
        <v>15</v>
      </c>
      <c r="C39" s="208"/>
      <c r="D39" s="185"/>
      <c r="E39" s="185"/>
      <c r="F39" s="185"/>
      <c r="G39" s="185"/>
    </row>
    <row r="40" spans="1:7" ht="15.75" thickBot="1" x14ac:dyDescent="0.3">
      <c r="A40" s="206"/>
      <c r="B40" s="6">
        <v>100</v>
      </c>
      <c r="C40" s="209"/>
      <c r="D40" s="185"/>
      <c r="E40" s="185"/>
      <c r="F40" s="185"/>
      <c r="G40" s="185"/>
    </row>
    <row r="41" spans="1:7" x14ac:dyDescent="0.25">
      <c r="A41" s="204" t="s">
        <v>20</v>
      </c>
      <c r="B41" s="5" t="s">
        <v>6</v>
      </c>
      <c r="C41" s="207">
        <v>4</v>
      </c>
      <c r="D41" s="185" t="s">
        <v>214</v>
      </c>
      <c r="E41" s="185"/>
      <c r="F41" s="185" t="s">
        <v>222</v>
      </c>
      <c r="G41" s="185"/>
    </row>
    <row r="42" spans="1:7" x14ac:dyDescent="0.25">
      <c r="A42" s="205"/>
      <c r="B42" s="5" t="s">
        <v>7</v>
      </c>
      <c r="C42" s="208"/>
      <c r="D42" s="185"/>
      <c r="E42" s="185"/>
      <c r="F42" s="185"/>
      <c r="G42" s="185"/>
    </row>
    <row r="43" spans="1:7" x14ac:dyDescent="0.25">
      <c r="A43" s="205"/>
      <c r="B43" s="5" t="s">
        <v>8</v>
      </c>
      <c r="C43" s="208"/>
      <c r="D43" s="185"/>
      <c r="E43" s="185"/>
      <c r="F43" s="185"/>
      <c r="G43" s="185"/>
    </row>
    <row r="44" spans="1:7" x14ac:dyDescent="0.25">
      <c r="A44" s="205"/>
      <c r="B44" s="5" t="s">
        <v>9</v>
      </c>
      <c r="C44" s="208"/>
      <c r="D44" s="185"/>
      <c r="E44" s="185"/>
      <c r="F44" s="185"/>
      <c r="G44" s="185"/>
    </row>
    <row r="45" spans="1:7" x14ac:dyDescent="0.25">
      <c r="A45" s="205"/>
      <c r="B45" s="5" t="s">
        <v>10</v>
      </c>
      <c r="C45" s="208"/>
      <c r="D45" s="185"/>
      <c r="E45" s="185"/>
      <c r="F45" s="185"/>
      <c r="G45" s="185"/>
    </row>
    <row r="46" spans="1:7" x14ac:dyDescent="0.25">
      <c r="A46" s="205"/>
      <c r="B46" s="5" t="s">
        <v>11</v>
      </c>
      <c r="C46" s="208"/>
      <c r="D46" s="185"/>
      <c r="E46" s="185"/>
      <c r="F46" s="185"/>
      <c r="G46" s="185"/>
    </row>
    <row r="47" spans="1:7" x14ac:dyDescent="0.25">
      <c r="A47" s="205"/>
      <c r="B47" s="5" t="s">
        <v>21</v>
      </c>
      <c r="C47" s="208"/>
      <c r="D47" s="185"/>
      <c r="E47" s="185"/>
      <c r="F47" s="185"/>
      <c r="G47" s="185"/>
    </row>
    <row r="48" spans="1:7" x14ac:dyDescent="0.25">
      <c r="A48" s="205"/>
      <c r="B48" s="5" t="s">
        <v>13</v>
      </c>
      <c r="C48" s="208"/>
      <c r="D48" s="185"/>
      <c r="E48" s="185"/>
      <c r="F48" s="185"/>
      <c r="G48" s="185"/>
    </row>
    <row r="49" spans="1:7" x14ac:dyDescent="0.25">
      <c r="A49" s="205"/>
      <c r="B49" s="5" t="s">
        <v>22</v>
      </c>
      <c r="C49" s="208"/>
      <c r="D49" s="185"/>
      <c r="E49" s="185"/>
      <c r="F49" s="185"/>
      <c r="G49" s="185"/>
    </row>
    <row r="50" spans="1:7" x14ac:dyDescent="0.25">
      <c r="A50" s="205"/>
      <c r="B50" s="5" t="s">
        <v>15</v>
      </c>
      <c r="C50" s="208"/>
      <c r="D50" s="185"/>
      <c r="E50" s="185"/>
      <c r="F50" s="185"/>
      <c r="G50" s="185"/>
    </row>
    <row r="51" spans="1:7" ht="15.75" thickBot="1" x14ac:dyDescent="0.3">
      <c r="A51" s="206"/>
      <c r="B51" s="7" t="s">
        <v>23</v>
      </c>
      <c r="C51" s="209"/>
      <c r="D51" s="185"/>
      <c r="E51" s="185"/>
      <c r="F51" s="185"/>
      <c r="G51" s="185"/>
    </row>
    <row r="52" spans="1:7" ht="144" customHeight="1" x14ac:dyDescent="0.25">
      <c r="A52" s="3" t="s">
        <v>24</v>
      </c>
      <c r="B52" s="5" t="s">
        <v>26</v>
      </c>
      <c r="C52" s="212">
        <v>1</v>
      </c>
      <c r="D52" s="185" t="s">
        <v>214</v>
      </c>
      <c r="E52" s="185"/>
      <c r="F52" s="185" t="s">
        <v>222</v>
      </c>
      <c r="G52" s="185"/>
    </row>
    <row r="53" spans="1:7" ht="24" customHeight="1" x14ac:dyDescent="0.25">
      <c r="A53" s="3" t="s">
        <v>25</v>
      </c>
      <c r="B53" s="5" t="s">
        <v>13</v>
      </c>
      <c r="C53" s="213"/>
      <c r="D53" s="185"/>
      <c r="E53" s="185"/>
      <c r="F53" s="185"/>
      <c r="G53" s="185"/>
    </row>
    <row r="54" spans="1:7" ht="60.75" customHeight="1" thickBot="1" x14ac:dyDescent="0.3">
      <c r="A54" s="4"/>
      <c r="B54" s="7" t="s">
        <v>27</v>
      </c>
      <c r="C54" s="214"/>
      <c r="D54" s="185"/>
      <c r="E54" s="185"/>
      <c r="F54" s="185"/>
      <c r="G54" s="185"/>
    </row>
    <row r="56" spans="1:7" ht="30" customHeight="1" x14ac:dyDescent="0.25"/>
    <row r="60" spans="1:7" ht="62.25" customHeight="1" x14ac:dyDescent="0.25">
      <c r="A60" s="220" t="s">
        <v>200</v>
      </c>
      <c r="B60" s="220"/>
      <c r="C60" s="217" t="s">
        <v>28</v>
      </c>
      <c r="D60" s="217"/>
      <c r="E60" s="218" t="s">
        <v>29</v>
      </c>
      <c r="F60" s="218"/>
    </row>
    <row r="61" spans="1:7" x14ac:dyDescent="0.25">
      <c r="A61" s="215" t="s">
        <v>345</v>
      </c>
      <c r="B61" s="215"/>
      <c r="C61" s="185" t="s">
        <v>216</v>
      </c>
      <c r="D61" s="185"/>
      <c r="E61" s="185" t="s">
        <v>220</v>
      </c>
      <c r="F61" s="185"/>
    </row>
    <row r="62" spans="1:7" x14ac:dyDescent="0.25">
      <c r="A62" s="215"/>
      <c r="B62" s="215"/>
      <c r="C62" s="185"/>
      <c r="D62" s="185"/>
      <c r="E62" s="185"/>
      <c r="F62" s="185"/>
    </row>
    <row r="63" spans="1:7" x14ac:dyDescent="0.25">
      <c r="A63" s="215"/>
      <c r="B63" s="215"/>
      <c r="C63" s="185"/>
      <c r="D63" s="185"/>
      <c r="E63" s="185"/>
      <c r="F63" s="185"/>
    </row>
    <row r="64" spans="1:7" x14ac:dyDescent="0.25">
      <c r="A64" s="215"/>
      <c r="B64" s="215"/>
      <c r="C64" s="185"/>
      <c r="D64" s="185"/>
      <c r="E64" s="185"/>
      <c r="F64" s="185"/>
    </row>
    <row r="65" spans="1:6" x14ac:dyDescent="0.25">
      <c r="A65" s="215"/>
      <c r="B65" s="215"/>
      <c r="C65" s="185"/>
      <c r="D65" s="185"/>
      <c r="E65" s="185"/>
      <c r="F65" s="185"/>
    </row>
    <row r="66" spans="1:6" x14ac:dyDescent="0.25">
      <c r="A66" s="215"/>
      <c r="B66" s="215"/>
      <c r="C66" s="185"/>
      <c r="D66" s="185"/>
      <c r="E66" s="185"/>
      <c r="F66" s="185"/>
    </row>
    <row r="67" spans="1:6" ht="115.5" customHeight="1" x14ac:dyDescent="0.25">
      <c r="A67" s="215"/>
      <c r="B67" s="215"/>
      <c r="C67" s="185"/>
      <c r="D67" s="185"/>
      <c r="E67" s="185"/>
      <c r="F67" s="185"/>
    </row>
    <row r="69" spans="1:6" ht="15.75" x14ac:dyDescent="0.25">
      <c r="A69" s="216" t="s">
        <v>201</v>
      </c>
      <c r="B69" s="216"/>
      <c r="C69" s="217" t="s">
        <v>28</v>
      </c>
      <c r="D69" s="217"/>
      <c r="E69" s="218" t="s">
        <v>29</v>
      </c>
      <c r="F69" s="218"/>
    </row>
    <row r="70" spans="1:6" x14ac:dyDescent="0.25">
      <c r="A70" s="215" t="s">
        <v>344</v>
      </c>
      <c r="B70" s="215"/>
      <c r="C70" s="185" t="s">
        <v>215</v>
      </c>
      <c r="D70" s="185"/>
      <c r="E70" s="219" t="s">
        <v>343</v>
      </c>
      <c r="F70" s="219"/>
    </row>
    <row r="71" spans="1:6" x14ac:dyDescent="0.25">
      <c r="A71" s="215"/>
      <c r="B71" s="215"/>
      <c r="C71" s="185"/>
      <c r="D71" s="185"/>
      <c r="E71" s="219"/>
      <c r="F71" s="219"/>
    </row>
    <row r="72" spans="1:6" x14ac:dyDescent="0.25">
      <c r="A72" s="215"/>
      <c r="B72" s="215"/>
      <c r="C72" s="185"/>
      <c r="D72" s="185"/>
      <c r="E72" s="219"/>
      <c r="F72" s="219"/>
    </row>
    <row r="73" spans="1:6" x14ac:dyDescent="0.25">
      <c r="A73" s="215"/>
      <c r="B73" s="215"/>
      <c r="C73" s="185"/>
      <c r="D73" s="185"/>
      <c r="E73" s="219"/>
      <c r="F73" s="219"/>
    </row>
    <row r="74" spans="1:6" x14ac:dyDescent="0.25">
      <c r="A74" s="215"/>
      <c r="B74" s="215"/>
      <c r="C74" s="185"/>
      <c r="D74" s="185"/>
      <c r="E74" s="219"/>
      <c r="F74" s="219"/>
    </row>
    <row r="75" spans="1:6" ht="213.75" customHeight="1" x14ac:dyDescent="0.25">
      <c r="A75" s="215"/>
      <c r="B75" s="215"/>
      <c r="C75" s="185"/>
      <c r="D75" s="185"/>
      <c r="E75" s="219"/>
      <c r="F75" s="219"/>
    </row>
    <row r="76" spans="1:6" ht="15" hidden="1" customHeight="1" x14ac:dyDescent="0.25">
      <c r="A76" s="215"/>
      <c r="B76" s="215"/>
      <c r="C76" s="185"/>
      <c r="D76" s="185"/>
      <c r="E76" s="219"/>
      <c r="F76" s="219"/>
    </row>
    <row r="79" spans="1:6" ht="15.75" x14ac:dyDescent="0.25">
      <c r="A79" s="216" t="s">
        <v>202</v>
      </c>
      <c r="B79" s="216"/>
      <c r="C79" s="217" t="s">
        <v>28</v>
      </c>
      <c r="D79" s="217"/>
      <c r="E79" s="218" t="s">
        <v>29</v>
      </c>
      <c r="F79" s="218"/>
    </row>
    <row r="80" spans="1:6" x14ac:dyDescent="0.25">
      <c r="A80" s="215" t="s">
        <v>203</v>
      </c>
      <c r="B80" s="215"/>
      <c r="C80" s="215" t="s">
        <v>217</v>
      </c>
      <c r="D80" s="215"/>
      <c r="E80" s="215" t="s">
        <v>221</v>
      </c>
      <c r="F80" s="215"/>
    </row>
    <row r="81" spans="1:6" x14ac:dyDescent="0.25">
      <c r="A81" s="215"/>
      <c r="B81" s="215"/>
      <c r="C81" s="215"/>
      <c r="D81" s="215"/>
      <c r="E81" s="215"/>
      <c r="F81" s="215"/>
    </row>
    <row r="82" spans="1:6" x14ac:dyDescent="0.25">
      <c r="A82" s="215"/>
      <c r="B82" s="215"/>
      <c r="C82" s="215"/>
      <c r="D82" s="215"/>
      <c r="E82" s="215"/>
      <c r="F82" s="215"/>
    </row>
    <row r="83" spans="1:6" ht="16.5" customHeight="1" x14ac:dyDescent="0.25">
      <c r="A83" s="215"/>
      <c r="B83" s="215"/>
      <c r="C83" s="215"/>
      <c r="D83" s="215"/>
      <c r="E83" s="215"/>
      <c r="F83" s="215"/>
    </row>
    <row r="84" spans="1:6" ht="30" customHeight="1" x14ac:dyDescent="0.25">
      <c r="A84" s="215"/>
      <c r="B84" s="215"/>
      <c r="C84" s="215"/>
      <c r="D84" s="215"/>
      <c r="E84" s="215"/>
      <c r="F84" s="215"/>
    </row>
    <row r="85" spans="1:6" x14ac:dyDescent="0.25">
      <c r="A85" s="215"/>
      <c r="B85" s="215"/>
      <c r="C85" s="215"/>
      <c r="D85" s="215"/>
      <c r="E85" s="215"/>
      <c r="F85" s="215"/>
    </row>
    <row r="86" spans="1:6" ht="29.25" customHeight="1" x14ac:dyDescent="0.25">
      <c r="A86" s="215"/>
      <c r="B86" s="215"/>
      <c r="C86" s="215"/>
      <c r="D86" s="215"/>
      <c r="E86" s="215"/>
      <c r="F86" s="215"/>
    </row>
    <row r="90" spans="1:6" ht="29.25" customHeight="1" x14ac:dyDescent="0.25"/>
    <row r="91" spans="1:6" ht="29.25" customHeight="1" x14ac:dyDescent="0.25"/>
    <row r="92" spans="1:6" ht="29.25" customHeight="1" x14ac:dyDescent="0.25"/>
    <row r="95" spans="1:6" ht="43.5" customHeight="1" x14ac:dyDescent="0.25"/>
    <row r="96" spans="1:6" ht="29.25" customHeight="1" x14ac:dyDescent="0.25"/>
    <row r="97" ht="29.25" customHeight="1" x14ac:dyDescent="0.25"/>
    <row r="98" ht="29.25" customHeight="1" x14ac:dyDescent="0.25"/>
    <row r="99" ht="43.5" customHeight="1" x14ac:dyDescent="0.25"/>
    <row r="100" ht="29.25" customHeight="1" x14ac:dyDescent="0.25"/>
    <row r="101" ht="43.5" customHeight="1" x14ac:dyDescent="0.25"/>
    <row r="102" ht="29.25" customHeight="1" x14ac:dyDescent="0.25"/>
    <row r="103" ht="29.25" customHeight="1" x14ac:dyDescent="0.25"/>
    <row r="104" ht="29.25" customHeight="1" x14ac:dyDescent="0.25"/>
    <row r="105" ht="29.25" customHeight="1" x14ac:dyDescent="0.25"/>
    <row r="106" ht="43.5" customHeight="1" x14ac:dyDescent="0.25"/>
    <row r="285" ht="18" customHeight="1" x14ac:dyDescent="0.25"/>
    <row r="286" ht="28.5" customHeight="1" x14ac:dyDescent="0.25"/>
    <row r="306" ht="15" customHeight="1" x14ac:dyDescent="0.25"/>
    <row r="329" ht="1.5" customHeight="1" x14ac:dyDescent="0.25"/>
    <row r="330" ht="2.25" customHeight="1" x14ac:dyDescent="0.25"/>
    <row r="333" ht="30" customHeight="1" x14ac:dyDescent="0.25"/>
    <row r="367" ht="53.25" customHeight="1" x14ac:dyDescent="0.25"/>
    <row r="374" ht="126" customHeight="1" x14ac:dyDescent="0.25"/>
    <row r="376" ht="45" customHeight="1" x14ac:dyDescent="0.25"/>
    <row r="383" ht="174.75" customHeight="1" x14ac:dyDescent="0.25"/>
    <row r="386" ht="36" customHeight="1" x14ac:dyDescent="0.25"/>
  </sheetData>
  <mergeCells count="41">
    <mergeCell ref="E60:F60"/>
    <mergeCell ref="C61:D67"/>
    <mergeCell ref="E61:F67"/>
    <mergeCell ref="E80:F86"/>
    <mergeCell ref="A69:B69"/>
    <mergeCell ref="C69:D69"/>
    <mergeCell ref="E69:F69"/>
    <mergeCell ref="A70:B76"/>
    <mergeCell ref="C70:D76"/>
    <mergeCell ref="E70:F76"/>
    <mergeCell ref="A79:B79"/>
    <mergeCell ref="C79:D79"/>
    <mergeCell ref="E79:F79"/>
    <mergeCell ref="A41:A51"/>
    <mergeCell ref="C41:C51"/>
    <mergeCell ref="C52:C54"/>
    <mergeCell ref="A80:B86"/>
    <mergeCell ref="C80:D86"/>
    <mergeCell ref="A60:B60"/>
    <mergeCell ref="A61:B67"/>
    <mergeCell ref="C60:D60"/>
    <mergeCell ref="F30:G40"/>
    <mergeCell ref="D41:E51"/>
    <mergeCell ref="F41:G51"/>
    <mergeCell ref="D52:E54"/>
    <mergeCell ref="F52:G54"/>
    <mergeCell ref="A1:I3"/>
    <mergeCell ref="A4:E5"/>
    <mergeCell ref="C8:C18"/>
    <mergeCell ref="A19:A29"/>
    <mergeCell ref="C19:C29"/>
    <mergeCell ref="F7:G7"/>
    <mergeCell ref="F8:G18"/>
    <mergeCell ref="F19:G29"/>
    <mergeCell ref="A8:A18"/>
    <mergeCell ref="D7:E7"/>
    <mergeCell ref="D8:E18"/>
    <mergeCell ref="D19:E29"/>
    <mergeCell ref="D30:E40"/>
    <mergeCell ref="A30:A40"/>
    <mergeCell ref="C30:C40"/>
  </mergeCells>
  <phoneticPr fontId="18"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2"/>
  <sheetViews>
    <sheetView zoomScale="41" zoomScaleNormal="41" workbookViewId="0">
      <selection activeCell="D19" sqref="D19:F19"/>
    </sheetView>
  </sheetViews>
  <sheetFormatPr baseColWidth="10" defaultRowHeight="15" x14ac:dyDescent="0.25"/>
  <cols>
    <col min="1" max="1" width="38" customWidth="1"/>
    <col min="2" max="2" width="22.140625" customWidth="1"/>
    <col min="4" max="4" width="15.7109375" bestFit="1" customWidth="1"/>
    <col min="5" max="6" width="14" bestFit="1" customWidth="1"/>
    <col min="7" max="7" width="12.28515625" bestFit="1" customWidth="1"/>
    <col min="9" max="9" width="12.7109375" bestFit="1" customWidth="1"/>
    <col min="10" max="10" width="0" hidden="1" customWidth="1"/>
    <col min="11" max="11" width="14.42578125" bestFit="1" customWidth="1"/>
  </cols>
  <sheetData>
    <row r="1" spans="1:11" ht="15.75" thickBot="1" x14ac:dyDescent="0.3">
      <c r="A1" s="232" t="s">
        <v>28</v>
      </c>
      <c r="B1" s="233"/>
      <c r="C1" s="233"/>
      <c r="D1" s="233"/>
      <c r="E1" s="233"/>
      <c r="F1" s="233"/>
      <c r="G1" s="233"/>
      <c r="H1" s="233"/>
      <c r="I1" s="233"/>
      <c r="J1" s="234"/>
    </row>
    <row r="2" spans="1:11" ht="17.25" thickBot="1" x14ac:dyDescent="0.3">
      <c r="A2" s="13" t="s">
        <v>2</v>
      </c>
      <c r="B2" s="14" t="s">
        <v>204</v>
      </c>
      <c r="C2" s="15" t="s">
        <v>205</v>
      </c>
      <c r="D2" s="16" t="s">
        <v>206</v>
      </c>
      <c r="E2" s="16" t="s">
        <v>207</v>
      </c>
      <c r="F2" s="16" t="s">
        <v>208</v>
      </c>
      <c r="G2" s="16" t="s">
        <v>209</v>
      </c>
      <c r="H2" s="16" t="s">
        <v>210</v>
      </c>
      <c r="I2" s="16" t="s">
        <v>211</v>
      </c>
    </row>
    <row r="3" spans="1:11" x14ac:dyDescent="0.25">
      <c r="A3" s="19" t="s">
        <v>5</v>
      </c>
      <c r="B3" s="17">
        <v>1</v>
      </c>
      <c r="C3" s="18">
        <v>2590000</v>
      </c>
      <c r="D3" s="18">
        <v>284900</v>
      </c>
      <c r="E3" s="18">
        <v>2929031</v>
      </c>
      <c r="F3" s="18">
        <v>284900</v>
      </c>
      <c r="G3" s="18">
        <v>54131</v>
      </c>
      <c r="H3" s="18">
        <v>2929031</v>
      </c>
      <c r="I3" s="18"/>
    </row>
    <row r="4" spans="1:11" ht="24" x14ac:dyDescent="0.25">
      <c r="A4" s="20" t="s">
        <v>16</v>
      </c>
      <c r="B4" s="17">
        <v>6</v>
      </c>
      <c r="C4" s="18">
        <v>2350000</v>
      </c>
      <c r="D4" s="18">
        <v>258500</v>
      </c>
      <c r="E4" s="18">
        <v>2657615</v>
      </c>
      <c r="F4" s="18">
        <v>1551000</v>
      </c>
      <c r="G4" s="18">
        <v>294690</v>
      </c>
      <c r="H4" s="18">
        <v>15945690</v>
      </c>
      <c r="I4" s="18"/>
    </row>
    <row r="5" spans="1:11" ht="24" x14ac:dyDescent="0.25">
      <c r="A5" s="21" t="s">
        <v>18</v>
      </c>
      <c r="B5" s="17">
        <v>1</v>
      </c>
      <c r="C5" s="18">
        <v>2400000</v>
      </c>
      <c r="D5" s="18">
        <v>264000</v>
      </c>
      <c r="E5" s="18">
        <v>2714160</v>
      </c>
      <c r="F5" s="18">
        <v>264000</v>
      </c>
      <c r="G5" s="18">
        <v>50160</v>
      </c>
      <c r="H5" s="18">
        <v>2714160</v>
      </c>
      <c r="I5" s="18"/>
    </row>
    <row r="6" spans="1:11" ht="36" x14ac:dyDescent="0.25">
      <c r="A6" s="22" t="s">
        <v>20</v>
      </c>
      <c r="B6" s="17">
        <v>4</v>
      </c>
      <c r="C6" s="18">
        <v>3500000</v>
      </c>
      <c r="D6" s="18">
        <v>385000</v>
      </c>
      <c r="E6" s="18">
        <v>3958150</v>
      </c>
      <c r="F6" s="18">
        <v>1540000</v>
      </c>
      <c r="G6" s="18">
        <v>292600</v>
      </c>
      <c r="H6" s="18">
        <v>15832600</v>
      </c>
      <c r="I6" s="18"/>
    </row>
    <row r="7" spans="1:11" ht="50.25" customHeight="1" thickBot="1" x14ac:dyDescent="0.3">
      <c r="A7" s="23" t="s">
        <v>24</v>
      </c>
      <c r="B7" s="17">
        <v>1</v>
      </c>
      <c r="C7" s="18">
        <v>3200000</v>
      </c>
      <c r="D7" s="18">
        <v>352000</v>
      </c>
      <c r="E7" s="18">
        <v>3618880</v>
      </c>
      <c r="F7" s="18">
        <v>352000</v>
      </c>
      <c r="G7" s="18">
        <v>66880</v>
      </c>
      <c r="H7" s="18">
        <v>3618880</v>
      </c>
      <c r="I7" s="18"/>
    </row>
    <row r="8" spans="1:11" ht="15.75" thickBot="1" x14ac:dyDescent="0.3">
      <c r="A8" s="221" t="s">
        <v>212</v>
      </c>
      <c r="B8" s="222"/>
      <c r="C8" s="222"/>
      <c r="D8" s="222"/>
      <c r="E8" s="222"/>
      <c r="F8" s="222"/>
      <c r="G8" s="222"/>
      <c r="H8" s="223"/>
      <c r="I8" s="27">
        <f>SUM(H3:H7)</f>
        <v>41040361</v>
      </c>
      <c r="J8" s="35"/>
      <c r="K8" s="36">
        <f>I8*10</f>
        <v>410403610</v>
      </c>
    </row>
    <row r="9" spans="1:11" ht="15.75" thickBot="1" x14ac:dyDescent="0.3"/>
    <row r="10" spans="1:11" ht="15.75" thickBot="1" x14ac:dyDescent="0.3">
      <c r="A10" s="232" t="s">
        <v>199</v>
      </c>
      <c r="B10" s="233"/>
      <c r="C10" s="233"/>
      <c r="D10" s="233"/>
      <c r="E10" s="233"/>
      <c r="F10" s="233"/>
      <c r="G10" s="233"/>
      <c r="H10" s="233"/>
      <c r="I10" s="233"/>
      <c r="J10" s="234"/>
    </row>
    <row r="11" spans="1:11" ht="17.25" thickBot="1" x14ac:dyDescent="0.3">
      <c r="A11" s="13" t="s">
        <v>2</v>
      </c>
      <c r="B11" s="14" t="s">
        <v>204</v>
      </c>
      <c r="C11" s="15" t="s">
        <v>205</v>
      </c>
      <c r="D11" s="16" t="s">
        <v>206</v>
      </c>
      <c r="E11" s="16" t="s">
        <v>207</v>
      </c>
      <c r="F11" s="16" t="s">
        <v>208</v>
      </c>
      <c r="G11" s="16" t="s">
        <v>209</v>
      </c>
      <c r="H11" s="16" t="s">
        <v>210</v>
      </c>
      <c r="I11" s="16" t="s">
        <v>211</v>
      </c>
    </row>
    <row r="12" spans="1:11" x14ac:dyDescent="0.25">
      <c r="A12" s="19" t="s">
        <v>5</v>
      </c>
      <c r="B12" s="17">
        <v>1</v>
      </c>
      <c r="C12" s="18">
        <v>2600000</v>
      </c>
      <c r="D12" s="18">
        <v>260000</v>
      </c>
      <c r="E12" s="18">
        <v>2909400</v>
      </c>
      <c r="F12" s="18">
        <v>260000</v>
      </c>
      <c r="G12" s="18">
        <v>49400</v>
      </c>
      <c r="H12" s="18">
        <v>2909400</v>
      </c>
      <c r="I12" s="18">
        <v>22435950</v>
      </c>
    </row>
    <row r="13" spans="1:11" ht="24" x14ac:dyDescent="0.25">
      <c r="A13" s="20" t="s">
        <v>16</v>
      </c>
      <c r="B13" s="17">
        <v>6</v>
      </c>
      <c r="C13" s="18">
        <v>2300000</v>
      </c>
      <c r="D13" s="18">
        <v>230000</v>
      </c>
      <c r="E13" s="18">
        <v>2573700</v>
      </c>
      <c r="F13" s="18">
        <v>1380000</v>
      </c>
      <c r="G13" s="18">
        <v>262200</v>
      </c>
      <c r="H13" s="18">
        <v>15442200</v>
      </c>
      <c r="I13" s="18">
        <v>104626500</v>
      </c>
    </row>
    <row r="14" spans="1:11" ht="24" x14ac:dyDescent="0.25">
      <c r="A14" s="21" t="s">
        <v>18</v>
      </c>
      <c r="B14" s="17">
        <v>1</v>
      </c>
      <c r="C14" s="18">
        <v>2400000</v>
      </c>
      <c r="D14" s="18">
        <v>240000</v>
      </c>
      <c r="E14" s="18">
        <v>2685600</v>
      </c>
      <c r="F14" s="18">
        <v>240000</v>
      </c>
      <c r="G14" s="18">
        <v>45600</v>
      </c>
      <c r="H14" s="18">
        <v>2685600</v>
      </c>
      <c r="I14" s="18">
        <v>21149100</v>
      </c>
    </row>
    <row r="15" spans="1:11" ht="36" x14ac:dyDescent="0.25">
      <c r="A15" s="22" t="s">
        <v>20</v>
      </c>
      <c r="B15" s="17">
        <v>4</v>
      </c>
      <c r="C15" s="18">
        <v>3400000</v>
      </c>
      <c r="D15" s="18">
        <v>340000</v>
      </c>
      <c r="E15" s="18">
        <v>3804600</v>
      </c>
      <c r="F15" s="18">
        <v>1360000</v>
      </c>
      <c r="G15" s="18">
        <v>258400</v>
      </c>
      <c r="H15" s="18">
        <v>15218400</v>
      </c>
      <c r="I15" s="18">
        <v>125328000</v>
      </c>
    </row>
    <row r="16" spans="1:11" ht="49.5" customHeight="1" thickBot="1" x14ac:dyDescent="0.3">
      <c r="A16" s="23" t="s">
        <v>24</v>
      </c>
      <c r="B16" s="17">
        <v>1</v>
      </c>
      <c r="C16" s="18">
        <v>3150000</v>
      </c>
      <c r="D16" s="18">
        <v>315000</v>
      </c>
      <c r="E16" s="18">
        <v>3524850</v>
      </c>
      <c r="F16" s="18">
        <v>315000</v>
      </c>
      <c r="G16" s="18">
        <v>59850</v>
      </c>
      <c r="H16" s="18">
        <v>3524850</v>
      </c>
      <c r="I16" s="18">
        <v>30213000</v>
      </c>
    </row>
    <row r="17" spans="1:11" ht="15.75" thickBot="1" x14ac:dyDescent="0.3">
      <c r="A17" s="221" t="s">
        <v>212</v>
      </c>
      <c r="B17" s="222"/>
      <c r="C17" s="222"/>
      <c r="D17" s="222"/>
      <c r="E17" s="222"/>
      <c r="F17" s="222"/>
      <c r="G17" s="222"/>
      <c r="H17" s="223"/>
      <c r="I17" s="27">
        <f>SUM(H12:H16)</f>
        <v>39780450</v>
      </c>
      <c r="J17" s="35">
        <v>30375255</v>
      </c>
      <c r="K17" s="36">
        <f>I17*10</f>
        <v>397804500</v>
      </c>
    </row>
    <row r="18" spans="1:11" ht="15.75" thickBot="1" x14ac:dyDescent="0.3"/>
    <row r="19" spans="1:11" ht="15.75" customHeight="1" thickBot="1" x14ac:dyDescent="0.3">
      <c r="D19" s="246" t="s">
        <v>28</v>
      </c>
      <c r="E19" s="247"/>
      <c r="F19" s="248"/>
      <c r="G19" s="233" t="s">
        <v>199</v>
      </c>
      <c r="H19" s="233"/>
      <c r="I19" s="234"/>
    </row>
    <row r="20" spans="1:11" ht="39" thickBot="1" x14ac:dyDescent="0.3">
      <c r="A20" s="24" t="s">
        <v>30</v>
      </c>
      <c r="B20" s="25" t="s">
        <v>31</v>
      </c>
      <c r="C20" s="29" t="s">
        <v>32</v>
      </c>
      <c r="D20" s="31" t="s">
        <v>213</v>
      </c>
      <c r="E20" s="26" t="s">
        <v>218</v>
      </c>
      <c r="F20" s="26" t="s">
        <v>219</v>
      </c>
      <c r="G20" s="26" t="s">
        <v>213</v>
      </c>
      <c r="H20" s="26" t="s">
        <v>218</v>
      </c>
      <c r="I20" s="26" t="s">
        <v>219</v>
      </c>
    </row>
    <row r="21" spans="1:11" x14ac:dyDescent="0.25">
      <c r="A21" s="8" t="s">
        <v>33</v>
      </c>
      <c r="B21" s="224" t="s">
        <v>38</v>
      </c>
      <c r="C21" s="227">
        <v>1</v>
      </c>
      <c r="D21" s="235">
        <v>10500</v>
      </c>
      <c r="E21" s="249">
        <f>D21*19%</f>
        <v>1995</v>
      </c>
      <c r="F21" s="240">
        <f>D21+E21</f>
        <v>12495</v>
      </c>
      <c r="G21" s="235">
        <v>1176</v>
      </c>
      <c r="H21" s="249">
        <f>G21*19%</f>
        <v>223.44</v>
      </c>
      <c r="I21" s="240">
        <f>G21+H21</f>
        <v>1399.44</v>
      </c>
    </row>
    <row r="22" spans="1:11" x14ac:dyDescent="0.25">
      <c r="A22" s="8" t="s">
        <v>34</v>
      </c>
      <c r="B22" s="225"/>
      <c r="C22" s="227"/>
      <c r="D22" s="235"/>
      <c r="E22" s="250"/>
      <c r="F22" s="241"/>
      <c r="G22" s="235"/>
      <c r="H22" s="250"/>
      <c r="I22" s="241"/>
    </row>
    <row r="23" spans="1:11" ht="28.5" x14ac:dyDescent="0.25">
      <c r="A23" s="8" t="s">
        <v>35</v>
      </c>
      <c r="B23" s="225"/>
      <c r="C23" s="227"/>
      <c r="D23" s="235"/>
      <c r="E23" s="250"/>
      <c r="F23" s="241"/>
      <c r="G23" s="235"/>
      <c r="H23" s="250"/>
      <c r="I23" s="241"/>
    </row>
    <row r="24" spans="1:11" x14ac:dyDescent="0.25">
      <c r="A24" s="8" t="s">
        <v>36</v>
      </c>
      <c r="B24" s="225"/>
      <c r="C24" s="227"/>
      <c r="D24" s="235"/>
      <c r="E24" s="250"/>
      <c r="F24" s="241"/>
      <c r="G24" s="235"/>
      <c r="H24" s="250"/>
      <c r="I24" s="241"/>
    </row>
    <row r="25" spans="1:11" x14ac:dyDescent="0.25">
      <c r="A25" s="8" t="s">
        <v>37</v>
      </c>
      <c r="B25" s="225"/>
      <c r="C25" s="227"/>
      <c r="D25" s="235"/>
      <c r="E25" s="250"/>
      <c r="F25" s="241"/>
      <c r="G25" s="235"/>
      <c r="H25" s="250"/>
      <c r="I25" s="241"/>
    </row>
    <row r="26" spans="1:11" ht="29.25" thickBot="1" x14ac:dyDescent="0.3">
      <c r="A26" s="9" t="s">
        <v>35</v>
      </c>
      <c r="B26" s="226"/>
      <c r="C26" s="227"/>
      <c r="D26" s="235"/>
      <c r="E26" s="251"/>
      <c r="F26" s="241"/>
      <c r="G26" s="235"/>
      <c r="H26" s="251"/>
      <c r="I26" s="241"/>
    </row>
    <row r="27" spans="1:11" x14ac:dyDescent="0.25">
      <c r="A27" s="8" t="s">
        <v>39</v>
      </c>
      <c r="B27" s="224" t="s">
        <v>44</v>
      </c>
      <c r="C27" s="227">
        <v>1</v>
      </c>
      <c r="D27" s="235">
        <v>3100</v>
      </c>
      <c r="E27" s="255">
        <f>D27*19%</f>
        <v>589</v>
      </c>
      <c r="F27" s="240">
        <f>SUM(D27:E27)</f>
        <v>3689</v>
      </c>
      <c r="G27" s="235">
        <v>1765</v>
      </c>
      <c r="H27" s="255">
        <f>G27*19%</f>
        <v>335.35</v>
      </c>
      <c r="I27" s="240">
        <f>SUM(G27:H27)</f>
        <v>2100.35</v>
      </c>
    </row>
    <row r="28" spans="1:11" x14ac:dyDescent="0.25">
      <c r="A28" s="8" t="s">
        <v>40</v>
      </c>
      <c r="B28" s="225"/>
      <c r="C28" s="227"/>
      <c r="D28" s="235"/>
      <c r="E28" s="255"/>
      <c r="F28" s="241"/>
      <c r="G28" s="235"/>
      <c r="H28" s="255"/>
      <c r="I28" s="241"/>
    </row>
    <row r="29" spans="1:11" x14ac:dyDescent="0.25">
      <c r="A29" s="8" t="s">
        <v>41</v>
      </c>
      <c r="B29" s="225"/>
      <c r="C29" s="227"/>
      <c r="D29" s="235"/>
      <c r="E29" s="255"/>
      <c r="F29" s="241"/>
      <c r="G29" s="235"/>
      <c r="H29" s="255"/>
      <c r="I29" s="241"/>
    </row>
    <row r="30" spans="1:11" x14ac:dyDescent="0.25">
      <c r="A30" s="8" t="s">
        <v>42</v>
      </c>
      <c r="B30" s="225"/>
      <c r="C30" s="227"/>
      <c r="D30" s="235"/>
      <c r="E30" s="255"/>
      <c r="F30" s="241"/>
      <c r="G30" s="235"/>
      <c r="H30" s="255"/>
      <c r="I30" s="241"/>
    </row>
    <row r="31" spans="1:11" ht="15.75" thickBot="1" x14ac:dyDescent="0.3">
      <c r="A31" s="9" t="s">
        <v>43</v>
      </c>
      <c r="B31" s="226"/>
      <c r="C31" s="227"/>
      <c r="D31" s="235"/>
      <c r="E31" s="255"/>
      <c r="F31" s="241"/>
      <c r="G31" s="235"/>
      <c r="H31" s="255"/>
      <c r="I31" s="241"/>
    </row>
    <row r="32" spans="1:11" x14ac:dyDescent="0.25">
      <c r="A32" s="8" t="s">
        <v>45</v>
      </c>
      <c r="B32" s="224" t="s">
        <v>50</v>
      </c>
      <c r="C32" s="227">
        <v>1</v>
      </c>
      <c r="D32" s="235">
        <v>7300</v>
      </c>
      <c r="E32" s="255">
        <f>D32*19%</f>
        <v>1387</v>
      </c>
      <c r="F32" s="240">
        <f>SUM(D32:E32)</f>
        <v>8687</v>
      </c>
      <c r="G32" s="235">
        <v>5200</v>
      </c>
      <c r="H32" s="255">
        <f>G32*19%</f>
        <v>988</v>
      </c>
      <c r="I32" s="240">
        <f>SUM(G32:H32)</f>
        <v>6188</v>
      </c>
    </row>
    <row r="33" spans="1:9" x14ac:dyDescent="0.25">
      <c r="A33" s="8" t="s">
        <v>46</v>
      </c>
      <c r="B33" s="225"/>
      <c r="C33" s="227"/>
      <c r="D33" s="235"/>
      <c r="E33" s="255"/>
      <c r="F33" s="241"/>
      <c r="G33" s="235"/>
      <c r="H33" s="255"/>
      <c r="I33" s="241"/>
    </row>
    <row r="34" spans="1:9" x14ac:dyDescent="0.25">
      <c r="A34" s="8" t="s">
        <v>47</v>
      </c>
      <c r="B34" s="225"/>
      <c r="C34" s="227"/>
      <c r="D34" s="235"/>
      <c r="E34" s="255"/>
      <c r="F34" s="241"/>
      <c r="G34" s="235"/>
      <c r="H34" s="255"/>
      <c r="I34" s="241"/>
    </row>
    <row r="35" spans="1:9" x14ac:dyDescent="0.25">
      <c r="A35" s="8" t="s">
        <v>48</v>
      </c>
      <c r="B35" s="225"/>
      <c r="C35" s="227"/>
      <c r="D35" s="235"/>
      <c r="E35" s="255"/>
      <c r="F35" s="241"/>
      <c r="G35" s="235"/>
      <c r="H35" s="255"/>
      <c r="I35" s="241"/>
    </row>
    <row r="36" spans="1:9" ht="29.25" thickBot="1" x14ac:dyDescent="0.3">
      <c r="A36" s="9" t="s">
        <v>49</v>
      </c>
      <c r="B36" s="226"/>
      <c r="C36" s="227"/>
      <c r="D36" s="235"/>
      <c r="E36" s="255"/>
      <c r="F36" s="241"/>
      <c r="G36" s="235"/>
      <c r="H36" s="255"/>
      <c r="I36" s="241"/>
    </row>
    <row r="37" spans="1:9" ht="28.5" x14ac:dyDescent="0.25">
      <c r="A37" s="8" t="s">
        <v>51</v>
      </c>
      <c r="B37" s="224" t="s">
        <v>54</v>
      </c>
      <c r="C37" s="227">
        <v>1</v>
      </c>
      <c r="D37" s="236">
        <v>510</v>
      </c>
      <c r="E37" s="256">
        <f>D37*19%</f>
        <v>96.9</v>
      </c>
      <c r="F37" s="242">
        <f>SUM(D37:E37)</f>
        <v>606.9</v>
      </c>
      <c r="G37" s="236">
        <v>2547</v>
      </c>
      <c r="H37" s="256">
        <f>G37*19%</f>
        <v>483.93</v>
      </c>
      <c r="I37" s="242">
        <f>SUM(G37:H37)</f>
        <v>3030.93</v>
      </c>
    </row>
    <row r="38" spans="1:9" ht="28.5" x14ac:dyDescent="0.25">
      <c r="A38" s="10" t="s">
        <v>52</v>
      </c>
      <c r="B38" s="225"/>
      <c r="C38" s="227"/>
      <c r="D38" s="237"/>
      <c r="E38" s="250"/>
      <c r="F38" s="243"/>
      <c r="G38" s="237"/>
      <c r="H38" s="250"/>
      <c r="I38" s="243"/>
    </row>
    <row r="39" spans="1:9" ht="15.75" thickBot="1" x14ac:dyDescent="0.3">
      <c r="A39" s="11" t="s">
        <v>53</v>
      </c>
      <c r="B39" s="226"/>
      <c r="C39" s="227"/>
      <c r="D39" s="238"/>
      <c r="E39" s="251"/>
      <c r="F39" s="244"/>
      <c r="G39" s="238"/>
      <c r="H39" s="251"/>
      <c r="I39" s="244"/>
    </row>
    <row r="40" spans="1:9" x14ac:dyDescent="0.25">
      <c r="A40" s="8" t="s">
        <v>55</v>
      </c>
      <c r="B40" s="224" t="s">
        <v>54</v>
      </c>
      <c r="C40" s="227">
        <v>1</v>
      </c>
      <c r="D40" s="236">
        <v>2030</v>
      </c>
      <c r="E40" s="256">
        <f>D40*19%</f>
        <v>385.7</v>
      </c>
      <c r="F40" s="242">
        <f>SUM(D40:E40)</f>
        <v>2415.6999999999998</v>
      </c>
      <c r="G40" s="236">
        <v>3500</v>
      </c>
      <c r="H40" s="256">
        <f>G40*19%</f>
        <v>665</v>
      </c>
      <c r="I40" s="242">
        <f>SUM(G40:H40)</f>
        <v>4165</v>
      </c>
    </row>
    <row r="41" spans="1:9" ht="29.25" thickBot="1" x14ac:dyDescent="0.3">
      <c r="A41" s="11" t="s">
        <v>56</v>
      </c>
      <c r="B41" s="226"/>
      <c r="C41" s="227"/>
      <c r="D41" s="238"/>
      <c r="E41" s="251"/>
      <c r="F41" s="244"/>
      <c r="G41" s="238"/>
      <c r="H41" s="251"/>
      <c r="I41" s="244"/>
    </row>
    <row r="42" spans="1:9" x14ac:dyDescent="0.25">
      <c r="A42" s="8" t="s">
        <v>57</v>
      </c>
      <c r="B42" s="224" t="s">
        <v>54</v>
      </c>
      <c r="C42" s="227">
        <v>1</v>
      </c>
      <c r="D42" s="235">
        <v>560</v>
      </c>
      <c r="E42" s="255">
        <f>D42*19%</f>
        <v>106.4</v>
      </c>
      <c r="F42" s="240">
        <f>SUM(D42:E42)</f>
        <v>666.4</v>
      </c>
      <c r="G42" s="235">
        <v>765</v>
      </c>
      <c r="H42" s="255">
        <f>G42*19%</f>
        <v>145.35</v>
      </c>
      <c r="I42" s="240">
        <f>SUM(G42:H42)</f>
        <v>910.35</v>
      </c>
    </row>
    <row r="43" spans="1:9" ht="29.25" thickBot="1" x14ac:dyDescent="0.3">
      <c r="A43" s="11" t="s">
        <v>58</v>
      </c>
      <c r="B43" s="226"/>
      <c r="C43" s="227"/>
      <c r="D43" s="235"/>
      <c r="E43" s="255"/>
      <c r="F43" s="241"/>
      <c r="G43" s="235"/>
      <c r="H43" s="255"/>
      <c r="I43" s="241"/>
    </row>
    <row r="44" spans="1:9" x14ac:dyDescent="0.25">
      <c r="A44" s="8" t="s">
        <v>59</v>
      </c>
      <c r="B44" s="224" t="s">
        <v>54</v>
      </c>
      <c r="C44" s="227">
        <v>1</v>
      </c>
      <c r="D44" s="235">
        <v>1130</v>
      </c>
      <c r="E44" s="255">
        <f>D44*19%</f>
        <v>214.7</v>
      </c>
      <c r="F44" s="240">
        <f>SUM(D44:E44)</f>
        <v>1344.7</v>
      </c>
      <c r="G44" s="235">
        <v>3500</v>
      </c>
      <c r="H44" s="255">
        <f>G44*19%</f>
        <v>665</v>
      </c>
      <c r="I44" s="240">
        <f>SUM(G44:H44)</f>
        <v>4165</v>
      </c>
    </row>
    <row r="45" spans="1:9" ht="29.25" thickBot="1" x14ac:dyDescent="0.3">
      <c r="A45" s="11" t="s">
        <v>60</v>
      </c>
      <c r="B45" s="226"/>
      <c r="C45" s="227"/>
      <c r="D45" s="235"/>
      <c r="E45" s="255"/>
      <c r="F45" s="241"/>
      <c r="G45" s="235"/>
      <c r="H45" s="255"/>
      <c r="I45" s="241"/>
    </row>
    <row r="46" spans="1:9" x14ac:dyDescent="0.25">
      <c r="A46" s="8" t="s">
        <v>61</v>
      </c>
      <c r="B46" s="224" t="s">
        <v>54</v>
      </c>
      <c r="C46" s="227">
        <v>1</v>
      </c>
      <c r="D46" s="235">
        <v>6300</v>
      </c>
      <c r="E46" s="255">
        <f>D46*19%</f>
        <v>1197</v>
      </c>
      <c r="F46" s="240">
        <f>SUM(D46:E46)</f>
        <v>7497</v>
      </c>
      <c r="G46" s="235">
        <v>2218</v>
      </c>
      <c r="H46" s="255">
        <f>G46*19%</f>
        <v>421.42</v>
      </c>
      <c r="I46" s="240">
        <f>SUM(G46:H46)</f>
        <v>2639.42</v>
      </c>
    </row>
    <row r="47" spans="1:9" ht="28.5" x14ac:dyDescent="0.25">
      <c r="A47" s="8" t="s">
        <v>62</v>
      </c>
      <c r="B47" s="225"/>
      <c r="C47" s="227"/>
      <c r="D47" s="235"/>
      <c r="E47" s="255"/>
      <c r="F47" s="241"/>
      <c r="G47" s="235"/>
      <c r="H47" s="255"/>
      <c r="I47" s="241"/>
    </row>
    <row r="48" spans="1:9" ht="42.75" x14ac:dyDescent="0.25">
      <c r="A48" s="8" t="s">
        <v>63</v>
      </c>
      <c r="B48" s="225"/>
      <c r="C48" s="227"/>
      <c r="D48" s="235"/>
      <c r="E48" s="255"/>
      <c r="F48" s="241"/>
      <c r="G48" s="235"/>
      <c r="H48" s="255"/>
      <c r="I48" s="241"/>
    </row>
    <row r="49" spans="1:9" ht="28.5" x14ac:dyDescent="0.25">
      <c r="A49" s="8" t="s">
        <v>64</v>
      </c>
      <c r="B49" s="225"/>
      <c r="C49" s="227"/>
      <c r="D49" s="235"/>
      <c r="E49" s="255"/>
      <c r="F49" s="241"/>
      <c r="G49" s="235"/>
      <c r="H49" s="255"/>
      <c r="I49" s="241"/>
    </row>
    <row r="50" spans="1:9" ht="15.75" thickBot="1" x14ac:dyDescent="0.3">
      <c r="A50" s="9"/>
      <c r="B50" s="226"/>
      <c r="C50" s="227"/>
      <c r="D50" s="235"/>
      <c r="E50" s="255"/>
      <c r="F50" s="241"/>
      <c r="G50" s="235"/>
      <c r="H50" s="255"/>
      <c r="I50" s="241"/>
    </row>
    <row r="51" spans="1:9" x14ac:dyDescent="0.25">
      <c r="A51" s="8" t="s">
        <v>65</v>
      </c>
      <c r="B51" s="224" t="s">
        <v>54</v>
      </c>
      <c r="C51" s="227">
        <v>1</v>
      </c>
      <c r="D51" s="235">
        <v>6300</v>
      </c>
      <c r="E51" s="255">
        <f>D51*19%</f>
        <v>1197</v>
      </c>
      <c r="F51" s="240">
        <f>SUM(D51:E51)</f>
        <v>7497</v>
      </c>
      <c r="G51" s="235">
        <v>3698</v>
      </c>
      <c r="H51" s="255">
        <f>G51*19%</f>
        <v>702.62</v>
      </c>
      <c r="I51" s="240">
        <f>SUM(G51:H51)</f>
        <v>4400.62</v>
      </c>
    </row>
    <row r="52" spans="1:9" ht="28.5" x14ac:dyDescent="0.25">
      <c r="A52" s="8" t="s">
        <v>66</v>
      </c>
      <c r="B52" s="225"/>
      <c r="C52" s="227"/>
      <c r="D52" s="235"/>
      <c r="E52" s="255"/>
      <c r="F52" s="241"/>
      <c r="G52" s="235"/>
      <c r="H52" s="255"/>
      <c r="I52" s="241"/>
    </row>
    <row r="53" spans="1:9" ht="42.75" x14ac:dyDescent="0.25">
      <c r="A53" s="8" t="s">
        <v>63</v>
      </c>
      <c r="B53" s="225"/>
      <c r="C53" s="227"/>
      <c r="D53" s="235"/>
      <c r="E53" s="255"/>
      <c r="F53" s="241"/>
      <c r="G53" s="235"/>
      <c r="H53" s="255"/>
      <c r="I53" s="241"/>
    </row>
    <row r="54" spans="1:9" ht="29.25" thickBot="1" x14ac:dyDescent="0.3">
      <c r="A54" s="9" t="s">
        <v>64</v>
      </c>
      <c r="B54" s="226"/>
      <c r="C54" s="227"/>
      <c r="D54" s="235"/>
      <c r="E54" s="255"/>
      <c r="F54" s="241"/>
      <c r="G54" s="235"/>
      <c r="H54" s="255"/>
      <c r="I54" s="241"/>
    </row>
    <row r="55" spans="1:9" x14ac:dyDescent="0.25">
      <c r="A55" s="8" t="s">
        <v>67</v>
      </c>
      <c r="B55" s="224" t="s">
        <v>72</v>
      </c>
      <c r="C55" s="227">
        <v>1</v>
      </c>
      <c r="D55" s="235">
        <v>5000</v>
      </c>
      <c r="E55" s="255">
        <f>D55*19%</f>
        <v>950</v>
      </c>
      <c r="F55" s="240">
        <f>SUM(D55:E55)</f>
        <v>5950</v>
      </c>
      <c r="G55" s="235">
        <v>3005</v>
      </c>
      <c r="H55" s="255">
        <f>G55*19%</f>
        <v>570.95000000000005</v>
      </c>
      <c r="I55" s="240">
        <f>SUM(G55:H55)</f>
        <v>3575.95</v>
      </c>
    </row>
    <row r="56" spans="1:9" x14ac:dyDescent="0.25">
      <c r="A56" s="10" t="s">
        <v>68</v>
      </c>
      <c r="B56" s="225"/>
      <c r="C56" s="227"/>
      <c r="D56" s="235"/>
      <c r="E56" s="255"/>
      <c r="F56" s="241"/>
      <c r="G56" s="235"/>
      <c r="H56" s="255"/>
      <c r="I56" s="241"/>
    </row>
    <row r="57" spans="1:9" x14ac:dyDescent="0.25">
      <c r="A57" s="10" t="s">
        <v>69</v>
      </c>
      <c r="B57" s="225"/>
      <c r="C57" s="227"/>
      <c r="D57" s="235"/>
      <c r="E57" s="255"/>
      <c r="F57" s="241"/>
      <c r="G57" s="235"/>
      <c r="H57" s="255"/>
      <c r="I57" s="241"/>
    </row>
    <row r="58" spans="1:9" x14ac:dyDescent="0.25">
      <c r="A58" s="10" t="s">
        <v>70</v>
      </c>
      <c r="B58" s="225"/>
      <c r="C58" s="227"/>
      <c r="D58" s="235"/>
      <c r="E58" s="255"/>
      <c r="F58" s="241"/>
      <c r="G58" s="235"/>
      <c r="H58" s="255"/>
      <c r="I58" s="241"/>
    </row>
    <row r="59" spans="1:9" ht="15.75" thickBot="1" x14ac:dyDescent="0.3">
      <c r="A59" s="11" t="s">
        <v>71</v>
      </c>
      <c r="B59" s="226"/>
      <c r="C59" s="227"/>
      <c r="D59" s="235"/>
      <c r="E59" s="255"/>
      <c r="F59" s="241"/>
      <c r="G59" s="235"/>
      <c r="H59" s="255"/>
      <c r="I59" s="241"/>
    </row>
    <row r="60" spans="1:9" x14ac:dyDescent="0.25">
      <c r="A60" s="8"/>
      <c r="B60" s="224" t="s">
        <v>74</v>
      </c>
      <c r="C60" s="227">
        <v>1</v>
      </c>
      <c r="D60" s="235">
        <v>5300</v>
      </c>
      <c r="E60" s="255">
        <f>D60*19%</f>
        <v>1007</v>
      </c>
      <c r="F60" s="240">
        <f>SUM(D60:E60)</f>
        <v>6307</v>
      </c>
      <c r="G60" s="235">
        <v>2947</v>
      </c>
      <c r="H60" s="255">
        <f>G60*19%</f>
        <v>559.92999999999995</v>
      </c>
      <c r="I60" s="240">
        <f>SUM(G60:H60)</f>
        <v>3506.93</v>
      </c>
    </row>
    <row r="61" spans="1:9" x14ac:dyDescent="0.25">
      <c r="A61" s="8" t="s">
        <v>73</v>
      </c>
      <c r="B61" s="225"/>
      <c r="C61" s="227"/>
      <c r="D61" s="235"/>
      <c r="E61" s="255"/>
      <c r="F61" s="241"/>
      <c r="G61" s="235"/>
      <c r="H61" s="255"/>
      <c r="I61" s="241"/>
    </row>
    <row r="62" spans="1:9" x14ac:dyDescent="0.25">
      <c r="A62" s="10" t="s">
        <v>68</v>
      </c>
      <c r="B62" s="225"/>
      <c r="C62" s="227"/>
      <c r="D62" s="235"/>
      <c r="E62" s="255"/>
      <c r="F62" s="241"/>
      <c r="G62" s="235"/>
      <c r="H62" s="255"/>
      <c r="I62" s="241"/>
    </row>
    <row r="63" spans="1:9" x14ac:dyDescent="0.25">
      <c r="A63" s="10" t="s">
        <v>69</v>
      </c>
      <c r="B63" s="225"/>
      <c r="C63" s="227"/>
      <c r="D63" s="235"/>
      <c r="E63" s="255"/>
      <c r="F63" s="241"/>
      <c r="G63" s="235"/>
      <c r="H63" s="255"/>
      <c r="I63" s="241"/>
    </row>
    <row r="64" spans="1:9" x14ac:dyDescent="0.25">
      <c r="A64" s="10" t="s">
        <v>70</v>
      </c>
      <c r="B64" s="225"/>
      <c r="C64" s="227"/>
      <c r="D64" s="235"/>
      <c r="E64" s="255"/>
      <c r="F64" s="241"/>
      <c r="G64" s="235"/>
      <c r="H64" s="255"/>
      <c r="I64" s="241"/>
    </row>
    <row r="65" spans="1:9" ht="15.75" thickBot="1" x14ac:dyDescent="0.3">
      <c r="A65" s="11" t="s">
        <v>71</v>
      </c>
      <c r="B65" s="226"/>
      <c r="C65" s="227"/>
      <c r="D65" s="235"/>
      <c r="E65" s="255"/>
      <c r="F65" s="241"/>
      <c r="G65" s="235"/>
      <c r="H65" s="255"/>
      <c r="I65" s="241"/>
    </row>
    <row r="66" spans="1:9" x14ac:dyDescent="0.25">
      <c r="A66" s="8" t="s">
        <v>75</v>
      </c>
      <c r="B66" s="224" t="s">
        <v>80</v>
      </c>
      <c r="C66" s="227">
        <v>1</v>
      </c>
      <c r="D66" s="235">
        <v>18000</v>
      </c>
      <c r="E66" s="255">
        <f>D66*19%</f>
        <v>3420</v>
      </c>
      <c r="F66" s="240">
        <f>SUM(D66:E66)</f>
        <v>21420</v>
      </c>
      <c r="G66" s="235">
        <v>10034</v>
      </c>
      <c r="H66" s="255">
        <f>G66*19%</f>
        <v>1906.46</v>
      </c>
      <c r="I66" s="240">
        <f>SUM(G66:H66)</f>
        <v>11940.46</v>
      </c>
    </row>
    <row r="67" spans="1:9" ht="28.5" x14ac:dyDescent="0.25">
      <c r="A67" s="8" t="s">
        <v>76</v>
      </c>
      <c r="B67" s="225"/>
      <c r="C67" s="227"/>
      <c r="D67" s="235"/>
      <c r="E67" s="255"/>
      <c r="F67" s="241"/>
      <c r="G67" s="235"/>
      <c r="H67" s="255"/>
      <c r="I67" s="241"/>
    </row>
    <row r="68" spans="1:9" ht="28.5" x14ac:dyDescent="0.25">
      <c r="A68" s="8" t="s">
        <v>77</v>
      </c>
      <c r="B68" s="225"/>
      <c r="C68" s="227"/>
      <c r="D68" s="235"/>
      <c r="E68" s="255"/>
      <c r="F68" s="241"/>
      <c r="G68" s="235"/>
      <c r="H68" s="255"/>
      <c r="I68" s="241"/>
    </row>
    <row r="69" spans="1:9" x14ac:dyDescent="0.25">
      <c r="A69" s="8" t="s">
        <v>78</v>
      </c>
      <c r="B69" s="225"/>
      <c r="C69" s="227"/>
      <c r="D69" s="235"/>
      <c r="E69" s="255"/>
      <c r="F69" s="241"/>
      <c r="G69" s="235"/>
      <c r="H69" s="255"/>
      <c r="I69" s="241"/>
    </row>
    <row r="70" spans="1:9" ht="29.25" thickBot="1" x14ac:dyDescent="0.3">
      <c r="A70" s="9" t="s">
        <v>79</v>
      </c>
      <c r="B70" s="226"/>
      <c r="C70" s="227"/>
      <c r="D70" s="235"/>
      <c r="E70" s="255"/>
      <c r="F70" s="241"/>
      <c r="G70" s="235"/>
      <c r="H70" s="255"/>
      <c r="I70" s="241"/>
    </row>
    <row r="71" spans="1:9" x14ac:dyDescent="0.25">
      <c r="A71" s="8" t="s">
        <v>81</v>
      </c>
      <c r="B71" s="224" t="s">
        <v>85</v>
      </c>
      <c r="C71" s="227">
        <v>1</v>
      </c>
      <c r="D71" s="235">
        <v>6300</v>
      </c>
      <c r="E71" s="255">
        <f>D71*19%</f>
        <v>1197</v>
      </c>
      <c r="F71" s="240">
        <f>SUM(D71:E71)</f>
        <v>7497</v>
      </c>
      <c r="G71" s="235">
        <v>2555</v>
      </c>
      <c r="H71" s="255">
        <f>G71*19%</f>
        <v>485.45</v>
      </c>
      <c r="I71" s="240">
        <f>SUM(G71:H71)</f>
        <v>3040.45</v>
      </c>
    </row>
    <row r="72" spans="1:9" ht="28.5" x14ac:dyDescent="0.25">
      <c r="A72" s="8" t="s">
        <v>82</v>
      </c>
      <c r="B72" s="225"/>
      <c r="C72" s="227"/>
      <c r="D72" s="235"/>
      <c r="E72" s="255"/>
      <c r="F72" s="241"/>
      <c r="G72" s="235"/>
      <c r="H72" s="255"/>
      <c r="I72" s="241"/>
    </row>
    <row r="73" spans="1:9" x14ac:dyDescent="0.25">
      <c r="A73" s="8" t="s">
        <v>83</v>
      </c>
      <c r="B73" s="225"/>
      <c r="C73" s="227"/>
      <c r="D73" s="235"/>
      <c r="E73" s="255"/>
      <c r="F73" s="241"/>
      <c r="G73" s="235"/>
      <c r="H73" s="255"/>
      <c r="I73" s="241"/>
    </row>
    <row r="74" spans="1:9" ht="86.25" thickBot="1" x14ac:dyDescent="0.3">
      <c r="A74" s="9" t="s">
        <v>84</v>
      </c>
      <c r="B74" s="226"/>
      <c r="C74" s="227"/>
      <c r="D74" s="235"/>
      <c r="E74" s="255"/>
      <c r="F74" s="241"/>
      <c r="G74" s="235"/>
      <c r="H74" s="255"/>
      <c r="I74" s="241"/>
    </row>
    <row r="75" spans="1:9" x14ac:dyDescent="0.25">
      <c r="A75" s="8" t="s">
        <v>86</v>
      </c>
      <c r="B75" s="224" t="s">
        <v>89</v>
      </c>
      <c r="C75" s="227">
        <v>1</v>
      </c>
      <c r="D75" s="235">
        <v>4500</v>
      </c>
      <c r="E75" s="255">
        <f>D75*19%</f>
        <v>855</v>
      </c>
      <c r="F75" s="240">
        <f>SUM(D75:E75)</f>
        <v>5355</v>
      </c>
      <c r="G75" s="235">
        <v>4625</v>
      </c>
      <c r="H75" s="255">
        <f>G75*19%</f>
        <v>878.75</v>
      </c>
      <c r="I75" s="240">
        <f>SUM(G75:H75)</f>
        <v>5503.75</v>
      </c>
    </row>
    <row r="76" spans="1:9" ht="57" x14ac:dyDescent="0.25">
      <c r="A76" s="8" t="s">
        <v>87</v>
      </c>
      <c r="B76" s="225"/>
      <c r="C76" s="227"/>
      <c r="D76" s="235"/>
      <c r="E76" s="255"/>
      <c r="F76" s="241"/>
      <c r="G76" s="235"/>
      <c r="H76" s="255"/>
      <c r="I76" s="241"/>
    </row>
    <row r="77" spans="1:9" ht="28.5" x14ac:dyDescent="0.25">
      <c r="A77" s="8" t="s">
        <v>79</v>
      </c>
      <c r="B77" s="225"/>
      <c r="C77" s="227"/>
      <c r="D77" s="235"/>
      <c r="E77" s="255"/>
      <c r="F77" s="241"/>
      <c r="G77" s="235"/>
      <c r="H77" s="255"/>
      <c r="I77" s="241"/>
    </row>
    <row r="78" spans="1:9" ht="114.75" thickBot="1" x14ac:dyDescent="0.3">
      <c r="A78" s="11" t="s">
        <v>88</v>
      </c>
      <c r="B78" s="226"/>
      <c r="C78" s="227"/>
      <c r="D78" s="235"/>
      <c r="E78" s="255"/>
      <c r="F78" s="241"/>
      <c r="G78" s="235"/>
      <c r="H78" s="255"/>
      <c r="I78" s="241"/>
    </row>
    <row r="79" spans="1:9" ht="28.5" x14ac:dyDescent="0.25">
      <c r="A79" s="8" t="s">
        <v>90</v>
      </c>
      <c r="B79" s="224" t="s">
        <v>93</v>
      </c>
      <c r="C79" s="227">
        <v>1</v>
      </c>
      <c r="D79" s="235">
        <v>8000</v>
      </c>
      <c r="E79" s="255">
        <f>D79*19%</f>
        <v>1520</v>
      </c>
      <c r="F79" s="240">
        <f>SUM(D79:E79)</f>
        <v>9520</v>
      </c>
      <c r="G79" s="235">
        <v>7622</v>
      </c>
      <c r="H79" s="255">
        <f>G79*19%</f>
        <v>1448.18</v>
      </c>
      <c r="I79" s="240">
        <f>SUM(G79:H79)</f>
        <v>9070.18</v>
      </c>
    </row>
    <row r="80" spans="1:9" ht="57" x14ac:dyDescent="0.25">
      <c r="A80" s="8" t="s">
        <v>91</v>
      </c>
      <c r="B80" s="225"/>
      <c r="C80" s="227"/>
      <c r="D80" s="235"/>
      <c r="E80" s="255"/>
      <c r="F80" s="241"/>
      <c r="G80" s="235"/>
      <c r="H80" s="255"/>
      <c r="I80" s="241"/>
    </row>
    <row r="81" spans="1:9" ht="15.75" thickBot="1" x14ac:dyDescent="0.3">
      <c r="A81" s="9" t="s">
        <v>92</v>
      </c>
      <c r="B81" s="226"/>
      <c r="C81" s="227"/>
      <c r="D81" s="235"/>
      <c r="E81" s="255"/>
      <c r="F81" s="241"/>
      <c r="G81" s="235"/>
      <c r="H81" s="255"/>
      <c r="I81" s="241"/>
    </row>
    <row r="82" spans="1:9" ht="15.75" thickBot="1" x14ac:dyDescent="0.3">
      <c r="A82" s="9" t="s">
        <v>94</v>
      </c>
      <c r="B82" s="12" t="s">
        <v>54</v>
      </c>
      <c r="C82" s="30">
        <v>1</v>
      </c>
      <c r="D82" s="32">
        <v>29100</v>
      </c>
      <c r="E82" s="28">
        <f>D82*19%</f>
        <v>5529</v>
      </c>
      <c r="F82" s="34">
        <f>SUM(D82:E82)</f>
        <v>34629</v>
      </c>
      <c r="G82" s="32">
        <v>15719</v>
      </c>
      <c r="H82" s="28">
        <f>G82*19%</f>
        <v>2986.61</v>
      </c>
      <c r="I82" s="34">
        <f>SUM(G82:H82)</f>
        <v>18705.61</v>
      </c>
    </row>
    <row r="83" spans="1:9" x14ac:dyDescent="0.25">
      <c r="A83" s="8" t="s">
        <v>95</v>
      </c>
      <c r="B83" s="224" t="s">
        <v>54</v>
      </c>
      <c r="C83" s="227">
        <v>1</v>
      </c>
      <c r="D83" s="235">
        <v>6800</v>
      </c>
      <c r="E83" s="255">
        <f>D83*19%</f>
        <v>1292</v>
      </c>
      <c r="F83" s="240">
        <f>SUM(D83:E83)</f>
        <v>8092</v>
      </c>
      <c r="G83" s="235">
        <v>1376</v>
      </c>
      <c r="H83" s="255">
        <f>G83*19%</f>
        <v>261.44</v>
      </c>
      <c r="I83" s="240">
        <f>SUM(G83:H83)</f>
        <v>1637.44</v>
      </c>
    </row>
    <row r="84" spans="1:9" x14ac:dyDescent="0.25">
      <c r="A84" s="8" t="s">
        <v>96</v>
      </c>
      <c r="B84" s="225"/>
      <c r="C84" s="227"/>
      <c r="D84" s="235"/>
      <c r="E84" s="255"/>
      <c r="F84" s="241"/>
      <c r="G84" s="235"/>
      <c r="H84" s="255"/>
      <c r="I84" s="241"/>
    </row>
    <row r="85" spans="1:9" x14ac:dyDescent="0.25">
      <c r="A85" s="8" t="s">
        <v>97</v>
      </c>
      <c r="B85" s="225"/>
      <c r="C85" s="227"/>
      <c r="D85" s="235"/>
      <c r="E85" s="255"/>
      <c r="F85" s="241"/>
      <c r="G85" s="235"/>
      <c r="H85" s="255"/>
      <c r="I85" s="241"/>
    </row>
    <row r="86" spans="1:9" x14ac:dyDescent="0.25">
      <c r="A86" s="8" t="s">
        <v>41</v>
      </c>
      <c r="B86" s="225"/>
      <c r="C86" s="227"/>
      <c r="D86" s="235"/>
      <c r="E86" s="255"/>
      <c r="F86" s="241"/>
      <c r="G86" s="235"/>
      <c r="H86" s="255"/>
      <c r="I86" s="241"/>
    </row>
    <row r="87" spans="1:9" ht="29.25" thickBot="1" x14ac:dyDescent="0.3">
      <c r="A87" s="9" t="s">
        <v>98</v>
      </c>
      <c r="B87" s="226"/>
      <c r="C87" s="227"/>
      <c r="D87" s="235"/>
      <c r="E87" s="255"/>
      <c r="F87" s="241"/>
      <c r="G87" s="235"/>
      <c r="H87" s="255"/>
      <c r="I87" s="241"/>
    </row>
    <row r="88" spans="1:9" ht="28.5" x14ac:dyDescent="0.25">
      <c r="A88" s="8" t="s">
        <v>99</v>
      </c>
      <c r="B88" s="224" t="s">
        <v>103</v>
      </c>
      <c r="C88" s="227">
        <v>1</v>
      </c>
      <c r="D88" s="235">
        <v>16600</v>
      </c>
      <c r="E88" s="255">
        <f>D88*19%</f>
        <v>3154</v>
      </c>
      <c r="F88" s="240">
        <f>SUM(D88:E88)</f>
        <v>19754</v>
      </c>
      <c r="G88" s="235">
        <v>7500</v>
      </c>
      <c r="H88" s="255">
        <f>G88*19%</f>
        <v>1425</v>
      </c>
      <c r="I88" s="240">
        <f>SUM(G88:H88)</f>
        <v>8925</v>
      </c>
    </row>
    <row r="89" spans="1:9" ht="28.5" x14ac:dyDescent="0.25">
      <c r="A89" s="10" t="s">
        <v>100</v>
      </c>
      <c r="B89" s="225"/>
      <c r="C89" s="227"/>
      <c r="D89" s="235"/>
      <c r="E89" s="255"/>
      <c r="F89" s="241"/>
      <c r="G89" s="235"/>
      <c r="H89" s="255"/>
      <c r="I89" s="241"/>
    </row>
    <row r="90" spans="1:9" x14ac:dyDescent="0.25">
      <c r="A90" s="10" t="s">
        <v>101</v>
      </c>
      <c r="B90" s="225"/>
      <c r="C90" s="227"/>
      <c r="D90" s="235"/>
      <c r="E90" s="255"/>
      <c r="F90" s="241"/>
      <c r="G90" s="235"/>
      <c r="H90" s="255"/>
      <c r="I90" s="241"/>
    </row>
    <row r="91" spans="1:9" ht="15.75" thickBot="1" x14ac:dyDescent="0.3">
      <c r="A91" s="11" t="s">
        <v>102</v>
      </c>
      <c r="B91" s="226"/>
      <c r="C91" s="227"/>
      <c r="D91" s="235"/>
      <c r="E91" s="255"/>
      <c r="F91" s="241"/>
      <c r="G91" s="235"/>
      <c r="H91" s="255"/>
      <c r="I91" s="241"/>
    </row>
    <row r="92" spans="1:9" x14ac:dyDescent="0.25">
      <c r="A92" s="8" t="s">
        <v>104</v>
      </c>
      <c r="B92" s="224" t="s">
        <v>103</v>
      </c>
      <c r="C92" s="227">
        <v>1</v>
      </c>
      <c r="D92" s="235">
        <v>4400</v>
      </c>
      <c r="E92" s="255">
        <f>D92*19%</f>
        <v>836</v>
      </c>
      <c r="F92" s="240">
        <f>SUM(D92:E92)</f>
        <v>5236</v>
      </c>
      <c r="G92" s="235">
        <v>964</v>
      </c>
      <c r="H92" s="255">
        <f>G92*19%</f>
        <v>183.16</v>
      </c>
      <c r="I92" s="240">
        <f>SUM(G92:H92)</f>
        <v>1147.1600000000001</v>
      </c>
    </row>
    <row r="93" spans="1:9" ht="28.5" x14ac:dyDescent="0.25">
      <c r="A93" s="10" t="s">
        <v>100</v>
      </c>
      <c r="B93" s="225"/>
      <c r="C93" s="227"/>
      <c r="D93" s="235"/>
      <c r="E93" s="255"/>
      <c r="F93" s="241"/>
      <c r="G93" s="235"/>
      <c r="H93" s="255"/>
      <c r="I93" s="241"/>
    </row>
    <row r="94" spans="1:9" x14ac:dyDescent="0.25">
      <c r="A94" s="10" t="s">
        <v>101</v>
      </c>
      <c r="B94" s="225"/>
      <c r="C94" s="227"/>
      <c r="D94" s="235"/>
      <c r="E94" s="255"/>
      <c r="F94" s="241"/>
      <c r="G94" s="235"/>
      <c r="H94" s="255"/>
      <c r="I94" s="241"/>
    </row>
    <row r="95" spans="1:9" ht="15.75" thickBot="1" x14ac:dyDescent="0.3">
      <c r="A95" s="11" t="s">
        <v>102</v>
      </c>
      <c r="B95" s="226"/>
      <c r="C95" s="227"/>
      <c r="D95" s="235"/>
      <c r="E95" s="255"/>
      <c r="F95" s="241"/>
      <c r="G95" s="235"/>
      <c r="H95" s="255"/>
      <c r="I95" s="241"/>
    </row>
    <row r="96" spans="1:9" x14ac:dyDescent="0.25">
      <c r="A96" s="8" t="s">
        <v>105</v>
      </c>
      <c r="B96" s="224" t="s">
        <v>89</v>
      </c>
      <c r="C96" s="227">
        <v>1</v>
      </c>
      <c r="D96" s="235">
        <v>6500</v>
      </c>
      <c r="E96" s="255">
        <f>D96*19%</f>
        <v>1235</v>
      </c>
      <c r="F96" s="240">
        <f>SUM(D96:E96)</f>
        <v>7735</v>
      </c>
      <c r="G96" s="235">
        <v>2353</v>
      </c>
      <c r="H96" s="255">
        <f>G96*19%</f>
        <v>447.07</v>
      </c>
      <c r="I96" s="240">
        <f>SUM(G96:H96)</f>
        <v>2800.07</v>
      </c>
    </row>
    <row r="97" spans="1:9" ht="28.5" x14ac:dyDescent="0.25">
      <c r="A97" s="8" t="s">
        <v>106</v>
      </c>
      <c r="B97" s="225"/>
      <c r="C97" s="227"/>
      <c r="D97" s="235"/>
      <c r="E97" s="255"/>
      <c r="F97" s="241"/>
      <c r="G97" s="235"/>
      <c r="H97" s="255"/>
      <c r="I97" s="241"/>
    </row>
    <row r="98" spans="1:9" x14ac:dyDescent="0.25">
      <c r="A98" s="8" t="s">
        <v>83</v>
      </c>
      <c r="B98" s="225"/>
      <c r="C98" s="227"/>
      <c r="D98" s="235"/>
      <c r="E98" s="255"/>
      <c r="F98" s="241"/>
      <c r="G98" s="235"/>
      <c r="H98" s="255"/>
      <c r="I98" s="241"/>
    </row>
    <row r="99" spans="1:9" ht="86.25" thickBot="1" x14ac:dyDescent="0.3">
      <c r="A99" s="9" t="s">
        <v>107</v>
      </c>
      <c r="B99" s="226"/>
      <c r="C99" s="227"/>
      <c r="D99" s="235"/>
      <c r="E99" s="255"/>
      <c r="F99" s="241"/>
      <c r="G99" s="235"/>
      <c r="H99" s="255"/>
      <c r="I99" s="241"/>
    </row>
    <row r="100" spans="1:9" x14ac:dyDescent="0.25">
      <c r="A100" s="8" t="s">
        <v>108</v>
      </c>
      <c r="B100" s="224" t="s">
        <v>110</v>
      </c>
      <c r="C100" s="227">
        <v>1</v>
      </c>
      <c r="D100" s="235">
        <v>15600</v>
      </c>
      <c r="E100" s="255">
        <f>D100*19%</f>
        <v>2964</v>
      </c>
      <c r="F100" s="240">
        <f>SUM(D100:E100)</f>
        <v>18564</v>
      </c>
      <c r="G100" s="235">
        <v>7671</v>
      </c>
      <c r="H100" s="255">
        <f>G100*19%</f>
        <v>1457.49</v>
      </c>
      <c r="I100" s="240">
        <f>SUM(G100:H100)</f>
        <v>9128.49</v>
      </c>
    </row>
    <row r="101" spans="1:9" ht="15.75" thickBot="1" x14ac:dyDescent="0.3">
      <c r="A101" s="9" t="s">
        <v>109</v>
      </c>
      <c r="B101" s="226"/>
      <c r="C101" s="227"/>
      <c r="D101" s="235"/>
      <c r="E101" s="255"/>
      <c r="F101" s="241"/>
      <c r="G101" s="235"/>
      <c r="H101" s="255"/>
      <c r="I101" s="241"/>
    </row>
    <row r="102" spans="1:9" x14ac:dyDescent="0.25">
      <c r="A102" s="8" t="s">
        <v>111</v>
      </c>
      <c r="B102" s="224" t="s">
        <v>110</v>
      </c>
      <c r="C102" s="227">
        <v>1</v>
      </c>
      <c r="D102" s="235">
        <v>13500</v>
      </c>
      <c r="E102" s="255">
        <f>D102*19%</f>
        <v>2565</v>
      </c>
      <c r="F102" s="240">
        <f>SUM(D102:E102)</f>
        <v>16065</v>
      </c>
      <c r="G102" s="235">
        <v>13709</v>
      </c>
      <c r="H102" s="255">
        <f>G102*19%</f>
        <v>2604.71</v>
      </c>
      <c r="I102" s="240">
        <f>SUM(G102:H102)</f>
        <v>16313.71</v>
      </c>
    </row>
    <row r="103" spans="1:9" x14ac:dyDescent="0.25">
      <c r="A103" s="8" t="s">
        <v>112</v>
      </c>
      <c r="B103" s="225"/>
      <c r="C103" s="227"/>
      <c r="D103" s="235"/>
      <c r="E103" s="255"/>
      <c r="F103" s="241"/>
      <c r="G103" s="235"/>
      <c r="H103" s="255"/>
      <c r="I103" s="241"/>
    </row>
    <row r="104" spans="1:9" x14ac:dyDescent="0.25">
      <c r="A104" s="8" t="s">
        <v>113</v>
      </c>
      <c r="B104" s="225"/>
      <c r="C104" s="227"/>
      <c r="D104" s="235"/>
      <c r="E104" s="255"/>
      <c r="F104" s="241"/>
      <c r="G104" s="235"/>
      <c r="H104" s="255"/>
      <c r="I104" s="241"/>
    </row>
    <row r="105" spans="1:9" ht="15.75" thickBot="1" x14ac:dyDescent="0.3">
      <c r="A105" s="9" t="s">
        <v>114</v>
      </c>
      <c r="B105" s="226"/>
      <c r="C105" s="227"/>
      <c r="D105" s="235"/>
      <c r="E105" s="255"/>
      <c r="F105" s="241"/>
      <c r="G105" s="235"/>
      <c r="H105" s="255"/>
      <c r="I105" s="241"/>
    </row>
    <row r="106" spans="1:9" ht="29.25" thickBot="1" x14ac:dyDescent="0.3">
      <c r="A106" s="9" t="s">
        <v>115</v>
      </c>
      <c r="B106" s="12" t="s">
        <v>116</v>
      </c>
      <c r="C106" s="30">
        <v>1</v>
      </c>
      <c r="D106" s="32">
        <v>68400</v>
      </c>
      <c r="E106" s="28">
        <f>D106*19%</f>
        <v>12996</v>
      </c>
      <c r="F106" s="34">
        <f>SUM(D106:E106)</f>
        <v>81396</v>
      </c>
      <c r="G106" s="32">
        <v>67500</v>
      </c>
      <c r="H106" s="28">
        <f>G106*19%</f>
        <v>12825</v>
      </c>
      <c r="I106" s="34">
        <f>SUM(G106:H106)</f>
        <v>80325</v>
      </c>
    </row>
    <row r="107" spans="1:9" ht="15.75" thickBot="1" x14ac:dyDescent="0.3">
      <c r="A107" s="9" t="s">
        <v>117</v>
      </c>
      <c r="B107" s="12" t="s">
        <v>116</v>
      </c>
      <c r="C107" s="30">
        <v>1</v>
      </c>
      <c r="D107" s="32">
        <v>74900</v>
      </c>
      <c r="E107" s="28">
        <f>D107*19%</f>
        <v>14231</v>
      </c>
      <c r="F107" s="34">
        <f>SUM(D107:E107)</f>
        <v>89131</v>
      </c>
      <c r="G107" s="32">
        <v>40000</v>
      </c>
      <c r="H107" s="28">
        <f>G107*19%</f>
        <v>7600</v>
      </c>
      <c r="I107" s="34">
        <f>SUM(G107:H107)</f>
        <v>47600</v>
      </c>
    </row>
    <row r="108" spans="1:9" ht="29.25" thickBot="1" x14ac:dyDescent="0.3">
      <c r="A108" s="9" t="s">
        <v>118</v>
      </c>
      <c r="B108" s="12" t="s">
        <v>54</v>
      </c>
      <c r="C108" s="30">
        <v>1</v>
      </c>
      <c r="D108" s="32">
        <v>12700</v>
      </c>
      <c r="E108" s="28">
        <f>D108*19%</f>
        <v>2413</v>
      </c>
      <c r="F108" s="34">
        <f>SUM(D108:E108)</f>
        <v>15113</v>
      </c>
      <c r="G108" s="32">
        <v>6733</v>
      </c>
      <c r="H108" s="28">
        <f>G108*19%</f>
        <v>1279.27</v>
      </c>
      <c r="I108" s="34">
        <f>SUM(G108:H108)</f>
        <v>8012.27</v>
      </c>
    </row>
    <row r="109" spans="1:9" x14ac:dyDescent="0.25">
      <c r="A109" s="8" t="s">
        <v>119</v>
      </c>
      <c r="B109" s="224" t="s">
        <v>54</v>
      </c>
      <c r="C109" s="227">
        <v>1</v>
      </c>
      <c r="D109" s="235">
        <v>300</v>
      </c>
      <c r="E109" s="255">
        <f>D109*19%</f>
        <v>57</v>
      </c>
      <c r="F109" s="240">
        <f>SUM(D109:E109)</f>
        <v>357</v>
      </c>
      <c r="G109" s="235">
        <v>471</v>
      </c>
      <c r="H109" s="255">
        <f>G109*19%</f>
        <v>89.49</v>
      </c>
      <c r="I109" s="240">
        <f>SUM(G109:H109)</f>
        <v>560.49</v>
      </c>
    </row>
    <row r="110" spans="1:9" ht="15.75" thickBot="1" x14ac:dyDescent="0.3">
      <c r="A110" s="9" t="s">
        <v>120</v>
      </c>
      <c r="B110" s="226"/>
      <c r="C110" s="227"/>
      <c r="D110" s="235"/>
      <c r="E110" s="255"/>
      <c r="F110" s="241"/>
      <c r="G110" s="235"/>
      <c r="H110" s="255"/>
      <c r="I110" s="241"/>
    </row>
    <row r="111" spans="1:9" x14ac:dyDescent="0.25">
      <c r="A111" s="8" t="s">
        <v>119</v>
      </c>
      <c r="B111" s="224" t="s">
        <v>122</v>
      </c>
      <c r="C111" s="227">
        <v>1</v>
      </c>
      <c r="D111" s="235">
        <v>300</v>
      </c>
      <c r="E111" s="255">
        <f>D111*19%</f>
        <v>57</v>
      </c>
      <c r="F111" s="240">
        <f>SUM(D111:E111)</f>
        <v>357</v>
      </c>
      <c r="G111" s="235">
        <v>471</v>
      </c>
      <c r="H111" s="255">
        <f>G111*19%</f>
        <v>89.49</v>
      </c>
      <c r="I111" s="240">
        <f>SUM(G111:H111)</f>
        <v>560.49</v>
      </c>
    </row>
    <row r="112" spans="1:9" ht="15.75" thickBot="1" x14ac:dyDescent="0.3">
      <c r="A112" s="9" t="s">
        <v>121</v>
      </c>
      <c r="B112" s="226"/>
      <c r="C112" s="227"/>
      <c r="D112" s="235"/>
      <c r="E112" s="255"/>
      <c r="F112" s="241"/>
      <c r="G112" s="235"/>
      <c r="H112" s="255"/>
      <c r="I112" s="241"/>
    </row>
    <row r="113" spans="1:9" x14ac:dyDescent="0.25">
      <c r="A113" s="8" t="s">
        <v>123</v>
      </c>
      <c r="B113" s="224" t="s">
        <v>110</v>
      </c>
      <c r="C113" s="227">
        <v>1</v>
      </c>
      <c r="D113" s="235">
        <v>78400</v>
      </c>
      <c r="E113" s="255">
        <f>D113*19%</f>
        <v>14896</v>
      </c>
      <c r="F113" s="240">
        <f>SUM(D113:E113)</f>
        <v>93296</v>
      </c>
      <c r="G113" s="235">
        <v>56348</v>
      </c>
      <c r="H113" s="255">
        <f>G113*19%</f>
        <v>10706.12</v>
      </c>
      <c r="I113" s="240">
        <f>SUM(G113:H113)</f>
        <v>67054.12</v>
      </c>
    </row>
    <row r="114" spans="1:9" ht="15.75" thickBot="1" x14ac:dyDescent="0.3">
      <c r="A114" s="9" t="s">
        <v>124</v>
      </c>
      <c r="B114" s="226"/>
      <c r="C114" s="227"/>
      <c r="D114" s="235"/>
      <c r="E114" s="255"/>
      <c r="F114" s="241"/>
      <c r="G114" s="235"/>
      <c r="H114" s="255"/>
      <c r="I114" s="241"/>
    </row>
    <row r="115" spans="1:9" ht="28.5" x14ac:dyDescent="0.25">
      <c r="A115" s="8" t="s">
        <v>125</v>
      </c>
      <c r="B115" s="224" t="s">
        <v>129</v>
      </c>
      <c r="C115" s="227">
        <v>1</v>
      </c>
      <c r="D115" s="235">
        <v>13500</v>
      </c>
      <c r="E115" s="255">
        <f>D115*19%</f>
        <v>2565</v>
      </c>
      <c r="F115" s="240">
        <f>SUM(D115:E115)</f>
        <v>16065</v>
      </c>
      <c r="G115" s="235">
        <v>4412</v>
      </c>
      <c r="H115" s="255">
        <f>G115*19%</f>
        <v>838.28</v>
      </c>
      <c r="I115" s="240">
        <f>SUM(G115:H115)</f>
        <v>5250.28</v>
      </c>
    </row>
    <row r="116" spans="1:9" ht="28.5" x14ac:dyDescent="0.25">
      <c r="A116" s="8" t="s">
        <v>126</v>
      </c>
      <c r="B116" s="225"/>
      <c r="C116" s="227"/>
      <c r="D116" s="235"/>
      <c r="E116" s="255"/>
      <c r="F116" s="241"/>
      <c r="G116" s="235"/>
      <c r="H116" s="255"/>
      <c r="I116" s="241"/>
    </row>
    <row r="117" spans="1:9" ht="42.75" x14ac:dyDescent="0.25">
      <c r="A117" s="8" t="s">
        <v>127</v>
      </c>
      <c r="B117" s="225"/>
      <c r="C117" s="227"/>
      <c r="D117" s="235"/>
      <c r="E117" s="255"/>
      <c r="F117" s="241"/>
      <c r="G117" s="235"/>
      <c r="H117" s="255"/>
      <c r="I117" s="241"/>
    </row>
    <row r="118" spans="1:9" ht="15.75" thickBot="1" x14ac:dyDescent="0.3">
      <c r="A118" s="9" t="s">
        <v>128</v>
      </c>
      <c r="B118" s="226"/>
      <c r="C118" s="227"/>
      <c r="D118" s="235"/>
      <c r="E118" s="255"/>
      <c r="F118" s="241"/>
      <c r="G118" s="235"/>
      <c r="H118" s="255"/>
      <c r="I118" s="241"/>
    </row>
    <row r="119" spans="1:9" x14ac:dyDescent="0.25">
      <c r="A119" s="8" t="s">
        <v>130</v>
      </c>
      <c r="B119" s="224" t="s">
        <v>54</v>
      </c>
      <c r="C119" s="227">
        <v>1</v>
      </c>
      <c r="D119" s="235">
        <v>10700</v>
      </c>
      <c r="E119" s="255">
        <f>D119*19%</f>
        <v>2033</v>
      </c>
      <c r="F119" s="240">
        <f>SUM(D119:E119)</f>
        <v>12733</v>
      </c>
      <c r="G119" s="235">
        <v>8529</v>
      </c>
      <c r="H119" s="255">
        <f>G119*19%</f>
        <v>1620.51</v>
      </c>
      <c r="I119" s="240">
        <f>SUM(G119:H119)</f>
        <v>10149.51</v>
      </c>
    </row>
    <row r="120" spans="1:9" ht="28.5" x14ac:dyDescent="0.25">
      <c r="A120" s="10" t="s">
        <v>131</v>
      </c>
      <c r="B120" s="225"/>
      <c r="C120" s="227"/>
      <c r="D120" s="235"/>
      <c r="E120" s="255"/>
      <c r="F120" s="241"/>
      <c r="G120" s="235"/>
      <c r="H120" s="255"/>
      <c r="I120" s="241"/>
    </row>
    <row r="121" spans="1:9" ht="28.5" x14ac:dyDescent="0.25">
      <c r="A121" s="10" t="s">
        <v>132</v>
      </c>
      <c r="B121" s="225"/>
      <c r="C121" s="227"/>
      <c r="D121" s="235"/>
      <c r="E121" s="255"/>
      <c r="F121" s="241"/>
      <c r="G121" s="235"/>
      <c r="H121" s="255"/>
      <c r="I121" s="241"/>
    </row>
    <row r="122" spans="1:9" ht="29.25" thickBot="1" x14ac:dyDescent="0.3">
      <c r="A122" s="11" t="s">
        <v>64</v>
      </c>
      <c r="B122" s="226"/>
      <c r="C122" s="227"/>
      <c r="D122" s="235"/>
      <c r="E122" s="255"/>
      <c r="F122" s="241"/>
      <c r="G122" s="235"/>
      <c r="H122" s="255"/>
      <c r="I122" s="241"/>
    </row>
    <row r="123" spans="1:9" ht="28.5" x14ac:dyDescent="0.25">
      <c r="A123" s="8" t="s">
        <v>133</v>
      </c>
      <c r="B123" s="224" t="s">
        <v>135</v>
      </c>
      <c r="C123" s="227">
        <v>1</v>
      </c>
      <c r="D123" s="235">
        <v>12500</v>
      </c>
      <c r="E123" s="255">
        <f>D123*19%</f>
        <v>2375</v>
      </c>
      <c r="F123" s="240">
        <f>SUM(D123:E123)</f>
        <v>14875</v>
      </c>
      <c r="G123" s="235">
        <v>2206</v>
      </c>
      <c r="H123" s="255">
        <f>G123*19%</f>
        <v>419.14</v>
      </c>
      <c r="I123" s="240">
        <f>SUM(G123:H123)</f>
        <v>2625.14</v>
      </c>
    </row>
    <row r="124" spans="1:9" ht="15.75" thickBot="1" x14ac:dyDescent="0.3">
      <c r="A124" s="9" t="s">
        <v>134</v>
      </c>
      <c r="B124" s="226"/>
      <c r="C124" s="227"/>
      <c r="D124" s="235"/>
      <c r="E124" s="255"/>
      <c r="F124" s="241"/>
      <c r="G124" s="235"/>
      <c r="H124" s="255"/>
      <c r="I124" s="241"/>
    </row>
    <row r="125" spans="1:9" x14ac:dyDescent="0.25">
      <c r="A125" s="8" t="s">
        <v>136</v>
      </c>
      <c r="B125" s="224" t="s">
        <v>140</v>
      </c>
      <c r="C125" s="227">
        <v>1</v>
      </c>
      <c r="D125" s="235">
        <v>12700</v>
      </c>
      <c r="E125" s="255">
        <f>D125*19%</f>
        <v>2413</v>
      </c>
      <c r="F125" s="240">
        <f>SUM(D125:E125)</f>
        <v>15113</v>
      </c>
      <c r="G125" s="235">
        <v>6473</v>
      </c>
      <c r="H125" s="255">
        <f>G125*19%</f>
        <v>1229.8700000000001</v>
      </c>
      <c r="I125" s="240">
        <f>SUM(G125:H125)</f>
        <v>7702.87</v>
      </c>
    </row>
    <row r="126" spans="1:9" ht="42.75" x14ac:dyDescent="0.25">
      <c r="A126" s="8" t="s">
        <v>137</v>
      </c>
      <c r="B126" s="225"/>
      <c r="C126" s="227"/>
      <c r="D126" s="235"/>
      <c r="E126" s="255"/>
      <c r="F126" s="241"/>
      <c r="G126" s="235"/>
      <c r="H126" s="255"/>
      <c r="I126" s="241"/>
    </row>
    <row r="127" spans="1:9" ht="28.5" x14ac:dyDescent="0.25">
      <c r="A127" s="8" t="s">
        <v>138</v>
      </c>
      <c r="B127" s="225"/>
      <c r="C127" s="227"/>
      <c r="D127" s="235"/>
      <c r="E127" s="255"/>
      <c r="F127" s="241"/>
      <c r="G127" s="235"/>
      <c r="H127" s="255"/>
      <c r="I127" s="241"/>
    </row>
    <row r="128" spans="1:9" ht="100.5" thickBot="1" x14ac:dyDescent="0.3">
      <c r="A128" s="9" t="s">
        <v>139</v>
      </c>
      <c r="B128" s="226"/>
      <c r="C128" s="227"/>
      <c r="D128" s="235"/>
      <c r="E128" s="255"/>
      <c r="F128" s="241"/>
      <c r="G128" s="235"/>
      <c r="H128" s="255"/>
      <c r="I128" s="241"/>
    </row>
    <row r="129" spans="1:9" ht="28.5" customHeight="1" x14ac:dyDescent="0.25">
      <c r="A129" s="8" t="s">
        <v>141</v>
      </c>
      <c r="B129" s="224" t="s">
        <v>72</v>
      </c>
      <c r="C129" s="227">
        <v>1</v>
      </c>
      <c r="D129" s="235">
        <v>5400</v>
      </c>
      <c r="E129" s="255">
        <f>D129*19%</f>
        <v>1026</v>
      </c>
      <c r="F129" s="240">
        <f>SUM(D129:E129)</f>
        <v>6426</v>
      </c>
      <c r="G129" s="235">
        <v>2941</v>
      </c>
      <c r="H129" s="255">
        <f>G129*19%</f>
        <v>558.79</v>
      </c>
      <c r="I129" s="240">
        <f>SUM(G129:H129)</f>
        <v>3499.79</v>
      </c>
    </row>
    <row r="130" spans="1:9" x14ac:dyDescent="0.25">
      <c r="A130" s="10" t="s">
        <v>68</v>
      </c>
      <c r="B130" s="225"/>
      <c r="C130" s="227"/>
      <c r="D130" s="235"/>
      <c r="E130" s="255"/>
      <c r="F130" s="241"/>
      <c r="G130" s="235"/>
      <c r="H130" s="255"/>
      <c r="I130" s="241"/>
    </row>
    <row r="131" spans="1:9" x14ac:dyDescent="0.25">
      <c r="A131" s="10" t="s">
        <v>69</v>
      </c>
      <c r="B131" s="225"/>
      <c r="C131" s="227"/>
      <c r="D131" s="235"/>
      <c r="E131" s="255"/>
      <c r="F131" s="241"/>
      <c r="G131" s="235"/>
      <c r="H131" s="255"/>
      <c r="I131" s="241"/>
    </row>
    <row r="132" spans="1:9" x14ac:dyDescent="0.25">
      <c r="A132" s="10" t="s">
        <v>70</v>
      </c>
      <c r="B132" s="225"/>
      <c r="C132" s="227"/>
      <c r="D132" s="235"/>
      <c r="E132" s="255"/>
      <c r="F132" s="241"/>
      <c r="G132" s="235"/>
      <c r="H132" s="255"/>
      <c r="I132" s="241"/>
    </row>
    <row r="133" spans="1:9" x14ac:dyDescent="0.25">
      <c r="A133" s="10" t="s">
        <v>142</v>
      </c>
      <c r="B133" s="225"/>
      <c r="C133" s="227"/>
      <c r="D133" s="235"/>
      <c r="E133" s="255"/>
      <c r="F133" s="241"/>
      <c r="G133" s="235"/>
      <c r="H133" s="255"/>
      <c r="I133" s="241"/>
    </row>
    <row r="134" spans="1:9" ht="15.75" thickBot="1" x14ac:dyDescent="0.3">
      <c r="A134" s="11" t="s">
        <v>143</v>
      </c>
      <c r="B134" s="226"/>
      <c r="C134" s="227"/>
      <c r="D134" s="235"/>
      <c r="E134" s="255"/>
      <c r="F134" s="241"/>
      <c r="G134" s="235"/>
      <c r="H134" s="255"/>
      <c r="I134" s="241"/>
    </row>
    <row r="135" spans="1:9" x14ac:dyDescent="0.25">
      <c r="A135" s="8" t="s">
        <v>144</v>
      </c>
      <c r="B135" s="224" t="s">
        <v>54</v>
      </c>
      <c r="C135" s="227">
        <v>1</v>
      </c>
      <c r="D135" s="235">
        <v>135800</v>
      </c>
      <c r="E135" s="255">
        <f>D135*19%</f>
        <v>25802</v>
      </c>
      <c r="F135" s="240">
        <v>161602</v>
      </c>
      <c r="G135" s="235">
        <v>20000</v>
      </c>
      <c r="H135" s="255">
        <f>G135*19%</f>
        <v>3800</v>
      </c>
      <c r="I135" s="240">
        <v>23800</v>
      </c>
    </row>
    <row r="136" spans="1:9" ht="29.25" thickBot="1" x14ac:dyDescent="0.3">
      <c r="A136" s="9" t="s">
        <v>145</v>
      </c>
      <c r="B136" s="226"/>
      <c r="C136" s="227"/>
      <c r="D136" s="235"/>
      <c r="E136" s="255"/>
      <c r="F136" s="241"/>
      <c r="G136" s="235"/>
      <c r="H136" s="255"/>
      <c r="I136" s="241"/>
    </row>
    <row r="137" spans="1:9" x14ac:dyDescent="0.25">
      <c r="A137" s="8" t="s">
        <v>146</v>
      </c>
      <c r="B137" s="224" t="s">
        <v>140</v>
      </c>
      <c r="C137" s="227">
        <v>1</v>
      </c>
      <c r="D137" s="235">
        <v>14500</v>
      </c>
      <c r="E137" s="255">
        <f>D137*19%</f>
        <v>2755</v>
      </c>
      <c r="F137" s="240">
        <f>SUM(D137:E137)</f>
        <v>17255</v>
      </c>
      <c r="G137" s="235">
        <v>12392</v>
      </c>
      <c r="H137" s="255">
        <f>G137*19%</f>
        <v>2354.48</v>
      </c>
      <c r="I137" s="240">
        <f>SUM(G137:H137)</f>
        <v>14746.48</v>
      </c>
    </row>
    <row r="138" spans="1:9" x14ac:dyDescent="0.25">
      <c r="A138" s="8" t="s">
        <v>147</v>
      </c>
      <c r="B138" s="225"/>
      <c r="C138" s="227"/>
      <c r="D138" s="235"/>
      <c r="E138" s="255"/>
      <c r="F138" s="241"/>
      <c r="G138" s="235"/>
      <c r="H138" s="255"/>
      <c r="I138" s="241"/>
    </row>
    <row r="139" spans="1:9" x14ac:dyDescent="0.25">
      <c r="A139" s="8" t="s">
        <v>148</v>
      </c>
      <c r="B139" s="225"/>
      <c r="C139" s="227"/>
      <c r="D139" s="235"/>
      <c r="E139" s="255"/>
      <c r="F139" s="241"/>
      <c r="G139" s="235"/>
      <c r="H139" s="255"/>
      <c r="I139" s="241"/>
    </row>
    <row r="140" spans="1:9" x14ac:dyDescent="0.25">
      <c r="A140" s="8" t="s">
        <v>149</v>
      </c>
      <c r="B140" s="225"/>
      <c r="C140" s="227"/>
      <c r="D140" s="235"/>
      <c r="E140" s="255"/>
      <c r="F140" s="241"/>
      <c r="G140" s="235"/>
      <c r="H140" s="255"/>
      <c r="I140" s="241"/>
    </row>
    <row r="141" spans="1:9" ht="15.75" thickBot="1" x14ac:dyDescent="0.3">
      <c r="A141" s="9" t="s">
        <v>150</v>
      </c>
      <c r="B141" s="226"/>
      <c r="C141" s="227"/>
      <c r="D141" s="235"/>
      <c r="E141" s="255"/>
      <c r="F141" s="241"/>
      <c r="G141" s="235"/>
      <c r="H141" s="255"/>
      <c r="I141" s="241"/>
    </row>
    <row r="142" spans="1:9" x14ac:dyDescent="0.25">
      <c r="A142" s="8" t="s">
        <v>151</v>
      </c>
      <c r="B142" s="224" t="s">
        <v>54</v>
      </c>
      <c r="C142" s="227">
        <v>1</v>
      </c>
      <c r="D142" s="235">
        <v>19500</v>
      </c>
      <c r="E142" s="255">
        <f>D142*19%</f>
        <v>3705</v>
      </c>
      <c r="F142" s="240">
        <f>SUM(D142:E142)</f>
        <v>23205</v>
      </c>
      <c r="G142" s="235">
        <v>19000</v>
      </c>
      <c r="H142" s="255">
        <f>G142*19%</f>
        <v>3610</v>
      </c>
      <c r="I142" s="240">
        <f>SUM(G142:H142)</f>
        <v>22610</v>
      </c>
    </row>
    <row r="143" spans="1:9" ht="15.75" thickBot="1" x14ac:dyDescent="0.3">
      <c r="A143" s="9" t="s">
        <v>152</v>
      </c>
      <c r="B143" s="226"/>
      <c r="C143" s="227"/>
      <c r="D143" s="235"/>
      <c r="E143" s="255"/>
      <c r="F143" s="241"/>
      <c r="G143" s="235"/>
      <c r="H143" s="255"/>
      <c r="I143" s="241"/>
    </row>
    <row r="144" spans="1:9" ht="15.75" thickBot="1" x14ac:dyDescent="0.3">
      <c r="A144" s="9" t="s">
        <v>153</v>
      </c>
      <c r="B144" s="12" t="s">
        <v>72</v>
      </c>
      <c r="C144" s="30">
        <v>1</v>
      </c>
      <c r="D144" s="32">
        <v>11700</v>
      </c>
      <c r="E144" s="28">
        <f>D144*19%</f>
        <v>2223</v>
      </c>
      <c r="F144" s="34">
        <f>SUM(D144:E144)</f>
        <v>13923</v>
      </c>
      <c r="G144" s="32">
        <v>3698</v>
      </c>
      <c r="H144" s="28">
        <f>G144*19%</f>
        <v>702.62</v>
      </c>
      <c r="I144" s="34">
        <f>SUM(G144:H144)</f>
        <v>4400.62</v>
      </c>
    </row>
    <row r="145" spans="1:9" x14ac:dyDescent="0.25">
      <c r="A145" s="8" t="s">
        <v>154</v>
      </c>
      <c r="B145" s="224" t="s">
        <v>54</v>
      </c>
      <c r="C145" s="227">
        <v>1</v>
      </c>
      <c r="D145" s="235">
        <v>3100</v>
      </c>
      <c r="E145" s="255">
        <f>D145*19%</f>
        <v>589</v>
      </c>
      <c r="F145" s="240">
        <f>SUM(D145:E145)</f>
        <v>3689</v>
      </c>
      <c r="G145" s="235">
        <v>3176</v>
      </c>
      <c r="H145" s="255">
        <f>G145*19%</f>
        <v>603.44000000000005</v>
      </c>
      <c r="I145" s="240">
        <f>SUM(G145:H145)</f>
        <v>3779.44</v>
      </c>
    </row>
    <row r="146" spans="1:9" x14ac:dyDescent="0.25">
      <c r="A146" s="8" t="s">
        <v>155</v>
      </c>
      <c r="B146" s="225"/>
      <c r="C146" s="227"/>
      <c r="D146" s="235"/>
      <c r="E146" s="255"/>
      <c r="F146" s="241"/>
      <c r="G146" s="235"/>
      <c r="H146" s="255"/>
      <c r="I146" s="241"/>
    </row>
    <row r="147" spans="1:9" ht="15.75" thickBot="1" x14ac:dyDescent="0.3">
      <c r="A147" s="9" t="s">
        <v>156</v>
      </c>
      <c r="B147" s="226"/>
      <c r="C147" s="227"/>
      <c r="D147" s="235"/>
      <c r="E147" s="255"/>
      <c r="F147" s="241"/>
      <c r="G147" s="235"/>
      <c r="H147" s="255"/>
      <c r="I147" s="241"/>
    </row>
    <row r="148" spans="1:9" x14ac:dyDescent="0.25">
      <c r="A148" s="8" t="s">
        <v>157</v>
      </c>
      <c r="B148" s="224" t="s">
        <v>161</v>
      </c>
      <c r="C148" s="227">
        <v>1</v>
      </c>
      <c r="D148" s="235">
        <v>112200</v>
      </c>
      <c r="E148" s="255">
        <f>D148*19%</f>
        <v>21318</v>
      </c>
      <c r="F148" s="240">
        <v>133518</v>
      </c>
      <c r="G148" s="235">
        <v>64636</v>
      </c>
      <c r="H148" s="255">
        <f>G148*19%</f>
        <v>12280.84</v>
      </c>
      <c r="I148" s="240">
        <v>76917</v>
      </c>
    </row>
    <row r="149" spans="1:9" x14ac:dyDescent="0.25">
      <c r="A149" s="8" t="s">
        <v>158</v>
      </c>
      <c r="B149" s="225"/>
      <c r="C149" s="227"/>
      <c r="D149" s="235"/>
      <c r="E149" s="255"/>
      <c r="F149" s="240"/>
      <c r="G149" s="235"/>
      <c r="H149" s="255"/>
      <c r="I149" s="240"/>
    </row>
    <row r="150" spans="1:9" x14ac:dyDescent="0.25">
      <c r="A150" s="8" t="s">
        <v>159</v>
      </c>
      <c r="B150" s="225"/>
      <c r="C150" s="227"/>
      <c r="D150" s="235"/>
      <c r="E150" s="255"/>
      <c r="F150" s="240"/>
      <c r="G150" s="235"/>
      <c r="H150" s="255"/>
      <c r="I150" s="240"/>
    </row>
    <row r="151" spans="1:9" ht="15.75" thickBot="1" x14ac:dyDescent="0.3">
      <c r="A151" s="9" t="s">
        <v>160</v>
      </c>
      <c r="B151" s="226"/>
      <c r="C151" s="227"/>
      <c r="D151" s="235"/>
      <c r="E151" s="255"/>
      <c r="F151" s="240"/>
      <c r="G151" s="235"/>
      <c r="H151" s="255"/>
      <c r="I151" s="240"/>
    </row>
    <row r="152" spans="1:9" x14ac:dyDescent="0.25">
      <c r="A152" s="8" t="s">
        <v>162</v>
      </c>
      <c r="B152" s="224" t="s">
        <v>140</v>
      </c>
      <c r="C152" s="227">
        <v>1</v>
      </c>
      <c r="D152" s="235">
        <v>15500</v>
      </c>
      <c r="E152" s="255">
        <f>D152*19%</f>
        <v>2945</v>
      </c>
      <c r="F152" s="240">
        <f>SUM(D152:E152)</f>
        <v>18445</v>
      </c>
      <c r="G152" s="235">
        <v>8185</v>
      </c>
      <c r="H152" s="255">
        <f>G152*19%</f>
        <v>1555.15</v>
      </c>
      <c r="I152" s="240">
        <f>SUM(G152:H152)</f>
        <v>9740.15</v>
      </c>
    </row>
    <row r="153" spans="1:9" ht="42.75" x14ac:dyDescent="0.25">
      <c r="A153" s="8" t="s">
        <v>163</v>
      </c>
      <c r="B153" s="225"/>
      <c r="C153" s="227"/>
      <c r="D153" s="235"/>
      <c r="E153" s="255"/>
      <c r="F153" s="241"/>
      <c r="G153" s="235"/>
      <c r="H153" s="255"/>
      <c r="I153" s="241"/>
    </row>
    <row r="154" spans="1:9" ht="28.5" x14ac:dyDescent="0.25">
      <c r="A154" s="8" t="s">
        <v>79</v>
      </c>
      <c r="B154" s="225"/>
      <c r="C154" s="227"/>
      <c r="D154" s="235"/>
      <c r="E154" s="255"/>
      <c r="F154" s="241"/>
      <c r="G154" s="235"/>
      <c r="H154" s="255"/>
      <c r="I154" s="241"/>
    </row>
    <row r="155" spans="1:9" ht="100.5" thickBot="1" x14ac:dyDescent="0.3">
      <c r="A155" s="9" t="s">
        <v>139</v>
      </c>
      <c r="B155" s="226"/>
      <c r="C155" s="227"/>
      <c r="D155" s="235"/>
      <c r="E155" s="255"/>
      <c r="F155" s="241"/>
      <c r="G155" s="235"/>
      <c r="H155" s="255"/>
      <c r="I155" s="241"/>
    </row>
    <row r="156" spans="1:9" x14ac:dyDescent="0.25">
      <c r="A156" s="8" t="s">
        <v>164</v>
      </c>
      <c r="B156" s="224" t="s">
        <v>54</v>
      </c>
      <c r="C156" s="227">
        <v>1</v>
      </c>
      <c r="D156" s="235">
        <v>7800</v>
      </c>
      <c r="E156" s="255">
        <f>D156*19%</f>
        <v>1482</v>
      </c>
      <c r="F156" s="240">
        <f>SUM(D156:E156)</f>
        <v>9282</v>
      </c>
      <c r="G156" s="235">
        <v>7028</v>
      </c>
      <c r="H156" s="255">
        <f>G156*19%</f>
        <v>1335.32</v>
      </c>
      <c r="I156" s="240">
        <f>SUM(G156:H156)</f>
        <v>8363.32</v>
      </c>
    </row>
    <row r="157" spans="1:9" x14ac:dyDescent="0.25">
      <c r="A157" s="8" t="s">
        <v>165</v>
      </c>
      <c r="B157" s="225"/>
      <c r="C157" s="227"/>
      <c r="D157" s="235"/>
      <c r="E157" s="255"/>
      <c r="F157" s="241"/>
      <c r="G157" s="235"/>
      <c r="H157" s="255"/>
      <c r="I157" s="241"/>
    </row>
    <row r="158" spans="1:9" x14ac:dyDescent="0.25">
      <c r="A158" s="8" t="s">
        <v>48</v>
      </c>
      <c r="B158" s="225"/>
      <c r="C158" s="227"/>
      <c r="D158" s="235"/>
      <c r="E158" s="255"/>
      <c r="F158" s="241"/>
      <c r="G158" s="235"/>
      <c r="H158" s="255"/>
      <c r="I158" s="241"/>
    </row>
    <row r="159" spans="1:9" ht="29.25" thickBot="1" x14ac:dyDescent="0.3">
      <c r="A159" s="9" t="s">
        <v>49</v>
      </c>
      <c r="B159" s="226"/>
      <c r="C159" s="227"/>
      <c r="D159" s="235"/>
      <c r="E159" s="255"/>
      <c r="F159" s="241"/>
      <c r="G159" s="235"/>
      <c r="H159" s="255"/>
      <c r="I159" s="241"/>
    </row>
    <row r="160" spans="1:9" x14ac:dyDescent="0.25">
      <c r="A160" s="8" t="s">
        <v>166</v>
      </c>
      <c r="B160" s="229" t="s">
        <v>54</v>
      </c>
      <c r="C160" s="228">
        <v>1</v>
      </c>
      <c r="D160" s="245">
        <v>1380</v>
      </c>
      <c r="E160" s="257">
        <f>D160*19%</f>
        <v>262.2</v>
      </c>
      <c r="F160" s="252">
        <f>SUM(D160:E160)</f>
        <v>1642.2</v>
      </c>
      <c r="G160" s="245">
        <v>6500</v>
      </c>
      <c r="H160" s="257">
        <f>G160*19%</f>
        <v>1235</v>
      </c>
      <c r="I160" s="252">
        <f>SUM(G160:H160)</f>
        <v>7735</v>
      </c>
    </row>
    <row r="161" spans="1:9" ht="28.5" x14ac:dyDescent="0.25">
      <c r="A161" s="10" t="s">
        <v>167</v>
      </c>
      <c r="B161" s="230"/>
      <c r="C161" s="228"/>
      <c r="D161" s="245"/>
      <c r="E161" s="257"/>
      <c r="F161" s="253"/>
      <c r="G161" s="245"/>
      <c r="H161" s="257"/>
      <c r="I161" s="253"/>
    </row>
    <row r="162" spans="1:9" x14ac:dyDescent="0.25">
      <c r="A162" s="10" t="s">
        <v>168</v>
      </c>
      <c r="B162" s="230"/>
      <c r="C162" s="228"/>
      <c r="D162" s="245"/>
      <c r="E162" s="257"/>
      <c r="F162" s="253"/>
      <c r="G162" s="245"/>
      <c r="H162" s="257"/>
      <c r="I162" s="253"/>
    </row>
    <row r="163" spans="1:9" x14ac:dyDescent="0.25">
      <c r="A163" s="10" t="s">
        <v>169</v>
      </c>
      <c r="B163" s="230"/>
      <c r="C163" s="228"/>
      <c r="D163" s="245"/>
      <c r="E163" s="257"/>
      <c r="F163" s="253"/>
      <c r="G163" s="245"/>
      <c r="H163" s="257"/>
      <c r="I163" s="253"/>
    </row>
    <row r="164" spans="1:9" ht="28.5" x14ac:dyDescent="0.25">
      <c r="A164" s="10" t="s">
        <v>170</v>
      </c>
      <c r="B164" s="230"/>
      <c r="C164" s="228"/>
      <c r="D164" s="245"/>
      <c r="E164" s="257"/>
      <c r="F164" s="253"/>
      <c r="G164" s="245"/>
      <c r="H164" s="257"/>
      <c r="I164" s="253"/>
    </row>
    <row r="165" spans="1:9" ht="29.25" thickBot="1" x14ac:dyDescent="0.3">
      <c r="A165" s="11" t="s">
        <v>171</v>
      </c>
      <c r="B165" s="231"/>
      <c r="C165" s="228"/>
      <c r="D165" s="245"/>
      <c r="E165" s="257"/>
      <c r="F165" s="253"/>
      <c r="G165" s="245"/>
      <c r="H165" s="257"/>
      <c r="I165" s="253"/>
    </row>
    <row r="166" spans="1:9" x14ac:dyDescent="0.25">
      <c r="A166" s="8" t="s">
        <v>172</v>
      </c>
      <c r="B166" s="229" t="s">
        <v>175</v>
      </c>
      <c r="C166" s="228">
        <v>1</v>
      </c>
      <c r="D166" s="245">
        <v>178600</v>
      </c>
      <c r="E166" s="257">
        <f>D166*19%</f>
        <v>33934</v>
      </c>
      <c r="F166" s="252">
        <v>212534</v>
      </c>
      <c r="G166" s="245">
        <v>30000</v>
      </c>
      <c r="H166" s="257">
        <f>G166*19%</f>
        <v>5700</v>
      </c>
      <c r="I166" s="252">
        <v>35700</v>
      </c>
    </row>
    <row r="167" spans="1:9" x14ac:dyDescent="0.25">
      <c r="A167" s="8" t="s">
        <v>173</v>
      </c>
      <c r="B167" s="230"/>
      <c r="C167" s="228"/>
      <c r="D167" s="245"/>
      <c r="E167" s="257"/>
      <c r="F167" s="253"/>
      <c r="G167" s="245"/>
      <c r="H167" s="257"/>
      <c r="I167" s="253"/>
    </row>
    <row r="168" spans="1:9" ht="15.75" thickBot="1" x14ac:dyDescent="0.3">
      <c r="A168" s="9" t="s">
        <v>174</v>
      </c>
      <c r="B168" s="231"/>
      <c r="C168" s="228"/>
      <c r="D168" s="245"/>
      <c r="E168" s="257"/>
      <c r="F168" s="253"/>
      <c r="G168" s="245"/>
      <c r="H168" s="257"/>
      <c r="I168" s="253"/>
    </row>
    <row r="169" spans="1:9" x14ac:dyDescent="0.25">
      <c r="A169" s="8" t="s">
        <v>176</v>
      </c>
      <c r="B169" s="229" t="s">
        <v>175</v>
      </c>
      <c r="C169" s="228">
        <v>1</v>
      </c>
      <c r="D169" s="245">
        <v>79300</v>
      </c>
      <c r="E169" s="257">
        <f>D169*19%</f>
        <v>15067</v>
      </c>
      <c r="F169" s="252">
        <f>SUM(D169:E169)</f>
        <v>94367</v>
      </c>
      <c r="G169" s="245">
        <v>23529</v>
      </c>
      <c r="H169" s="257">
        <f>G169*19%</f>
        <v>4470.51</v>
      </c>
      <c r="I169" s="252">
        <f>SUM(G169:H169)</f>
        <v>27999.510000000002</v>
      </c>
    </row>
    <row r="170" spans="1:9" x14ac:dyDescent="0.25">
      <c r="A170" s="8" t="s">
        <v>147</v>
      </c>
      <c r="B170" s="230"/>
      <c r="C170" s="228"/>
      <c r="D170" s="245"/>
      <c r="E170" s="257"/>
      <c r="F170" s="253"/>
      <c r="G170" s="245"/>
      <c r="H170" s="257"/>
      <c r="I170" s="253"/>
    </row>
    <row r="171" spans="1:9" x14ac:dyDescent="0.25">
      <c r="A171" s="8" t="s">
        <v>177</v>
      </c>
      <c r="B171" s="230"/>
      <c r="C171" s="228"/>
      <c r="D171" s="245"/>
      <c r="E171" s="257"/>
      <c r="F171" s="253"/>
      <c r="G171" s="245"/>
      <c r="H171" s="257"/>
      <c r="I171" s="253"/>
    </row>
    <row r="172" spans="1:9" x14ac:dyDescent="0.25">
      <c r="A172" s="8" t="s">
        <v>149</v>
      </c>
      <c r="B172" s="230"/>
      <c r="C172" s="228"/>
      <c r="D172" s="245"/>
      <c r="E172" s="257"/>
      <c r="F172" s="253"/>
      <c r="G172" s="245"/>
      <c r="H172" s="257"/>
      <c r="I172" s="253"/>
    </row>
    <row r="173" spans="1:9" ht="15.75" thickBot="1" x14ac:dyDescent="0.3">
      <c r="A173" s="9" t="s">
        <v>150</v>
      </c>
      <c r="B173" s="231"/>
      <c r="C173" s="228"/>
      <c r="D173" s="245"/>
      <c r="E173" s="257"/>
      <c r="F173" s="253"/>
      <c r="G173" s="245"/>
      <c r="H173" s="257"/>
      <c r="I173" s="253"/>
    </row>
    <row r="174" spans="1:9" x14ac:dyDescent="0.25">
      <c r="A174" s="8" t="s">
        <v>178</v>
      </c>
      <c r="B174" s="229" t="s">
        <v>54</v>
      </c>
      <c r="C174" s="228">
        <v>1</v>
      </c>
      <c r="D174" s="245">
        <v>4500</v>
      </c>
      <c r="E174" s="257">
        <f>D174*19%</f>
        <v>855</v>
      </c>
      <c r="F174" s="252">
        <f>SUM(D174:E174)</f>
        <v>5355</v>
      </c>
      <c r="G174" s="245">
        <v>1784</v>
      </c>
      <c r="H174" s="257">
        <f>G174*19%</f>
        <v>338.96</v>
      </c>
      <c r="I174" s="252">
        <f>SUM(G174:H174)</f>
        <v>2122.96</v>
      </c>
    </row>
    <row r="175" spans="1:9" x14ac:dyDescent="0.25">
      <c r="A175" s="8" t="s">
        <v>179</v>
      </c>
      <c r="B175" s="230"/>
      <c r="C175" s="228"/>
      <c r="D175" s="245"/>
      <c r="E175" s="257"/>
      <c r="F175" s="253"/>
      <c r="G175" s="245"/>
      <c r="H175" s="257"/>
      <c r="I175" s="253"/>
    </row>
    <row r="176" spans="1:9" ht="15.75" thickBot="1" x14ac:dyDescent="0.3">
      <c r="A176" s="9" t="s">
        <v>180</v>
      </c>
      <c r="B176" s="231"/>
      <c r="C176" s="228"/>
      <c r="D176" s="245"/>
      <c r="E176" s="257"/>
      <c r="F176" s="253"/>
      <c r="G176" s="245"/>
      <c r="H176" s="257"/>
      <c r="I176" s="253"/>
    </row>
    <row r="177" spans="1:9" x14ac:dyDescent="0.25">
      <c r="A177" s="8" t="s">
        <v>181</v>
      </c>
      <c r="B177" s="224" t="s">
        <v>185</v>
      </c>
      <c r="C177" s="227">
        <v>1</v>
      </c>
      <c r="D177" s="235">
        <v>9300</v>
      </c>
      <c r="E177" s="255">
        <f>D177*5%</f>
        <v>465</v>
      </c>
      <c r="F177" s="240">
        <f>SUM(D177:E177)</f>
        <v>9765</v>
      </c>
      <c r="G177" s="235">
        <v>5318</v>
      </c>
      <c r="H177" s="255">
        <f>G177*5%</f>
        <v>265.90000000000003</v>
      </c>
      <c r="I177" s="240">
        <f>SUM(G177:H177)</f>
        <v>5583.9</v>
      </c>
    </row>
    <row r="178" spans="1:9" x14ac:dyDescent="0.25">
      <c r="A178" s="8" t="s">
        <v>182</v>
      </c>
      <c r="B178" s="225"/>
      <c r="C178" s="227"/>
      <c r="D178" s="235"/>
      <c r="E178" s="255"/>
      <c r="F178" s="241"/>
      <c r="G178" s="235"/>
      <c r="H178" s="255"/>
      <c r="I178" s="241"/>
    </row>
    <row r="179" spans="1:9" ht="28.5" x14ac:dyDescent="0.25">
      <c r="A179" s="8" t="s">
        <v>183</v>
      </c>
      <c r="B179" s="225"/>
      <c r="C179" s="227"/>
      <c r="D179" s="235"/>
      <c r="E179" s="255"/>
      <c r="F179" s="241"/>
      <c r="G179" s="235"/>
      <c r="H179" s="255"/>
      <c r="I179" s="241"/>
    </row>
    <row r="180" spans="1:9" ht="57.75" thickBot="1" x14ac:dyDescent="0.3">
      <c r="A180" s="9" t="s">
        <v>184</v>
      </c>
      <c r="B180" s="226"/>
      <c r="C180" s="227"/>
      <c r="D180" s="235"/>
      <c r="E180" s="255"/>
      <c r="F180" s="241"/>
      <c r="G180" s="235"/>
      <c r="H180" s="255"/>
      <c r="I180" s="241"/>
    </row>
    <row r="181" spans="1:9" ht="15.75" thickBot="1" x14ac:dyDescent="0.3">
      <c r="A181" s="9" t="s">
        <v>186</v>
      </c>
      <c r="B181" s="12" t="s">
        <v>187</v>
      </c>
      <c r="C181" s="30">
        <v>1</v>
      </c>
      <c r="D181" s="32">
        <v>32300</v>
      </c>
      <c r="E181" s="28">
        <f>D181*5%</f>
        <v>1615</v>
      </c>
      <c r="F181" s="34">
        <f>SUM(D181:E181)</f>
        <v>33915</v>
      </c>
      <c r="G181" s="32">
        <v>14019</v>
      </c>
      <c r="H181" s="28">
        <f>G181*5%</f>
        <v>700.95</v>
      </c>
      <c r="I181" s="34">
        <f>SUM(G181:H181)</f>
        <v>14719.95</v>
      </c>
    </row>
    <row r="182" spans="1:9" ht="28.5" x14ac:dyDescent="0.25">
      <c r="A182" s="8" t="s">
        <v>188</v>
      </c>
      <c r="B182" s="224" t="s">
        <v>190</v>
      </c>
      <c r="C182" s="227">
        <v>1</v>
      </c>
      <c r="D182" s="235">
        <v>22000</v>
      </c>
      <c r="E182" s="255">
        <f>D182*19%</f>
        <v>4180</v>
      </c>
      <c r="F182" s="240">
        <f>SUM(D182:E182)</f>
        <v>26180</v>
      </c>
      <c r="G182" s="235">
        <v>15000</v>
      </c>
      <c r="H182" s="255">
        <f>G182*19%</f>
        <v>2850</v>
      </c>
      <c r="I182" s="240">
        <f>SUM(G182:H182)</f>
        <v>17850</v>
      </c>
    </row>
    <row r="183" spans="1:9" ht="100.5" customHeight="1" thickBot="1" x14ac:dyDescent="0.3">
      <c r="A183" s="9" t="s">
        <v>189</v>
      </c>
      <c r="B183" s="226"/>
      <c r="C183" s="227"/>
      <c r="D183" s="235"/>
      <c r="E183" s="255"/>
      <c r="F183" s="241"/>
      <c r="G183" s="235"/>
      <c r="H183" s="255"/>
      <c r="I183" s="241"/>
    </row>
    <row r="184" spans="1:9" x14ac:dyDescent="0.25">
      <c r="A184" s="8" t="s">
        <v>191</v>
      </c>
      <c r="B184" s="224" t="s">
        <v>193</v>
      </c>
      <c r="C184" s="227">
        <v>1</v>
      </c>
      <c r="D184" s="235">
        <v>18000</v>
      </c>
      <c r="E184" s="255">
        <f>D184*19%</f>
        <v>3420</v>
      </c>
      <c r="F184" s="240">
        <f>SUM(D184:E184)</f>
        <v>21420</v>
      </c>
      <c r="G184" s="235">
        <v>1876</v>
      </c>
      <c r="H184" s="255">
        <f>G184*19%</f>
        <v>356.44</v>
      </c>
      <c r="I184" s="240">
        <f>SUM(G184:H184)</f>
        <v>2232.44</v>
      </c>
    </row>
    <row r="185" spans="1:9" ht="42.75" x14ac:dyDescent="0.25">
      <c r="A185" s="8" t="s">
        <v>192</v>
      </c>
      <c r="B185" s="225"/>
      <c r="C185" s="227"/>
      <c r="D185" s="235"/>
      <c r="E185" s="255"/>
      <c r="F185" s="241"/>
      <c r="G185" s="235"/>
      <c r="H185" s="255"/>
      <c r="I185" s="241"/>
    </row>
    <row r="186" spans="1:9" ht="15.75" thickBot="1" x14ac:dyDescent="0.3">
      <c r="A186" s="9"/>
      <c r="B186" s="226"/>
      <c r="C186" s="227"/>
      <c r="D186" s="235"/>
      <c r="E186" s="255"/>
      <c r="F186" s="241"/>
      <c r="G186" s="235"/>
      <c r="H186" s="255"/>
      <c r="I186" s="241"/>
    </row>
    <row r="187" spans="1:9" x14ac:dyDescent="0.25">
      <c r="A187" s="8" t="s">
        <v>194</v>
      </c>
      <c r="B187" s="224" t="s">
        <v>198</v>
      </c>
      <c r="C187" s="227">
        <v>1</v>
      </c>
      <c r="D187" s="235">
        <v>7700</v>
      </c>
      <c r="E187" s="255">
        <f>D187*19%</f>
        <v>1463</v>
      </c>
      <c r="F187" s="240">
        <f>SUM(D187:E187)</f>
        <v>9163</v>
      </c>
      <c r="G187" s="235">
        <v>6473</v>
      </c>
      <c r="H187" s="255">
        <f>G187*19%</f>
        <v>1229.8700000000001</v>
      </c>
      <c r="I187" s="240">
        <f>SUM(G187:H187)</f>
        <v>7702.87</v>
      </c>
    </row>
    <row r="188" spans="1:9" ht="28.5" x14ac:dyDescent="0.25">
      <c r="A188" s="8" t="s">
        <v>195</v>
      </c>
      <c r="B188" s="225"/>
      <c r="C188" s="227"/>
      <c r="D188" s="235"/>
      <c r="E188" s="255"/>
      <c r="F188" s="241"/>
      <c r="G188" s="235"/>
      <c r="H188" s="255"/>
      <c r="I188" s="241"/>
    </row>
    <row r="189" spans="1:9" ht="71.25" x14ac:dyDescent="0.25">
      <c r="A189" s="8" t="s">
        <v>196</v>
      </c>
      <c r="B189" s="225"/>
      <c r="C189" s="227"/>
      <c r="D189" s="235"/>
      <c r="E189" s="255"/>
      <c r="F189" s="241"/>
      <c r="G189" s="235"/>
      <c r="H189" s="255"/>
      <c r="I189" s="241"/>
    </row>
    <row r="190" spans="1:9" ht="114.75" thickBot="1" x14ac:dyDescent="0.3">
      <c r="A190" s="9" t="s">
        <v>197</v>
      </c>
      <c r="B190" s="226"/>
      <c r="C190" s="227"/>
      <c r="D190" s="239"/>
      <c r="E190" s="258"/>
      <c r="F190" s="254"/>
      <c r="G190" s="239"/>
      <c r="H190" s="258"/>
      <c r="I190" s="254"/>
    </row>
    <row r="191" spans="1:9" x14ac:dyDescent="0.25">
      <c r="D191" s="33">
        <f>SUM(D21:D190)</f>
        <v>1140310</v>
      </c>
      <c r="F191" s="37">
        <f>SUM(F21:F190)</f>
        <v>1351144.9</v>
      </c>
      <c r="G191" s="33">
        <f>SUM(G21:G190)</f>
        <v>543147</v>
      </c>
      <c r="I191" s="37">
        <f>SUM(I21:I190)</f>
        <v>643637.90999999992</v>
      </c>
    </row>
    <row r="192" spans="1:9" x14ac:dyDescent="0.25">
      <c r="F192" s="33">
        <f>F191*10</f>
        <v>13511449</v>
      </c>
      <c r="I192" s="33">
        <f>I191*10</f>
        <v>6436379.0999999996</v>
      </c>
    </row>
  </sheetData>
  <mergeCells count="358">
    <mergeCell ref="E182:E183"/>
    <mergeCell ref="E184:E186"/>
    <mergeCell ref="E187:E190"/>
    <mergeCell ref="E160:E165"/>
    <mergeCell ref="E166:E168"/>
    <mergeCell ref="E169:E173"/>
    <mergeCell ref="E174:E176"/>
    <mergeCell ref="E177:E180"/>
    <mergeCell ref="E142:E143"/>
    <mergeCell ref="E145:E147"/>
    <mergeCell ref="E148:E151"/>
    <mergeCell ref="E152:E155"/>
    <mergeCell ref="E156:E159"/>
    <mergeCell ref="E125:E128"/>
    <mergeCell ref="E129:E134"/>
    <mergeCell ref="E135:E136"/>
    <mergeCell ref="E137:E141"/>
    <mergeCell ref="E109:E110"/>
    <mergeCell ref="E111:E112"/>
    <mergeCell ref="E113:E114"/>
    <mergeCell ref="E115:E118"/>
    <mergeCell ref="E119:E122"/>
    <mergeCell ref="E96:E99"/>
    <mergeCell ref="E100:E101"/>
    <mergeCell ref="E102:E105"/>
    <mergeCell ref="E66:E70"/>
    <mergeCell ref="E71:E74"/>
    <mergeCell ref="E75:E78"/>
    <mergeCell ref="E79:E81"/>
    <mergeCell ref="E83:E87"/>
    <mergeCell ref="E123:E124"/>
    <mergeCell ref="E55:E59"/>
    <mergeCell ref="E60:E65"/>
    <mergeCell ref="E27:E31"/>
    <mergeCell ref="E32:E36"/>
    <mergeCell ref="E37:E39"/>
    <mergeCell ref="E40:E41"/>
    <mergeCell ref="E42:E43"/>
    <mergeCell ref="E88:E91"/>
    <mergeCell ref="E92:E95"/>
    <mergeCell ref="I177:I180"/>
    <mergeCell ref="I182:I183"/>
    <mergeCell ref="I184:I186"/>
    <mergeCell ref="I187:I190"/>
    <mergeCell ref="G19:I19"/>
    <mergeCell ref="I156:I159"/>
    <mergeCell ref="I160:I165"/>
    <mergeCell ref="I166:I168"/>
    <mergeCell ref="I169:I173"/>
    <mergeCell ref="I174:I176"/>
    <mergeCell ref="I137:I141"/>
    <mergeCell ref="I142:I143"/>
    <mergeCell ref="I145:I147"/>
    <mergeCell ref="I148:I151"/>
    <mergeCell ref="I152:I155"/>
    <mergeCell ref="I119:I122"/>
    <mergeCell ref="I123:I124"/>
    <mergeCell ref="I125:I128"/>
    <mergeCell ref="I129:I134"/>
    <mergeCell ref="I135:I136"/>
    <mergeCell ref="I102:I105"/>
    <mergeCell ref="I109:I110"/>
    <mergeCell ref="I111:I112"/>
    <mergeCell ref="I113:I114"/>
    <mergeCell ref="I115:I118"/>
    <mergeCell ref="I83:I87"/>
    <mergeCell ref="I88:I91"/>
    <mergeCell ref="I92:I95"/>
    <mergeCell ref="I96:I99"/>
    <mergeCell ref="I100:I101"/>
    <mergeCell ref="I60:I65"/>
    <mergeCell ref="I66:I70"/>
    <mergeCell ref="I71:I74"/>
    <mergeCell ref="I75:I78"/>
    <mergeCell ref="I79:I81"/>
    <mergeCell ref="I42:I43"/>
    <mergeCell ref="I44:I45"/>
    <mergeCell ref="I46:I50"/>
    <mergeCell ref="I51:I54"/>
    <mergeCell ref="I55:I59"/>
    <mergeCell ref="I21:I26"/>
    <mergeCell ref="I27:I31"/>
    <mergeCell ref="I32:I36"/>
    <mergeCell ref="I37:I39"/>
    <mergeCell ref="I40:I41"/>
    <mergeCell ref="G182:G183"/>
    <mergeCell ref="H182:H183"/>
    <mergeCell ref="G184:G186"/>
    <mergeCell ref="H184:H186"/>
    <mergeCell ref="G187:G190"/>
    <mergeCell ref="H187:H190"/>
    <mergeCell ref="G169:G173"/>
    <mergeCell ref="H169:H173"/>
    <mergeCell ref="G174:G176"/>
    <mergeCell ref="H174:H176"/>
    <mergeCell ref="G177:G180"/>
    <mergeCell ref="H177:H180"/>
    <mergeCell ref="G156:G159"/>
    <mergeCell ref="H156:H159"/>
    <mergeCell ref="G160:G165"/>
    <mergeCell ref="H160:H165"/>
    <mergeCell ref="G166:G168"/>
    <mergeCell ref="H166:H168"/>
    <mergeCell ref="G145:G147"/>
    <mergeCell ref="H145:H147"/>
    <mergeCell ref="G148:G151"/>
    <mergeCell ref="H148:H151"/>
    <mergeCell ref="G152:G155"/>
    <mergeCell ref="H152:H155"/>
    <mergeCell ref="G135:G136"/>
    <mergeCell ref="H135:H136"/>
    <mergeCell ref="G137:G141"/>
    <mergeCell ref="H137:H141"/>
    <mergeCell ref="G142:G143"/>
    <mergeCell ref="H142:H143"/>
    <mergeCell ref="G123:G124"/>
    <mergeCell ref="H123:H124"/>
    <mergeCell ref="G125:G128"/>
    <mergeCell ref="H125:H128"/>
    <mergeCell ref="G129:G134"/>
    <mergeCell ref="H129:H134"/>
    <mergeCell ref="G113:G114"/>
    <mergeCell ref="H113:H114"/>
    <mergeCell ref="G115:G118"/>
    <mergeCell ref="H115:H118"/>
    <mergeCell ref="G119:G122"/>
    <mergeCell ref="H119:H122"/>
    <mergeCell ref="G102:G105"/>
    <mergeCell ref="H102:H105"/>
    <mergeCell ref="G109:G110"/>
    <mergeCell ref="H109:H110"/>
    <mergeCell ref="G111:G112"/>
    <mergeCell ref="H111:H112"/>
    <mergeCell ref="G92:G95"/>
    <mergeCell ref="H92:H95"/>
    <mergeCell ref="G96:G99"/>
    <mergeCell ref="H96:H99"/>
    <mergeCell ref="G100:G101"/>
    <mergeCell ref="H100:H101"/>
    <mergeCell ref="G79:G81"/>
    <mergeCell ref="H79:H81"/>
    <mergeCell ref="G83:G87"/>
    <mergeCell ref="H83:H87"/>
    <mergeCell ref="G88:G91"/>
    <mergeCell ref="H88:H91"/>
    <mergeCell ref="F100:F101"/>
    <mergeCell ref="F102:F105"/>
    <mergeCell ref="G42:G43"/>
    <mergeCell ref="H42:H43"/>
    <mergeCell ref="G44:G45"/>
    <mergeCell ref="H44:H45"/>
    <mergeCell ref="G46:G50"/>
    <mergeCell ref="H46:H50"/>
    <mergeCell ref="G21:G26"/>
    <mergeCell ref="H21:H26"/>
    <mergeCell ref="G27:G31"/>
    <mergeCell ref="H27:H31"/>
    <mergeCell ref="G32:G36"/>
    <mergeCell ref="H32:H36"/>
    <mergeCell ref="G37:G39"/>
    <mergeCell ref="H37:H39"/>
    <mergeCell ref="G40:G41"/>
    <mergeCell ref="H40:H41"/>
    <mergeCell ref="G66:G70"/>
    <mergeCell ref="H66:H70"/>
    <mergeCell ref="G71:G74"/>
    <mergeCell ref="H71:H74"/>
    <mergeCell ref="G75:G78"/>
    <mergeCell ref="H75:H78"/>
    <mergeCell ref="F135:F136"/>
    <mergeCell ref="F137:F141"/>
    <mergeCell ref="F142:F143"/>
    <mergeCell ref="F145:F147"/>
    <mergeCell ref="F148:F151"/>
    <mergeCell ref="F115:F118"/>
    <mergeCell ref="F119:F122"/>
    <mergeCell ref="F123:F124"/>
    <mergeCell ref="F125:F128"/>
    <mergeCell ref="F129:F134"/>
    <mergeCell ref="F174:F176"/>
    <mergeCell ref="F177:F180"/>
    <mergeCell ref="F182:F183"/>
    <mergeCell ref="F184:F186"/>
    <mergeCell ref="F187:F190"/>
    <mergeCell ref="F152:F155"/>
    <mergeCell ref="F156:F159"/>
    <mergeCell ref="F160:F165"/>
    <mergeCell ref="F166:F168"/>
    <mergeCell ref="F169:F173"/>
    <mergeCell ref="F109:F110"/>
    <mergeCell ref="F111:F112"/>
    <mergeCell ref="F113:F114"/>
    <mergeCell ref="F79:F81"/>
    <mergeCell ref="F83:F87"/>
    <mergeCell ref="F88:F91"/>
    <mergeCell ref="F92:F95"/>
    <mergeCell ref="F96:F99"/>
    <mergeCell ref="D184:D186"/>
    <mergeCell ref="D160:D165"/>
    <mergeCell ref="D125:D128"/>
    <mergeCell ref="D129:D134"/>
    <mergeCell ref="D135:D136"/>
    <mergeCell ref="D137:D141"/>
    <mergeCell ref="D142:D143"/>
    <mergeCell ref="D111:D112"/>
    <mergeCell ref="D113:D114"/>
    <mergeCell ref="D115:D118"/>
    <mergeCell ref="D119:D122"/>
    <mergeCell ref="D123:D124"/>
    <mergeCell ref="D92:D95"/>
    <mergeCell ref="D96:D99"/>
    <mergeCell ref="D100:D101"/>
    <mergeCell ref="D102:D105"/>
    <mergeCell ref="D187:D190"/>
    <mergeCell ref="F21:F26"/>
    <mergeCell ref="F27:F31"/>
    <mergeCell ref="F32:F36"/>
    <mergeCell ref="F37:F39"/>
    <mergeCell ref="F40:F41"/>
    <mergeCell ref="F42:F43"/>
    <mergeCell ref="F44:F45"/>
    <mergeCell ref="F46:F50"/>
    <mergeCell ref="F51:F54"/>
    <mergeCell ref="F55:F59"/>
    <mergeCell ref="F60:F65"/>
    <mergeCell ref="F66:F70"/>
    <mergeCell ref="F71:F74"/>
    <mergeCell ref="F75:F78"/>
    <mergeCell ref="D166:D168"/>
    <mergeCell ref="D169:D173"/>
    <mergeCell ref="D174:D176"/>
    <mergeCell ref="D177:D180"/>
    <mergeCell ref="D182:D183"/>
    <mergeCell ref="D145:D147"/>
    <mergeCell ref="D148:D151"/>
    <mergeCell ref="D152:D155"/>
    <mergeCell ref="D156:D159"/>
    <mergeCell ref="D109:D110"/>
    <mergeCell ref="D71:D74"/>
    <mergeCell ref="D75:D78"/>
    <mergeCell ref="D79:D81"/>
    <mergeCell ref="D83:D87"/>
    <mergeCell ref="D88:D91"/>
    <mergeCell ref="B187:B190"/>
    <mergeCell ref="C187:C190"/>
    <mergeCell ref="A10:J10"/>
    <mergeCell ref="D51:D54"/>
    <mergeCell ref="D55:D59"/>
    <mergeCell ref="D60:D65"/>
    <mergeCell ref="D66:D70"/>
    <mergeCell ref="B177:B180"/>
    <mergeCell ref="C177:C180"/>
    <mergeCell ref="B182:B183"/>
    <mergeCell ref="C182:C183"/>
    <mergeCell ref="B184:B186"/>
    <mergeCell ref="C184:C186"/>
    <mergeCell ref="B166:B168"/>
    <mergeCell ref="C166:C168"/>
    <mergeCell ref="B169:B173"/>
    <mergeCell ref="C169:C173"/>
    <mergeCell ref="B174:B176"/>
    <mergeCell ref="A1:J1"/>
    <mergeCell ref="D21:D26"/>
    <mergeCell ref="D27:D31"/>
    <mergeCell ref="D32:D36"/>
    <mergeCell ref="D37:D39"/>
    <mergeCell ref="D40:D41"/>
    <mergeCell ref="D42:D43"/>
    <mergeCell ref="D44:D45"/>
    <mergeCell ref="D46:D50"/>
    <mergeCell ref="B37:B39"/>
    <mergeCell ref="C37:C39"/>
    <mergeCell ref="B40:B41"/>
    <mergeCell ref="C40:C41"/>
    <mergeCell ref="B42:B43"/>
    <mergeCell ref="C42:C43"/>
    <mergeCell ref="B44:B45"/>
    <mergeCell ref="C44:C45"/>
    <mergeCell ref="B21:B26"/>
    <mergeCell ref="C21:C26"/>
    <mergeCell ref="B27:B31"/>
    <mergeCell ref="C27:C31"/>
    <mergeCell ref="B32:B36"/>
    <mergeCell ref="C32:C36"/>
    <mergeCell ref="A17:H17"/>
    <mergeCell ref="C174:C176"/>
    <mergeCell ref="B152:B155"/>
    <mergeCell ref="C152:C155"/>
    <mergeCell ref="B156:B159"/>
    <mergeCell ref="C156:C159"/>
    <mergeCell ref="B160:B165"/>
    <mergeCell ref="C160:C165"/>
    <mergeCell ref="B142:B143"/>
    <mergeCell ref="C142:C143"/>
    <mergeCell ref="B145:B147"/>
    <mergeCell ref="C145:C147"/>
    <mergeCell ref="B148:B151"/>
    <mergeCell ref="C148:C151"/>
    <mergeCell ref="B129:B134"/>
    <mergeCell ref="C129:C134"/>
    <mergeCell ref="B135:B136"/>
    <mergeCell ref="C135:C136"/>
    <mergeCell ref="B137:B141"/>
    <mergeCell ref="C137:C141"/>
    <mergeCell ref="B119:B122"/>
    <mergeCell ref="C119:C122"/>
    <mergeCell ref="B123:B124"/>
    <mergeCell ref="C123:C124"/>
    <mergeCell ref="B125:B128"/>
    <mergeCell ref="C125:C128"/>
    <mergeCell ref="B111:B112"/>
    <mergeCell ref="C111:C112"/>
    <mergeCell ref="B113:B114"/>
    <mergeCell ref="C113:C114"/>
    <mergeCell ref="B115:B118"/>
    <mergeCell ref="C115:C118"/>
    <mergeCell ref="B100:B101"/>
    <mergeCell ref="C100:C101"/>
    <mergeCell ref="B102:B105"/>
    <mergeCell ref="C102:C105"/>
    <mergeCell ref="B109:B110"/>
    <mergeCell ref="C109:C110"/>
    <mergeCell ref="B88:B91"/>
    <mergeCell ref="C88:C91"/>
    <mergeCell ref="B92:B95"/>
    <mergeCell ref="C92:C95"/>
    <mergeCell ref="B96:B99"/>
    <mergeCell ref="C96:C99"/>
    <mergeCell ref="B75:B78"/>
    <mergeCell ref="C75:C78"/>
    <mergeCell ref="B79:B81"/>
    <mergeCell ref="C79:C81"/>
    <mergeCell ref="B83:B87"/>
    <mergeCell ref="C83:C87"/>
    <mergeCell ref="A8:H8"/>
    <mergeCell ref="B60:B65"/>
    <mergeCell ref="C60:C65"/>
    <mergeCell ref="B66:B70"/>
    <mergeCell ref="C66:C70"/>
    <mergeCell ref="B71:B74"/>
    <mergeCell ref="C71:C74"/>
    <mergeCell ref="C46:C50"/>
    <mergeCell ref="B51:B54"/>
    <mergeCell ref="C51:C54"/>
    <mergeCell ref="B55:B59"/>
    <mergeCell ref="C55:C59"/>
    <mergeCell ref="B46:B50"/>
    <mergeCell ref="D19:F19"/>
    <mergeCell ref="E21:E26"/>
    <mergeCell ref="G51:G54"/>
    <mergeCell ref="H51:H54"/>
    <mergeCell ref="G55:G59"/>
    <mergeCell ref="H55:H59"/>
    <mergeCell ref="G60:G65"/>
    <mergeCell ref="H60:H65"/>
    <mergeCell ref="E44:E45"/>
    <mergeCell ref="E46:E50"/>
    <mergeCell ref="E51:E5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tabSelected="1" zoomScale="50" zoomScaleNormal="50" workbookViewId="0">
      <selection activeCell="P18" sqref="P18"/>
    </sheetView>
  </sheetViews>
  <sheetFormatPr baseColWidth="10" defaultRowHeight="15" x14ac:dyDescent="0.25"/>
  <cols>
    <col min="1" max="9" width="18.42578125" customWidth="1"/>
    <col min="10" max="10" width="18.42578125" style="38" customWidth="1"/>
    <col min="11" max="16" width="18.42578125" customWidth="1"/>
  </cols>
  <sheetData>
    <row r="1" spans="1:11" s="38" customFormat="1" x14ac:dyDescent="0.25"/>
    <row r="2" spans="1:11" s="38" customFormat="1" ht="15.75" thickBot="1" x14ac:dyDescent="0.3"/>
    <row r="3" spans="1:11" ht="32.25" customHeight="1" thickBot="1" x14ac:dyDescent="0.3">
      <c r="A3" s="268" t="s">
        <v>29</v>
      </c>
      <c r="B3" s="269"/>
      <c r="C3" s="269"/>
      <c r="D3" s="270"/>
      <c r="E3" s="39"/>
      <c r="F3" s="39"/>
      <c r="G3" s="39"/>
      <c r="H3" s="39"/>
      <c r="I3" s="39"/>
      <c r="J3" s="39"/>
      <c r="K3" s="38"/>
    </row>
    <row r="4" spans="1:11" x14ac:dyDescent="0.25">
      <c r="A4" s="267" t="s">
        <v>227</v>
      </c>
      <c r="B4" s="267" t="s">
        <v>228</v>
      </c>
      <c r="C4" s="267" t="s">
        <v>229</v>
      </c>
      <c r="D4" s="271" t="s">
        <v>230</v>
      </c>
      <c r="E4" s="267" t="s">
        <v>231</v>
      </c>
      <c r="F4" s="267" t="s">
        <v>232</v>
      </c>
      <c r="G4" s="267" t="s">
        <v>233</v>
      </c>
      <c r="H4" s="267" t="s">
        <v>234</v>
      </c>
      <c r="I4" s="267" t="s">
        <v>235</v>
      </c>
      <c r="J4" s="267" t="s">
        <v>248</v>
      </c>
      <c r="K4" s="259" t="s">
        <v>236</v>
      </c>
    </row>
    <row r="5" spans="1:11" x14ac:dyDescent="0.25">
      <c r="A5" s="267"/>
      <c r="B5" s="267"/>
      <c r="C5" s="267"/>
      <c r="D5" s="271"/>
      <c r="E5" s="267"/>
      <c r="F5" s="267"/>
      <c r="G5" s="267"/>
      <c r="H5" s="267"/>
      <c r="I5" s="267"/>
      <c r="J5" s="267"/>
      <c r="K5" s="259"/>
    </row>
    <row r="6" spans="1:11" x14ac:dyDescent="0.25">
      <c r="A6" s="267"/>
      <c r="B6" s="267"/>
      <c r="C6" s="267"/>
      <c r="D6" s="271"/>
      <c r="E6" s="267"/>
      <c r="F6" s="267"/>
      <c r="G6" s="267"/>
      <c r="H6" s="267"/>
      <c r="I6" s="267"/>
      <c r="J6" s="267"/>
      <c r="K6" s="259"/>
    </row>
    <row r="7" spans="1:11" ht="67.5" x14ac:dyDescent="0.25">
      <c r="A7" s="46">
        <v>1</v>
      </c>
      <c r="B7" s="47" t="s">
        <v>238</v>
      </c>
      <c r="C7" s="40" t="s">
        <v>253</v>
      </c>
      <c r="D7" s="41" t="s">
        <v>239</v>
      </c>
      <c r="E7" s="40" t="s">
        <v>240</v>
      </c>
      <c r="F7" s="42" t="s">
        <v>241</v>
      </c>
      <c r="G7" s="41" t="s">
        <v>237</v>
      </c>
      <c r="H7" s="43">
        <v>1378668845</v>
      </c>
      <c r="I7" s="41" t="s">
        <v>242</v>
      </c>
      <c r="J7" s="41" t="s">
        <v>249</v>
      </c>
      <c r="K7" s="261" t="s">
        <v>407</v>
      </c>
    </row>
    <row r="8" spans="1:11" ht="78.75" x14ac:dyDescent="0.25">
      <c r="A8" s="46">
        <v>2</v>
      </c>
      <c r="B8" s="47" t="s">
        <v>243</v>
      </c>
      <c r="C8" s="40" t="s">
        <v>254</v>
      </c>
      <c r="D8" s="41" t="s">
        <v>244</v>
      </c>
      <c r="E8" s="40" t="s">
        <v>245</v>
      </c>
      <c r="F8" s="42" t="s">
        <v>246</v>
      </c>
      <c r="G8" s="44" t="s">
        <v>251</v>
      </c>
      <c r="H8" s="43">
        <v>4120624759</v>
      </c>
      <c r="I8" s="41" t="s">
        <v>247</v>
      </c>
      <c r="J8" s="154" t="s">
        <v>250</v>
      </c>
      <c r="K8" s="262"/>
    </row>
    <row r="9" spans="1:11" ht="101.25" x14ac:dyDescent="0.25">
      <c r="A9" s="46">
        <v>3</v>
      </c>
      <c r="B9" s="47" t="s">
        <v>252</v>
      </c>
      <c r="C9" s="40" t="s">
        <v>253</v>
      </c>
      <c r="D9" s="41" t="s">
        <v>255</v>
      </c>
      <c r="E9" s="41" t="s">
        <v>256</v>
      </c>
      <c r="F9" s="42" t="s">
        <v>257</v>
      </c>
      <c r="G9" s="41" t="s">
        <v>237</v>
      </c>
      <c r="H9" s="43">
        <v>1958311594</v>
      </c>
      <c r="I9" s="41" t="s">
        <v>258</v>
      </c>
      <c r="J9" s="41" t="s">
        <v>249</v>
      </c>
      <c r="K9" s="262"/>
    </row>
    <row r="10" spans="1:11" s="38" customFormat="1" ht="101.25" x14ac:dyDescent="0.25">
      <c r="A10" s="46">
        <v>4</v>
      </c>
      <c r="B10" s="47" t="s">
        <v>259</v>
      </c>
      <c r="C10" s="40" t="s">
        <v>254</v>
      </c>
      <c r="D10" s="41" t="s">
        <v>260</v>
      </c>
      <c r="E10" s="41" t="s">
        <v>261</v>
      </c>
      <c r="F10" s="42" t="s">
        <v>262</v>
      </c>
      <c r="G10" s="44" t="s">
        <v>251</v>
      </c>
      <c r="H10" s="43">
        <v>4774229791</v>
      </c>
      <c r="I10" s="41" t="s">
        <v>264</v>
      </c>
      <c r="J10" s="154" t="s">
        <v>263</v>
      </c>
      <c r="K10" s="262"/>
    </row>
    <row r="11" spans="1:11" s="45" customFormat="1" ht="132.75" customHeight="1" x14ac:dyDescent="0.25">
      <c r="A11" s="48">
        <v>5</v>
      </c>
      <c r="B11" s="49" t="s">
        <v>265</v>
      </c>
      <c r="C11" s="40" t="s">
        <v>254</v>
      </c>
      <c r="D11" s="48" t="s">
        <v>266</v>
      </c>
      <c r="E11" s="48" t="s">
        <v>269</v>
      </c>
      <c r="F11" s="50" t="s">
        <v>267</v>
      </c>
      <c r="G11" s="44" t="s">
        <v>251</v>
      </c>
      <c r="H11" s="51">
        <v>1208551834</v>
      </c>
      <c r="I11" s="48" t="s">
        <v>268</v>
      </c>
      <c r="J11" s="48" t="s">
        <v>249</v>
      </c>
      <c r="K11" s="263"/>
    </row>
    <row r="13" spans="1:11" ht="15.75" thickBot="1" x14ac:dyDescent="0.3"/>
    <row r="14" spans="1:11" ht="32.25" customHeight="1" thickBot="1" x14ac:dyDescent="0.3">
      <c r="A14" s="268" t="s">
        <v>28</v>
      </c>
      <c r="B14" s="269"/>
      <c r="C14" s="269"/>
      <c r="D14" s="270"/>
      <c r="E14" s="39"/>
      <c r="F14" s="39"/>
      <c r="G14" s="39"/>
      <c r="H14" s="39"/>
      <c r="I14" s="39"/>
      <c r="J14" s="39"/>
      <c r="K14" s="38"/>
    </row>
    <row r="15" spans="1:11" x14ac:dyDescent="0.25">
      <c r="A15" s="267" t="s">
        <v>227</v>
      </c>
      <c r="B15" s="267" t="s">
        <v>228</v>
      </c>
      <c r="C15" s="267" t="s">
        <v>229</v>
      </c>
      <c r="D15" s="271" t="s">
        <v>230</v>
      </c>
      <c r="E15" s="267" t="s">
        <v>231</v>
      </c>
      <c r="F15" s="267" t="s">
        <v>232</v>
      </c>
      <c r="G15" s="267" t="s">
        <v>233</v>
      </c>
      <c r="H15" s="267" t="s">
        <v>234</v>
      </c>
      <c r="I15" s="267" t="s">
        <v>235</v>
      </c>
      <c r="J15" s="267" t="s">
        <v>248</v>
      </c>
      <c r="K15" s="259" t="s">
        <v>236</v>
      </c>
    </row>
    <row r="16" spans="1:11" x14ac:dyDescent="0.25">
      <c r="A16" s="267"/>
      <c r="B16" s="267"/>
      <c r="C16" s="267"/>
      <c r="D16" s="271"/>
      <c r="E16" s="267"/>
      <c r="F16" s="267"/>
      <c r="G16" s="267"/>
      <c r="H16" s="267"/>
      <c r="I16" s="267"/>
      <c r="J16" s="267"/>
      <c r="K16" s="259"/>
    </row>
    <row r="17" spans="1:12" x14ac:dyDescent="0.25">
      <c r="A17" s="267"/>
      <c r="B17" s="267"/>
      <c r="C17" s="267"/>
      <c r="D17" s="271"/>
      <c r="E17" s="267"/>
      <c r="F17" s="267"/>
      <c r="G17" s="267"/>
      <c r="H17" s="267"/>
      <c r="I17" s="267"/>
      <c r="J17" s="267"/>
      <c r="K17" s="259"/>
    </row>
    <row r="18" spans="1:12" ht="90" x14ac:dyDescent="0.25">
      <c r="A18" s="46">
        <v>1</v>
      </c>
      <c r="B18" s="47" t="s">
        <v>270</v>
      </c>
      <c r="C18" s="40" t="s">
        <v>271</v>
      </c>
      <c r="D18" s="41">
        <v>35596</v>
      </c>
      <c r="E18" s="40" t="s">
        <v>278</v>
      </c>
      <c r="F18" s="42" t="s">
        <v>272</v>
      </c>
      <c r="G18" s="41" t="s">
        <v>273</v>
      </c>
      <c r="H18" s="43">
        <v>7879252698</v>
      </c>
      <c r="I18" s="41" t="s">
        <v>274</v>
      </c>
      <c r="J18" s="41" t="s">
        <v>249</v>
      </c>
      <c r="K18" s="264" t="s">
        <v>406</v>
      </c>
      <c r="L18" s="260"/>
    </row>
    <row r="19" spans="1:12" ht="78.75" x14ac:dyDescent="0.25">
      <c r="A19" s="46">
        <v>2</v>
      </c>
      <c r="B19" s="47" t="s">
        <v>224</v>
      </c>
      <c r="C19" s="40" t="s">
        <v>271</v>
      </c>
      <c r="D19" s="41">
        <v>37566</v>
      </c>
      <c r="E19" s="40" t="s">
        <v>275</v>
      </c>
      <c r="F19" s="42" t="s">
        <v>276</v>
      </c>
      <c r="G19" s="44" t="s">
        <v>273</v>
      </c>
      <c r="H19" s="43">
        <v>6156191628</v>
      </c>
      <c r="I19" s="41" t="s">
        <v>277</v>
      </c>
      <c r="J19" s="41" t="s">
        <v>249</v>
      </c>
      <c r="K19" s="265"/>
      <c r="L19" s="260"/>
    </row>
    <row r="20" spans="1:12" ht="90" x14ac:dyDescent="0.25">
      <c r="A20" s="46">
        <v>3</v>
      </c>
      <c r="B20" s="47" t="s">
        <v>270</v>
      </c>
      <c r="C20" s="40" t="s">
        <v>271</v>
      </c>
      <c r="D20" s="41">
        <v>25452</v>
      </c>
      <c r="E20" s="41" t="s">
        <v>278</v>
      </c>
      <c r="F20" s="42" t="s">
        <v>279</v>
      </c>
      <c r="G20" s="44" t="s">
        <v>273</v>
      </c>
      <c r="H20" s="43">
        <v>935231064</v>
      </c>
      <c r="I20" s="41" t="s">
        <v>274</v>
      </c>
      <c r="J20" s="41" t="s">
        <v>249</v>
      </c>
      <c r="K20" s="265"/>
      <c r="L20" s="260"/>
    </row>
    <row r="21" spans="1:12" ht="90" x14ac:dyDescent="0.25">
      <c r="A21" s="46">
        <v>4</v>
      </c>
      <c r="B21" s="47" t="s">
        <v>270</v>
      </c>
      <c r="C21" s="40" t="s">
        <v>271</v>
      </c>
      <c r="D21" s="41">
        <v>25461</v>
      </c>
      <c r="E21" s="41" t="s">
        <v>278</v>
      </c>
      <c r="F21" s="42" t="s">
        <v>280</v>
      </c>
      <c r="G21" s="44" t="s">
        <v>273</v>
      </c>
      <c r="H21" s="43">
        <v>10141789637</v>
      </c>
      <c r="I21" s="41" t="s">
        <v>274</v>
      </c>
      <c r="J21" s="41" t="s">
        <v>249</v>
      </c>
      <c r="K21" s="265"/>
      <c r="L21" s="260"/>
    </row>
    <row r="22" spans="1:12" ht="67.5" x14ac:dyDescent="0.25">
      <c r="A22" s="48">
        <v>5</v>
      </c>
      <c r="B22" s="49" t="s">
        <v>281</v>
      </c>
      <c r="C22" s="40" t="s">
        <v>271</v>
      </c>
      <c r="D22" s="48" t="s">
        <v>282</v>
      </c>
      <c r="E22" s="48" t="s">
        <v>283</v>
      </c>
      <c r="F22" s="50" t="s">
        <v>284</v>
      </c>
      <c r="G22" s="44" t="s">
        <v>285</v>
      </c>
      <c r="H22" s="51">
        <v>610850048</v>
      </c>
      <c r="I22" s="48" t="s">
        <v>286</v>
      </c>
      <c r="J22" s="48" t="s">
        <v>249</v>
      </c>
      <c r="K22" s="266"/>
      <c r="L22" s="260"/>
    </row>
  </sheetData>
  <mergeCells count="27">
    <mergeCell ref="E15:E17"/>
    <mergeCell ref="A14:D14"/>
    <mergeCell ref="A15:A17"/>
    <mergeCell ref="B15:B17"/>
    <mergeCell ref="C15:C17"/>
    <mergeCell ref="D15:D17"/>
    <mergeCell ref="F4:F6"/>
    <mergeCell ref="G4:G6"/>
    <mergeCell ref="H4:H6"/>
    <mergeCell ref="K4:K6"/>
    <mergeCell ref="A3:D3"/>
    <mergeCell ref="A4:A6"/>
    <mergeCell ref="B4:B6"/>
    <mergeCell ref="C4:C6"/>
    <mergeCell ref="I4:I6"/>
    <mergeCell ref="J4:J6"/>
    <mergeCell ref="D4:D6"/>
    <mergeCell ref="E4:E6"/>
    <mergeCell ref="K15:K17"/>
    <mergeCell ref="L18:L22"/>
    <mergeCell ref="K7:K11"/>
    <mergeCell ref="K18:K22"/>
    <mergeCell ref="F15:F17"/>
    <mergeCell ref="G15:G17"/>
    <mergeCell ref="H15:H17"/>
    <mergeCell ref="I15:I17"/>
    <mergeCell ref="J15:J1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selection activeCell="C14" sqref="C14"/>
    </sheetView>
  </sheetViews>
  <sheetFormatPr baseColWidth="10" defaultRowHeight="24" customHeight="1" x14ac:dyDescent="0.2"/>
  <cols>
    <col min="1" max="1" width="40.5703125" style="144" customWidth="1"/>
    <col min="2" max="2" width="30.7109375" style="144" customWidth="1"/>
    <col min="3" max="3" width="33.28515625" style="144" customWidth="1"/>
    <col min="4" max="16384" width="11.42578125" style="144"/>
  </cols>
  <sheetData>
    <row r="1" spans="1:3" ht="24" customHeight="1" x14ac:dyDescent="0.2">
      <c r="A1" s="276" t="s">
        <v>405</v>
      </c>
      <c r="B1" s="276"/>
      <c r="C1" s="276"/>
    </row>
    <row r="2" spans="1:3" ht="24" customHeight="1" x14ac:dyDescent="0.2">
      <c r="A2" s="143"/>
      <c r="B2" s="143"/>
      <c r="C2" s="143"/>
    </row>
    <row r="3" spans="1:3" ht="24" customHeight="1" x14ac:dyDescent="0.2">
      <c r="A3" s="145" t="s">
        <v>223</v>
      </c>
      <c r="B3" s="146" t="s">
        <v>28</v>
      </c>
      <c r="C3" s="146" t="s">
        <v>402</v>
      </c>
    </row>
    <row r="4" spans="1:3" ht="24" customHeight="1" x14ac:dyDescent="0.2">
      <c r="A4" s="147" t="s">
        <v>393</v>
      </c>
      <c r="B4" s="142" t="s">
        <v>401</v>
      </c>
      <c r="C4" s="142" t="s">
        <v>225</v>
      </c>
    </row>
    <row r="5" spans="1:3" ht="24" customHeight="1" x14ac:dyDescent="0.2">
      <c r="A5" s="147" t="s">
        <v>394</v>
      </c>
      <c r="B5" s="148" t="s">
        <v>225</v>
      </c>
      <c r="C5" s="142" t="s">
        <v>401</v>
      </c>
    </row>
    <row r="6" spans="1:3" ht="24" customHeight="1" x14ac:dyDescent="0.2">
      <c r="A6" s="147" t="s">
        <v>395</v>
      </c>
      <c r="B6" s="142" t="s">
        <v>401</v>
      </c>
      <c r="C6" s="142" t="s">
        <v>401</v>
      </c>
    </row>
    <row r="7" spans="1:3" ht="24" customHeight="1" x14ac:dyDescent="0.2">
      <c r="A7" s="147" t="s">
        <v>396</v>
      </c>
      <c r="B7" s="148" t="s">
        <v>225</v>
      </c>
      <c r="C7" s="148" t="s">
        <v>225</v>
      </c>
    </row>
    <row r="8" spans="1:3" ht="24" customHeight="1" x14ac:dyDescent="0.2">
      <c r="A8" s="147" t="s">
        <v>397</v>
      </c>
      <c r="B8" s="153" t="s">
        <v>401</v>
      </c>
      <c r="C8" s="153" t="s">
        <v>401</v>
      </c>
    </row>
    <row r="9" spans="1:3" ht="24" customHeight="1" x14ac:dyDescent="0.2">
      <c r="A9" s="143"/>
      <c r="B9" s="143"/>
      <c r="C9" s="143"/>
    </row>
    <row r="10" spans="1:3" ht="24" customHeight="1" x14ac:dyDescent="0.2">
      <c r="A10" s="143"/>
      <c r="B10" s="143"/>
      <c r="C10" s="143"/>
    </row>
    <row r="11" spans="1:3" ht="24" customHeight="1" x14ac:dyDescent="0.2">
      <c r="A11" s="143"/>
      <c r="B11" s="143"/>
      <c r="C11" s="143"/>
    </row>
    <row r="12" spans="1:3" ht="15" customHeight="1" x14ac:dyDescent="0.2">
      <c r="A12" s="149" t="s">
        <v>392</v>
      </c>
      <c r="B12" s="149"/>
      <c r="C12" s="150"/>
    </row>
    <row r="13" spans="1:3" ht="18.75" customHeight="1" x14ac:dyDescent="0.2">
      <c r="A13" s="272" t="s">
        <v>398</v>
      </c>
      <c r="B13" s="273"/>
      <c r="C13" s="151"/>
    </row>
    <row r="14" spans="1:3" ht="24" customHeight="1" x14ac:dyDescent="0.2">
      <c r="A14" s="152"/>
      <c r="B14" s="151"/>
      <c r="C14" s="151"/>
    </row>
    <row r="15" spans="1:3" ht="24" customHeight="1" x14ac:dyDescent="0.2">
      <c r="A15" s="152"/>
      <c r="B15" s="151"/>
      <c r="C15" s="151"/>
    </row>
    <row r="16" spans="1:3" ht="10.5" customHeight="1" x14ac:dyDescent="0.2">
      <c r="A16" s="149" t="s">
        <v>399</v>
      </c>
      <c r="B16" s="149"/>
      <c r="C16" s="151"/>
    </row>
    <row r="17" spans="1:3" ht="13.5" customHeight="1" x14ac:dyDescent="0.2">
      <c r="A17" s="272" t="s">
        <v>400</v>
      </c>
      <c r="B17" s="272"/>
      <c r="C17" s="151"/>
    </row>
    <row r="18" spans="1:3" ht="24" customHeight="1" x14ac:dyDescent="0.2">
      <c r="A18" s="152"/>
      <c r="B18" s="151"/>
      <c r="C18" s="151"/>
    </row>
    <row r="19" spans="1:3" ht="24" customHeight="1" x14ac:dyDescent="0.2">
      <c r="A19" s="152"/>
      <c r="B19" s="151"/>
      <c r="C19" s="151"/>
    </row>
    <row r="20" spans="1:3" ht="13.5" customHeight="1" x14ac:dyDescent="0.2">
      <c r="A20" s="274" t="s">
        <v>403</v>
      </c>
      <c r="B20" s="274"/>
      <c r="C20" s="274"/>
    </row>
    <row r="21" spans="1:3" ht="16.5" customHeight="1" x14ac:dyDescent="0.2">
      <c r="A21" s="275" t="s">
        <v>404</v>
      </c>
      <c r="B21" s="275"/>
      <c r="C21" s="275"/>
    </row>
  </sheetData>
  <mergeCells count="5">
    <mergeCell ref="A13:B13"/>
    <mergeCell ref="A17:B17"/>
    <mergeCell ref="A20:C20"/>
    <mergeCell ref="A21:C21"/>
    <mergeCell ref="A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JURIDICA </vt:lpstr>
      <vt:lpstr>DOCUMENTOS</vt:lpstr>
      <vt:lpstr>EVALUACION DE INDICES</vt:lpstr>
      <vt:lpstr>INDICADORES</vt:lpstr>
      <vt:lpstr>TÉCNICA</vt:lpstr>
      <vt:lpstr>ECONOMICA</vt:lpstr>
      <vt:lpstr>EXPERIENCIA </vt:lpstr>
      <vt:lpstr>Hoja6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Dayro Andres Pedraza Cortes</dc:creator>
  <cp:lastModifiedBy>Sandra Milena Cubillos Gonzalez</cp:lastModifiedBy>
  <dcterms:created xsi:type="dcterms:W3CDTF">2023-02-21T16:40:26Z</dcterms:created>
  <dcterms:modified xsi:type="dcterms:W3CDTF">2023-02-22T20:42:10Z</dcterms:modified>
</cp:coreProperties>
</file>