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Z:\Licitaciones\2. PROCESOS LICITACIONES\CLIENTES\1. CLIENTES 2020\EMPRESA DE LICORES\PROCESO 2023\DOCUMENTOS ELABORADOS POR CORRECOL\"/>
    </mc:Choice>
  </mc:AlternateContent>
  <xr:revisionPtr revIDLastSave="0" documentId="8_{350A5718-B192-4EF3-B0EE-AEDB19083284}" xr6:coauthVersionLast="47" xr6:coauthVersionMax="47" xr10:uidLastSave="{00000000-0000-0000-0000-000000000000}"/>
  <bookViews>
    <workbookView xWindow="-20610" yWindow="-120" windowWidth="20730" windowHeight="11160" tabRatio="780" xr2:uid="{00000000-000D-0000-FFFF-FFFF00000000}"/>
  </bookViews>
  <sheets>
    <sheet name="TRDM" sheetId="7" r:id="rId1"/>
    <sheet name="RELACION M&amp;E" sheetId="4" r:id="rId2"/>
    <sheet name="AUTOMOVILES" sheetId="11" r:id="rId3"/>
    <sheet name="SOAT" sheetId="12" r:id="rId4"/>
    <sheet name="INCENDIOS DEUDORES" sheetId="8" r:id="rId5"/>
    <sheet name="VIDA FUNCIONARIOS" sheetId="9" r:id="rId6"/>
    <sheet name="VIDA DEUDORES" sheetId="10" r:id="rId7"/>
  </sheets>
  <definedNames>
    <definedName name="_xlnm._FilterDatabase" localSheetId="4" hidden="1">'INCENDIOS DEUDORES'!$A$2:$H$21</definedName>
    <definedName name="_xlnm._FilterDatabase" localSheetId="6" hidden="1">'VIDA DEUDORES'!$A$2:$G$21</definedName>
    <definedName name="_xlnm._FilterDatabase" localSheetId="5" hidden="1">'VIDA FUNCIONARIOS'!$A$2:$E$21</definedName>
    <definedName name="_xlnm.Print_Area" localSheetId="0">TRDM!$A$1:$A$32</definedName>
    <definedName name="_xlnm.Print_Titles" localSheetId="0">TRDM!#REF!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0" i="7" l="1"/>
  <c r="B22" i="7"/>
  <c r="B18" i="7"/>
  <c r="B29" i="7" s="1"/>
  <c r="G64" i="10"/>
  <c r="H22" i="8"/>
  <c r="F26" i="9"/>
  <c r="F4" i="9"/>
  <c r="F5" i="9"/>
  <c r="F6" i="9"/>
  <c r="F7" i="9"/>
  <c r="F8" i="9"/>
  <c r="F9" i="9"/>
  <c r="F10" i="9"/>
  <c r="F11" i="9"/>
  <c r="F12" i="9"/>
  <c r="F13" i="9"/>
  <c r="F14" i="9"/>
  <c r="F15" i="9"/>
  <c r="F16" i="9"/>
  <c r="F17" i="9"/>
  <c r="F18" i="9"/>
  <c r="F19" i="9"/>
  <c r="F20" i="9"/>
  <c r="F21" i="9"/>
  <c r="F22" i="9"/>
  <c r="F23" i="9"/>
  <c r="F24" i="9"/>
  <c r="F25" i="9"/>
  <c r="F3" i="9"/>
  <c r="B28" i="7" l="1"/>
  <c r="C14" i="4"/>
  <c r="K7" i="11"/>
  <c r="K7" i="12"/>
  <c r="B32" i="7" l="1"/>
  <c r="B30" i="7" l="1"/>
</calcChain>
</file>

<file path=xl/sharedStrings.xml><?xml version="1.0" encoding="utf-8"?>
<sst xmlns="http://schemas.openxmlformats.org/spreadsheetml/2006/main" count="384" uniqueCount="194">
  <si>
    <t>MODELO</t>
  </si>
  <si>
    <t>TOTAL</t>
  </si>
  <si>
    <t>No.</t>
  </si>
  <si>
    <t>PLACA INV.</t>
  </si>
  <si>
    <t xml:space="preserve">VALOR REPOSICIÒN  AVALUO </t>
  </si>
  <si>
    <t>EDIFICIO</t>
  </si>
  <si>
    <t>MAQUINARIA Y EQUIPO</t>
  </si>
  <si>
    <t>MERCANCIAS</t>
  </si>
  <si>
    <t>ARMAS DE FUEGO (CONTENIDOS)</t>
  </si>
  <si>
    <t>OBJETOS DE VALOR</t>
  </si>
  <si>
    <t>POLIDEPORTIVO (TERRENOS)</t>
  </si>
  <si>
    <t>PARQUEADEROS (TERRENOS)</t>
  </si>
  <si>
    <t>EDIFICIO VEREDA SAUCIO - CHOCONTA - PARTE ORIENTAL SILOS</t>
  </si>
  <si>
    <t>RIESGO: 3</t>
  </si>
  <si>
    <t>EDIFICIO VEREDA SAUCIO - CHOCONTA - CASA DE LOS GOBERNADORES</t>
  </si>
  <si>
    <t xml:space="preserve">EDIFICIO VEREDA SAUCIO - CHOCONTA - PARTE OCCIDENTAL </t>
  </si>
  <si>
    <t>EDIFICIO AUTOPISTA MEDELLIN KM 3,8 COTA - SIBERIA</t>
  </si>
  <si>
    <t>ADECUACIONES SISMORESISTENCIA 15%</t>
  </si>
  <si>
    <t>MUEBLES Y ENSERES</t>
  </si>
  <si>
    <t xml:space="preserve"> DINEROS / Caja Menor $5 x 2 + tesoreria $10</t>
  </si>
  <si>
    <t>EQUIPO ELECTRICO Y ELECTRONICO + EQUIPO LABORATORIO</t>
  </si>
  <si>
    <t>NUEVA LINEA ETIQUETADORA, ENCARTONADORA, PALETIZADOR, SECADOR Y ENVASADO TETRAPAK</t>
  </si>
  <si>
    <t>TOTAL ASEGURADO TODO RIESGO MATERIA DAÑOS</t>
  </si>
  <si>
    <t>INDICE VARIABLE ACT FIJOS.</t>
  </si>
  <si>
    <t>TOTAL VALOR ASEGURADO</t>
  </si>
  <si>
    <t xml:space="preserve">LUCRO CESANTE </t>
  </si>
  <si>
    <t>TOTAL SIN IV.</t>
  </si>
  <si>
    <t>RELACION DE MAQUINARIA Y EQUIPOS (POLIZA T. R. E Y M)</t>
  </si>
  <si>
    <t>RELACION POLIZA TODO RIESGO DAÑO MATERIAL</t>
  </si>
  <si>
    <t>RIESGO: 4</t>
  </si>
  <si>
    <t>RIESGO: 2</t>
  </si>
  <si>
    <t>50C-239341</t>
  </si>
  <si>
    <t>CALLE 76 No. 103-24 Bogotá</t>
  </si>
  <si>
    <t xml:space="preserve">TRIANA AGUILAR FERNANDO </t>
  </si>
  <si>
    <t>50N-1003952 Y 50N1050131</t>
  </si>
  <si>
    <t xml:space="preserve">AV.CARRERA 19 No160-05 INT 01 APA 302 (DIRECCION CATASTRAL) </t>
  </si>
  <si>
    <t>SÁNCHEZ MOLINA JUAN CARLOS</t>
  </si>
  <si>
    <t>50S-342802</t>
  </si>
  <si>
    <t>CARRERA 72Q No. 38C - 26 SUR (DIRECCION CATASTRAL)</t>
  </si>
  <si>
    <t>SÁNCHEZ DEVIA JOSÉ AGUSTÍN</t>
  </si>
  <si>
    <t>50N-1089057</t>
  </si>
  <si>
    <t>CALLE 146 No. 7A-63 INT 2, APTO. 301  TERCER PISO CONJUNTO RESIDENCIAL MANCO CAPAC(DIRECCION CATASTRAL)</t>
  </si>
  <si>
    <t>RUBIANO JIMÉNEZ SILVIO AUGUSTO</t>
  </si>
  <si>
    <t>50N-20192951</t>
  </si>
  <si>
    <t>CALLE 1G No 4-46 LOTE VIILLA YOLANDA INT 5</t>
  </si>
  <si>
    <t>ROBAYO QUIROGA YOLANDA</t>
  </si>
  <si>
    <t>50C-823245</t>
  </si>
  <si>
    <t>CALLE 23 D No. 103 B - 27 INT. 15, MANZANA 44 SECTOR II CONJUNTO RESIDENCIAL LA GIRALDA 1</t>
  </si>
  <si>
    <t>RIOS FORERO JAVIER FERNANDO</t>
  </si>
  <si>
    <t>50N-20424645 Y 50N-20424479</t>
  </si>
  <si>
    <t>CALLE 188 No. 55 A - 62, CASA No. 159, GARAJE 178, DEL CONJUNTO RESIDENCIAL QUINTAS DE SAN PEDRO IV</t>
  </si>
  <si>
    <t>ORJUELA MAHECHA FLOR MARÍA</t>
  </si>
  <si>
    <t>50N-20744227</t>
  </si>
  <si>
    <t>CARRERA 8 No. 1B-50 CASA 2 TENJO CUNDINAMARCA</t>
  </si>
  <si>
    <t>NAVAS PULIDO CARLA VANESSA</t>
  </si>
  <si>
    <t>50S-40240949</t>
  </si>
  <si>
    <t>CALLE 37 A SUR No. 45-27 (DIRECCIÓN CATASTRAL)</t>
  </si>
  <si>
    <t>MORALES PÁEZ JAIRO MAURICIO</t>
  </si>
  <si>
    <t>50S-40174230</t>
  </si>
  <si>
    <t>CALLE 21 B SUR No. 4 B -03, MANZANA 42 DE LA URBANIZACIÓN PADUA (DIRECCIÓN CATASTRAL)</t>
  </si>
  <si>
    <t>LÓPEZ SANDOVAL EDGAR FERNANDO</t>
  </si>
  <si>
    <t>50S-40059555</t>
  </si>
  <si>
    <t>CARERA 78b-58m-67 SUR DIRECCION CATASTRAL</t>
  </si>
  <si>
    <t>GARIBELLO ROJAS LUIS ADELMO</t>
  </si>
  <si>
    <t>50N -20436453</t>
  </si>
  <si>
    <t xml:space="preserve">CALLE 163 No. 73-60 CASA 56 (DIRECCIÓN CATASTRAL)  CONJUNTO RESIDENCIAL CAMINO DEL BACATA - PROPIEDAD HORIZONTAL </t>
  </si>
  <si>
    <t>GAMBOA PRIETO MARIA ELENA</t>
  </si>
  <si>
    <t>50C-1724244</t>
  </si>
  <si>
    <t>CALLE 12 B No. 71D - 31 TORRE 2 AP 903 (DIRECCIÓN CATASTRAL)</t>
  </si>
  <si>
    <t>DIAZ RAMIREZ DAMASO</t>
  </si>
  <si>
    <t>50N-20037611</t>
  </si>
  <si>
    <t>LOTEDE TERRENO DENOMINADO LA SAGRADA FAMILIA, VEREDA CANICA DEL MUNICIPIO DE SUBACHOQUE</t>
  </si>
  <si>
    <t>CASTRO BELTRAN JHON CARLOS</t>
  </si>
  <si>
    <t>50S - 1068362</t>
  </si>
  <si>
    <t>CARRERA 13 A No.  31 A - 29 S INTERIOR 2 APTO 206 BOSQUE DE SAN CARLOS SL - R4</t>
  </si>
  <si>
    <t xml:space="preserve">CADENA PLAZAS HENRY ALBERTO </t>
  </si>
  <si>
    <t>162-33104</t>
  </si>
  <si>
    <t xml:space="preserve">LOTE DE TERRENO No. 2 MUNICIPIO QUEBRADANEGRA CUNDINAMARCA . VEREDA EL HATO </t>
  </si>
  <si>
    <t xml:space="preserve">BELTRAN ORTIZ FREDDY JAIR </t>
  </si>
  <si>
    <t>50N -20115300</t>
  </si>
  <si>
    <t>CALLE 19 No. 5A-79 INTERIOR 13 LOTE 4 - MANZANA B - CONJUNTO RESIDENCIAL LOS TULIPANES - CHÍA CUNDINAMARCA</t>
  </si>
  <si>
    <t>BECERRA CASTRO ALBERTO ORLANDO</t>
  </si>
  <si>
    <t>50N - 20406101</t>
  </si>
  <si>
    <t xml:space="preserve">CARRERA 136 a No. 145-30 INTERIOR 158 TRANSVERSAL 119 A NO. 145-30 INTERIOR 158 CONJUNTO RESIDENCIAL PLAZUELAS DE SAN MARTIN III - SEGUNDA  ETAPA </t>
  </si>
  <si>
    <t>BAUTISTA CABALLERO CARLOS ALBERTO</t>
  </si>
  <si>
    <t>50 N - 891914</t>
  </si>
  <si>
    <t xml:space="preserve">CARRERA 48 NO. 166-36 APARTAMENTO 405 (DIRECCIÓN CATASTRAL)  - PARQUEADERO 19 - BLOQUE B - CONJUNTO RESIDENCIAL ADRIANA DEL PILAR -BRITALIA NORTE  BOGORA D.C. </t>
  </si>
  <si>
    <t xml:space="preserve">ALDANA MARTINEZ CARLOS ARTURO </t>
  </si>
  <si>
    <t>VALOR
INMUEBLE</t>
  </si>
  <si>
    <t>SALDO A 31 DE ENERO 2023</t>
  </si>
  <si>
    <t xml:space="preserve">MATRICULA INMOBILIARIA </t>
  </si>
  <si>
    <t>SUELDO Y SOBRESUELDO</t>
  </si>
  <si>
    <t xml:space="preserve">DIRECCION DEL INMUEBLE CON GRAVAMEN HIPOTECARIO PARA ASEGURAR </t>
  </si>
  <si>
    <t>FECHA 
NACIMIENTO</t>
  </si>
  <si>
    <t>SERVIDOR PÚBLICO</t>
  </si>
  <si>
    <t>CEDULA</t>
  </si>
  <si>
    <t>No</t>
  </si>
  <si>
    <t>ZAMBRANO ACOSTA PUBLIO CATON</t>
  </si>
  <si>
    <t>24/081971</t>
  </si>
  <si>
    <t>TRIANA NOVA NELSON FRANCISCO</t>
  </si>
  <si>
    <t>OVALLE JIMENEZ ARMANDO</t>
  </si>
  <si>
    <t>JIMENEZ VARGAS JORGE ANTONIO</t>
  </si>
  <si>
    <t>OPERARIO</t>
  </si>
  <si>
    <t>PROFESIONAL</t>
  </si>
  <si>
    <t>AUXILIAR ADMINISTRATIVO</t>
  </si>
  <si>
    <t>TECNICO</t>
  </si>
  <si>
    <t>FECHA 
INGRESO</t>
  </si>
  <si>
    <t>CARGO</t>
  </si>
  <si>
    <t xml:space="preserve">HECTOR EDUARDO COLORADO </t>
  </si>
  <si>
    <t xml:space="preserve">RETIRADO </t>
  </si>
  <si>
    <t xml:space="preserve">LUIS EMIRO VANEGAS </t>
  </si>
  <si>
    <t>EDGAR HERNANDO MARTINEZ</t>
  </si>
  <si>
    <t>MARIO JAVIER CIFUENTES</t>
  </si>
  <si>
    <t>JORGE HELI RAMIREZ MONJE</t>
  </si>
  <si>
    <t>SANTIAGO MARIA MOYA</t>
  </si>
  <si>
    <t>CARLOS ARTURO BOLIVAR</t>
  </si>
  <si>
    <t>QUERUBIN CORREA SANTOS</t>
  </si>
  <si>
    <t xml:space="preserve">JOSE LIBARDO PARRA </t>
  </si>
  <si>
    <t>STELLA LUNA GONZALEZ</t>
  </si>
  <si>
    <t>LUZ MELIDA TORRES OSPINA</t>
  </si>
  <si>
    <t xml:space="preserve">RUBY AURORA MILLAN </t>
  </si>
  <si>
    <t>MIRYAN GRANADOS DOMINGUEZ</t>
  </si>
  <si>
    <t>YANET GUTIERREZ RAMIREZ</t>
  </si>
  <si>
    <t xml:space="preserve">CONCEPCION CAÑON ROBAYO </t>
  </si>
  <si>
    <t>MARIA INES OSPINA RODRIGUEZ</t>
  </si>
  <si>
    <t>MARIA GRACIELA BEJARANO</t>
  </si>
  <si>
    <t>FANNY LOMBO ROJAS</t>
  </si>
  <si>
    <t>BLANCA CECILIA RODRIGUEZ</t>
  </si>
  <si>
    <t>MARTHA MYRIAM RODRIGUEZ</t>
  </si>
  <si>
    <t>ANA ISABEL BARBON RODRIGUEZ</t>
  </si>
  <si>
    <t>MARIA MAYERLING MOYA</t>
  </si>
  <si>
    <t>ELSA MARGOTH JAIMES</t>
  </si>
  <si>
    <t>ELVIRA NAVARRO TELLEZ</t>
  </si>
  <si>
    <t xml:space="preserve">PEDRO JOSE CAMARGO </t>
  </si>
  <si>
    <t>MERCEDES CRUZ GOMEZ</t>
  </si>
  <si>
    <t>GLORIA HAYDEE SANTAMARIA</t>
  </si>
  <si>
    <t>CARLOS ALBERTO RODRIGUEZ</t>
  </si>
  <si>
    <t>MARTHA CRISTINA DIAZ</t>
  </si>
  <si>
    <t xml:space="preserve">RETIRADO DIFICIL COBRO </t>
  </si>
  <si>
    <t>ARMANDO ENRIQUE LIÑAM</t>
  </si>
  <si>
    <t>ORALIA INES MARTINEZ</t>
  </si>
  <si>
    <t>ENRIQUE PONCE DE LEON</t>
  </si>
  <si>
    <t>DORIS PATRICIA ROJAS</t>
  </si>
  <si>
    <t>CARLOS EDUARDO SIERRA</t>
  </si>
  <si>
    <t>JAIRO ALFONSO PEÑA</t>
  </si>
  <si>
    <t>EDGAR CHACON PAEZ</t>
  </si>
  <si>
    <t>NOHORA LEON QUIROGA</t>
  </si>
  <si>
    <t>LUIS MIGUEL PAEZ GOMEZ</t>
  </si>
  <si>
    <t>EDUARDO ALVAREZ PEREZ</t>
  </si>
  <si>
    <t xml:space="preserve">ALBERTO CALENTURAS </t>
  </si>
  <si>
    <t>LIGIA REINOSO MENDEZ</t>
  </si>
  <si>
    <t>MARTA PATRICIA ESCOBAR</t>
  </si>
  <si>
    <t>RELACION ASEGURADOS VIDA GRUPO FUNCIONARIOS</t>
  </si>
  <si>
    <t>RELACION ASEGURADOS POLIZA VIDA DEUDORES</t>
  </si>
  <si>
    <t>RELACION INMUEBLES ASEGURADOS POLIZA INCENDIO DEUDORES</t>
  </si>
  <si>
    <t>IT</t>
  </si>
  <si>
    <t>PLACA</t>
  </si>
  <si>
    <t>MOTOR</t>
  </si>
  <si>
    <t>CHASIS</t>
  </si>
  <si>
    <t>SERVICIO</t>
  </si>
  <si>
    <t>TIPO</t>
  </si>
  <si>
    <t>TIPO DE VEHÍCULO</t>
  </si>
  <si>
    <t>CILINDRAJE</t>
  </si>
  <si>
    <t>COD. FASECOLDA</t>
  </si>
  <si>
    <t>VALOR GUIA FASECOLDA</t>
  </si>
  <si>
    <t>OHK961</t>
  </si>
  <si>
    <t>YD25438508T</t>
  </si>
  <si>
    <t>3N6PD23Y7ZK926172</t>
  </si>
  <si>
    <t>OFICIAL</t>
  </si>
  <si>
    <t>PICKUP DOBLE CABINA</t>
  </si>
  <si>
    <t>NP 300 FRONTIER 2.5L MT 2500CC 4X4 T</t>
  </si>
  <si>
    <t>06421055</t>
  </si>
  <si>
    <t>ODR757</t>
  </si>
  <si>
    <t>2GD0183377</t>
  </si>
  <si>
    <t>8AJKB8CD2H1670475</t>
  </si>
  <si>
    <t>TOYOTA HILUX [8] 2.4L MT 2400CC TD 4X4</t>
  </si>
  <si>
    <t>09021064</t>
  </si>
  <si>
    <t>ODR759</t>
  </si>
  <si>
    <t>1KD2680059</t>
  </si>
  <si>
    <t>JTEBH3FJ1HK186890</t>
  </si>
  <si>
    <t>CAMPERO</t>
  </si>
  <si>
    <t>TOYOTA PRADO [LC 150] TX [FL] TP 3000CC 5P TD</t>
  </si>
  <si>
    <t>09008199</t>
  </si>
  <si>
    <t>RELACION PARQUE AUTOMOTOR 2023</t>
  </si>
  <si>
    <t>FEBRERO 2023</t>
  </si>
  <si>
    <t>VALOR SOAT 2023</t>
  </si>
  <si>
    <t>FECHA DE VENCIMIENTO</t>
  </si>
  <si>
    <t>MONTACARGA ELECTRICO 36 VOLTIOS/1000AH</t>
  </si>
  <si>
    <t>MONTACARGA ELECTRICA 48 VOLTIOS / 620Ah</t>
  </si>
  <si>
    <t>MONTACARGA</t>
  </si>
  <si>
    <t>MONTACARGA DE COMBUSTION MARCA TOYOTA</t>
  </si>
  <si>
    <t>MONTACARGA DUAL MODELO FHG25TIS</t>
  </si>
  <si>
    <t>VALOR ASEGURADO</t>
  </si>
  <si>
    <t>RIESGO: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</si>
</sst>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.00\ _€_-;\-* #,##0.00\ _€_-;_-* &quot;-&quot;??\ _€_-;_-@_-"/>
    <numFmt numFmtId="165" formatCode="_(* #,##0.00_);_(* \(#,##0.00\);_(* &quot;-&quot;??_);_(@_)"/>
    <numFmt numFmtId="166" formatCode="_(&quot;$&quot;\ * #,##0_);_(&quot;$&quot;\ * \(#,##0\);_(&quot;$&quot;\ * &quot;-&quot;??_);_(@_)"/>
    <numFmt numFmtId="167" formatCode="_(&quot;$&quot;\ * #,##0.00_);_(&quot;$&quot;\ * \(#,##0.00\);_(&quot;$&quot;\ * &quot;-&quot;??_);_(@_)"/>
    <numFmt numFmtId="168" formatCode="#,##0;[Red]#,##0"/>
    <numFmt numFmtId="169" formatCode="_-* #,##0_-;\-* #,##0_-;_-* &quot;-&quot;??_-;_-@_-"/>
    <numFmt numFmtId="170" formatCode="_(* #,##0_);_(* \(#,##0\);_(* &quot;-&quot;??_);_(@_)"/>
    <numFmt numFmtId="171" formatCode="_(* #,##0_);_(* \(#,##0\);_(* &quot;-&quot;_);_(@_)"/>
    <numFmt numFmtId="172" formatCode="&quot;$&quot;\ #,##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Arial Narrow"/>
      <family val="2"/>
    </font>
    <font>
      <b/>
      <sz val="11"/>
      <color rgb="FF000000"/>
      <name val="Arial Narrow"/>
      <family val="2"/>
    </font>
    <font>
      <sz val="11"/>
      <color rgb="FF000000"/>
      <name val="Arial Narrow"/>
      <family val="2"/>
    </font>
    <font>
      <sz val="11"/>
      <color theme="1"/>
      <name val="Arial Narrow"/>
      <family val="2"/>
    </font>
    <font>
      <b/>
      <sz val="14"/>
      <color theme="1"/>
      <name val="Arial Narrow"/>
      <family val="2"/>
    </font>
    <font>
      <sz val="10"/>
      <name val="Arial"/>
      <family val="2"/>
    </font>
    <font>
      <sz val="11"/>
      <name val="Arial Narrow"/>
      <family val="2"/>
    </font>
    <font>
      <b/>
      <sz val="11"/>
      <name val="Arial Narrow"/>
      <family val="2"/>
    </font>
    <font>
      <b/>
      <sz val="14"/>
      <name val="Arial Narrow"/>
      <family val="2"/>
    </font>
    <font>
      <sz val="14"/>
      <name val="Arial Narrow"/>
      <family val="2"/>
    </font>
    <font>
      <sz val="10"/>
      <name val="Arial Narrow"/>
      <family val="2"/>
    </font>
    <font>
      <sz val="10"/>
      <color theme="1"/>
      <name val="Arial Narrow"/>
      <family val="2"/>
    </font>
    <font>
      <b/>
      <sz val="12"/>
      <color theme="1"/>
      <name val="Arial Narrow"/>
      <family val="2"/>
    </font>
    <font>
      <sz val="12"/>
      <name val="Arial Narrow"/>
      <family val="2"/>
    </font>
    <font>
      <sz val="12"/>
      <color theme="1"/>
      <name val="Arial Narrow"/>
      <family val="2"/>
    </font>
    <font>
      <sz val="12"/>
      <color rgb="FF000000"/>
      <name val="Arial Narrow"/>
      <family val="2"/>
    </font>
    <font>
      <b/>
      <sz val="12"/>
      <name val="Arial Narrow"/>
      <family val="2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5">
    <xf numFmtId="0" fontId="0" fillId="0" borderId="0"/>
    <xf numFmtId="0" fontId="2" fillId="0" borderId="0"/>
    <xf numFmtId="164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165" fontId="2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02">
    <xf numFmtId="0" fontId="0" fillId="0" borderId="0" xfId="0"/>
    <xf numFmtId="0" fontId="9" fillId="0" borderId="0" xfId="3" applyFont="1" applyFill="1" applyAlignment="1">
      <alignment horizontal="justify" vertical="center" wrapText="1"/>
    </xf>
    <xf numFmtId="0" fontId="10" fillId="0" borderId="0" xfId="6" applyFont="1" applyFill="1" applyBorder="1" applyAlignment="1">
      <alignment horizontal="left" vertical="top" wrapText="1"/>
    </xf>
    <xf numFmtId="166" fontId="9" fillId="0" borderId="0" xfId="3" applyNumberFormat="1" applyFont="1" applyFill="1" applyAlignment="1">
      <alignment horizontal="justify" vertical="center" wrapText="1"/>
    </xf>
    <xf numFmtId="0" fontId="9" fillId="0" borderId="3" xfId="3" applyFont="1" applyFill="1" applyBorder="1" applyAlignment="1">
      <alignment horizontal="left" vertical="top" wrapText="1"/>
    </xf>
    <xf numFmtId="0" fontId="10" fillId="0" borderId="3" xfId="6" applyFont="1" applyFill="1" applyBorder="1" applyAlignment="1">
      <alignment horizontal="left" vertical="top" wrapText="1"/>
    </xf>
    <xf numFmtId="0" fontId="10" fillId="0" borderId="3" xfId="6" applyFont="1" applyFill="1" applyBorder="1" applyAlignment="1">
      <alignment horizontal="justify" vertical="top" wrapText="1"/>
    </xf>
    <xf numFmtId="0" fontId="12" fillId="0" borderId="0" xfId="3" applyFont="1" applyFill="1" applyBorder="1" applyAlignment="1">
      <alignment horizontal="center" vertical="center" wrapText="1"/>
    </xf>
    <xf numFmtId="166" fontId="9" fillId="2" borderId="7" xfId="3" applyNumberFormat="1" applyFont="1" applyFill="1" applyBorder="1" applyAlignment="1">
      <alignment horizontal="justify" vertical="center" wrapText="1"/>
    </xf>
    <xf numFmtId="0" fontId="13" fillId="0" borderId="4" xfId="3" applyFont="1" applyFill="1" applyBorder="1" applyAlignment="1">
      <alignment vertical="center"/>
    </xf>
    <xf numFmtId="166" fontId="9" fillId="0" borderId="7" xfId="3" applyNumberFormat="1" applyFont="1" applyFill="1" applyBorder="1" applyAlignment="1">
      <alignment horizontal="justify" vertical="center" wrapText="1"/>
    </xf>
    <xf numFmtId="0" fontId="13" fillId="0" borderId="4" xfId="3" applyFont="1" applyBorder="1" applyAlignment="1">
      <alignment vertical="center"/>
    </xf>
    <xf numFmtId="0" fontId="3" fillId="0" borderId="4" xfId="3" applyFont="1" applyBorder="1" applyAlignment="1">
      <alignment vertical="center"/>
    </xf>
    <xf numFmtId="0" fontId="13" fillId="3" borderId="4" xfId="3" applyFont="1" applyFill="1" applyBorder="1" applyAlignment="1">
      <alignment vertical="center"/>
    </xf>
    <xf numFmtId="0" fontId="13" fillId="0" borderId="4" xfId="3" applyFont="1" applyBorder="1" applyAlignment="1">
      <alignment vertical="center" wrapText="1"/>
    </xf>
    <xf numFmtId="0" fontId="10" fillId="5" borderId="4" xfId="3" applyFont="1" applyFill="1" applyBorder="1"/>
    <xf numFmtId="166" fontId="10" fillId="4" borderId="7" xfId="3" applyNumberFormat="1" applyFont="1" applyFill="1" applyBorder="1" applyAlignment="1">
      <alignment horizontal="justify" vertical="center" wrapText="1"/>
    </xf>
    <xf numFmtId="0" fontId="13" fillId="2" borderId="4" xfId="3" applyFont="1" applyFill="1" applyBorder="1" applyAlignment="1">
      <alignment vertical="center"/>
    </xf>
    <xf numFmtId="166" fontId="10" fillId="0" borderId="7" xfId="5" applyNumberFormat="1" applyFont="1" applyFill="1" applyBorder="1" applyAlignment="1">
      <alignment horizontal="justify" vertical="center" wrapText="1"/>
    </xf>
    <xf numFmtId="0" fontId="10" fillId="5" borderId="8" xfId="3" applyFont="1" applyFill="1" applyBorder="1"/>
    <xf numFmtId="166" fontId="10" fillId="0" borderId="9" xfId="5" applyNumberFormat="1" applyFont="1" applyFill="1" applyBorder="1" applyAlignment="1">
      <alignment horizontal="justify" vertical="center" wrapText="1"/>
    </xf>
    <xf numFmtId="0" fontId="9" fillId="0" borderId="4" xfId="3" applyFont="1" applyBorder="1"/>
    <xf numFmtId="0" fontId="14" fillId="0" borderId="4" xfId="3" applyFont="1" applyBorder="1" applyAlignment="1">
      <alignment vertical="center"/>
    </xf>
    <xf numFmtId="0" fontId="15" fillId="0" borderId="0" xfId="0" applyFont="1" applyAlignment="1">
      <alignment horizontal="center"/>
    </xf>
    <xf numFmtId="169" fontId="16" fillId="0" borderId="1" xfId="7" applyNumberFormat="1" applyFont="1" applyBorder="1" applyAlignment="1">
      <alignment horizontal="left" vertical="center" wrapText="1"/>
    </xf>
    <xf numFmtId="0" fontId="16" fillId="0" borderId="0" xfId="0" applyFont="1" applyAlignment="1">
      <alignment horizontal="center"/>
    </xf>
    <xf numFmtId="168" fontId="16" fillId="0" borderId="0" xfId="0" applyNumberFormat="1" applyFont="1" applyAlignment="1">
      <alignment horizontal="right" vertical="center" wrapText="1"/>
    </xf>
    <xf numFmtId="0" fontId="17" fillId="0" borderId="0" xfId="0" applyFont="1" applyAlignment="1">
      <alignment horizontal="left"/>
    </xf>
    <xf numFmtId="0" fontId="16" fillId="0" borderId="0" xfId="0" applyFont="1" applyAlignment="1">
      <alignment horizontal="left" vertical="center" wrapText="1"/>
    </xf>
    <xf numFmtId="170" fontId="17" fillId="0" borderId="1" xfId="4" applyNumberFormat="1" applyFont="1" applyFill="1" applyBorder="1" applyAlignment="1">
      <alignment vertical="top"/>
    </xf>
    <xf numFmtId="0" fontId="16" fillId="0" borderId="1" xfId="3" applyFont="1" applyBorder="1" applyAlignment="1">
      <alignment vertical="top"/>
    </xf>
    <xf numFmtId="0" fontId="16" fillId="0" borderId="1" xfId="3" applyFont="1" applyBorder="1" applyAlignment="1">
      <alignment horizontal="center" vertical="center"/>
    </xf>
    <xf numFmtId="14" fontId="16" fillId="0" borderId="1" xfId="3" applyNumberFormat="1" applyFont="1" applyBorder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168" fontId="16" fillId="0" borderId="1" xfId="0" applyNumberFormat="1" applyFont="1" applyBorder="1" applyAlignment="1">
      <alignment horizontal="center" vertical="center" wrapText="1"/>
    </xf>
    <xf numFmtId="168" fontId="16" fillId="0" borderId="0" xfId="0" applyNumberFormat="1" applyFont="1" applyAlignment="1">
      <alignment horizontal="center" vertical="center" wrapText="1"/>
    </xf>
    <xf numFmtId="170" fontId="17" fillId="0" borderId="1" xfId="4" applyNumberFormat="1" applyFont="1" applyFill="1" applyBorder="1" applyAlignment="1">
      <alignment horizontal="center" vertical="top"/>
    </xf>
    <xf numFmtId="171" fontId="17" fillId="0" borderId="1" xfId="8" applyFont="1" applyBorder="1" applyAlignment="1">
      <alignment horizontal="center" vertical="top"/>
    </xf>
    <xf numFmtId="0" fontId="17" fillId="0" borderId="0" xfId="0" applyFont="1" applyAlignment="1">
      <alignment horizontal="right"/>
    </xf>
    <xf numFmtId="0" fontId="18" fillId="7" borderId="1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vertical="center" wrapText="1"/>
    </xf>
    <xf numFmtId="49" fontId="18" fillId="7" borderId="1" xfId="0" applyNumberFormat="1" applyFont="1" applyFill="1" applyBorder="1" applyAlignment="1">
      <alignment horizontal="center" vertical="center" wrapText="1"/>
    </xf>
    <xf numFmtId="3" fontId="18" fillId="0" borderId="1" xfId="0" applyNumberFormat="1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6" fillId="0" borderId="0" xfId="0" applyFont="1"/>
    <xf numFmtId="0" fontId="17" fillId="0" borderId="4" xfId="0" applyFont="1" applyBorder="1" applyAlignment="1">
      <alignment horizontal="center" vertical="center"/>
    </xf>
    <xf numFmtId="172" fontId="17" fillId="0" borderId="7" xfId="9" applyNumberFormat="1" applyFont="1" applyBorder="1" applyAlignment="1">
      <alignment horizontal="right" vertical="center"/>
    </xf>
    <xf numFmtId="172" fontId="15" fillId="0" borderId="9" xfId="0" applyNumberFormat="1" applyFont="1" applyBorder="1"/>
    <xf numFmtId="0" fontId="4" fillId="5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 wrapText="1"/>
    </xf>
    <xf numFmtId="0" fontId="19" fillId="5" borderId="7" xfId="0" applyFont="1" applyFill="1" applyBorder="1" applyAlignment="1">
      <alignment horizontal="center" vertical="center" wrapText="1"/>
    </xf>
    <xf numFmtId="49" fontId="19" fillId="5" borderId="7" xfId="0" applyNumberFormat="1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center" wrapText="1"/>
    </xf>
    <xf numFmtId="14" fontId="16" fillId="0" borderId="1" xfId="0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right" vertical="center" wrapText="1"/>
    </xf>
    <xf numFmtId="168" fontId="16" fillId="0" borderId="1" xfId="0" applyNumberFormat="1" applyFont="1" applyBorder="1" applyAlignment="1">
      <alignment horizontal="right" vertical="center" wrapText="1"/>
    </xf>
    <xf numFmtId="14" fontId="16" fillId="0" borderId="1" xfId="0" applyNumberFormat="1" applyFont="1" applyBorder="1" applyAlignment="1">
      <alignment horizontal="center" vertical="center"/>
    </xf>
    <xf numFmtId="0" fontId="16" fillId="0" borderId="1" xfId="0" applyFont="1" applyBorder="1" applyAlignment="1">
      <alignment horizontal="left" vertical="center"/>
    </xf>
    <xf numFmtId="0" fontId="16" fillId="0" borderId="1" xfId="0" applyFont="1" applyBorder="1" applyAlignment="1">
      <alignment horizontal="center" vertical="center"/>
    </xf>
    <xf numFmtId="0" fontId="18" fillId="7" borderId="1" xfId="0" applyFont="1" applyFill="1" applyBorder="1" applyAlignment="1">
      <alignment horizontal="center" vertical="center"/>
    </xf>
    <xf numFmtId="0" fontId="18" fillId="0" borderId="1" xfId="0" applyFont="1" applyBorder="1" applyAlignment="1">
      <alignment vertical="center"/>
    </xf>
    <xf numFmtId="3" fontId="18" fillId="0" borderId="1" xfId="0" applyNumberFormat="1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49" fontId="18" fillId="7" borderId="1" xfId="0" applyNumberFormat="1" applyFont="1" applyFill="1" applyBorder="1" applyAlignment="1">
      <alignment horizontal="center" vertical="center"/>
    </xf>
    <xf numFmtId="0" fontId="15" fillId="0" borderId="18" xfId="0" applyFont="1" applyBorder="1" applyAlignment="1">
      <alignment horizontal="center"/>
    </xf>
    <xf numFmtId="14" fontId="17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172" fontId="6" fillId="0" borderId="1" xfId="0" applyNumberFormat="1" applyFont="1" applyBorder="1" applyAlignment="1">
      <alignment horizontal="right" vertical="center" wrapText="1"/>
    </xf>
    <xf numFmtId="172" fontId="3" fillId="0" borderId="1" xfId="0" applyNumberFormat="1" applyFont="1" applyBorder="1" applyAlignment="1">
      <alignment horizontal="right"/>
    </xf>
    <xf numFmtId="169" fontId="16" fillId="0" borderId="1" xfId="7" applyNumberFormat="1" applyFont="1" applyBorder="1" applyAlignment="1">
      <alignment horizontal="left" vertical="center"/>
    </xf>
    <xf numFmtId="169" fontId="16" fillId="6" borderId="1" xfId="7" applyNumberFormat="1" applyFont="1" applyFill="1" applyBorder="1" applyAlignment="1">
      <alignment vertical="center" wrapText="1"/>
    </xf>
    <xf numFmtId="169" fontId="16" fillId="0" borderId="1" xfId="7" applyNumberFormat="1" applyFont="1" applyBorder="1" applyAlignment="1">
      <alignment vertical="center" wrapText="1"/>
    </xf>
    <xf numFmtId="0" fontId="15" fillId="5" borderId="1" xfId="0" applyFont="1" applyFill="1" applyBorder="1" applyAlignment="1">
      <alignment horizontal="center" vertical="center" wrapText="1"/>
    </xf>
    <xf numFmtId="169" fontId="16" fillId="0" borderId="1" xfId="0" applyNumberFormat="1" applyFont="1" applyBorder="1" applyAlignment="1">
      <alignment horizontal="center"/>
    </xf>
    <xf numFmtId="169" fontId="15" fillId="0" borderId="1" xfId="0" applyNumberFormat="1" applyFont="1" applyBorder="1" applyAlignment="1">
      <alignment horizontal="left"/>
    </xf>
    <xf numFmtId="168" fontId="19" fillId="0" borderId="1" xfId="0" applyNumberFormat="1" applyFont="1" applyBorder="1" applyAlignment="1">
      <alignment horizontal="right" vertical="center" wrapText="1"/>
    </xf>
    <xf numFmtId="168" fontId="19" fillId="0" borderId="1" xfId="0" applyNumberFormat="1" applyFont="1" applyBorder="1" applyAlignment="1">
      <alignment horizontal="center" vertical="center" wrapText="1"/>
    </xf>
    <xf numFmtId="0" fontId="11" fillId="5" borderId="5" xfId="3" applyFont="1" applyFill="1" applyBorder="1" applyAlignment="1">
      <alignment horizontal="center" vertical="center"/>
    </xf>
    <xf numFmtId="0" fontId="11" fillId="5" borderId="6" xfId="3" applyFont="1" applyFill="1" applyBorder="1" applyAlignment="1">
      <alignment horizontal="center" vertical="center"/>
    </xf>
    <xf numFmtId="0" fontId="10" fillId="5" borderId="11" xfId="3" applyFont="1" applyFill="1" applyBorder="1" applyAlignment="1">
      <alignment horizontal="center"/>
    </xf>
    <xf numFmtId="0" fontId="10" fillId="5" borderId="10" xfId="3" applyFont="1" applyFill="1" applyBorder="1" applyAlignment="1">
      <alignment horizontal="center"/>
    </xf>
    <xf numFmtId="0" fontId="7" fillId="5" borderId="1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7" fillId="5" borderId="5" xfId="0" applyFont="1" applyFill="1" applyBorder="1" applyAlignment="1">
      <alignment horizontal="center" vertical="center"/>
    </xf>
    <xf numFmtId="0" fontId="7" fillId="5" borderId="16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19" fillId="5" borderId="1" xfId="0" applyFont="1" applyFill="1" applyBorder="1" applyAlignment="1">
      <alignment horizontal="center" vertical="center" wrapText="1"/>
    </xf>
    <xf numFmtId="0" fontId="19" fillId="5" borderId="12" xfId="0" applyFont="1" applyFill="1" applyBorder="1" applyAlignment="1">
      <alignment horizontal="center" vertical="center" wrapText="1"/>
    </xf>
    <xf numFmtId="0" fontId="19" fillId="5" borderId="15" xfId="0" applyFont="1" applyFill="1" applyBorder="1" applyAlignment="1">
      <alignment horizontal="center" vertical="center" wrapText="1"/>
    </xf>
    <xf numFmtId="0" fontId="15" fillId="0" borderId="8" xfId="0" applyFont="1" applyBorder="1" applyAlignment="1">
      <alignment horizontal="center"/>
    </xf>
    <xf numFmtId="0" fontId="15" fillId="0" borderId="14" xfId="0" applyFont="1" applyBorder="1" applyAlignment="1">
      <alignment horizontal="center"/>
    </xf>
    <xf numFmtId="0" fontId="19" fillId="5" borderId="4" xfId="0" applyFont="1" applyFill="1" applyBorder="1" applyAlignment="1">
      <alignment horizontal="center" vertical="center" wrapText="1"/>
    </xf>
    <xf numFmtId="0" fontId="19" fillId="5" borderId="13" xfId="0" applyFont="1" applyFill="1" applyBorder="1" applyAlignment="1">
      <alignment horizontal="center" vertical="center" wrapText="1"/>
    </xf>
    <xf numFmtId="0" fontId="19" fillId="5" borderId="17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/>
    </xf>
    <xf numFmtId="0" fontId="7" fillId="5" borderId="19" xfId="0" applyFont="1" applyFill="1" applyBorder="1" applyAlignment="1">
      <alignment horizontal="center" vertical="center"/>
    </xf>
    <xf numFmtId="0" fontId="7" fillId="5" borderId="20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/>
    </xf>
  </cellXfs>
  <cellStyles count="15">
    <cellStyle name="Millares" xfId="7" builtinId="3"/>
    <cellStyle name="Millares [0] 2" xfId="8" xr:uid="{AB72B423-7583-4ADB-A616-548ABF9698E5}"/>
    <cellStyle name="Millares [0] 3" xfId="13" xr:uid="{B7696B13-21AB-4793-9BE1-52C3A2AF0A8D}"/>
    <cellStyle name="Millares 2" xfId="2" xr:uid="{00000000-0005-0000-0000-000002000000}"/>
    <cellStyle name="Millares 2 2" xfId="4" xr:uid="{00000000-0005-0000-0000-000003000000}"/>
    <cellStyle name="Millares 2 2 2" xfId="11" xr:uid="{77951829-FF33-4C67-A956-34BFD9C83D1B}"/>
    <cellStyle name="Millares 3" xfId="12" xr:uid="{0E134CF0-FDD7-4CE6-8302-84E76A37F915}"/>
    <cellStyle name="Moneda [0] 2" xfId="9" xr:uid="{CDD5F13B-0DB2-4755-AAAE-5393F4C25A8D}"/>
    <cellStyle name="Moneda 2" xfId="5" xr:uid="{00000000-0005-0000-0000-000006000000}"/>
    <cellStyle name="Moneda 3" xfId="14" xr:uid="{4881D187-2850-496E-90CF-23E1C77EDFA5}"/>
    <cellStyle name="Normal" xfId="0" builtinId="0"/>
    <cellStyle name="Normal 2" xfId="3" xr:uid="{00000000-0005-0000-0000-000008000000}"/>
    <cellStyle name="Normal 2 2" xfId="10" xr:uid="{80DD4249-0D75-41DE-9235-DECBA783E817}"/>
    <cellStyle name="Normal 4" xfId="1" xr:uid="{00000000-0005-0000-0000-000009000000}"/>
    <cellStyle name="Normal_Slips Publicados_Condiciones Complementarias TRDM" xfId="6" xr:uid="{00000000-0005-0000-0000-00000A000000}"/>
  </cellStyles>
  <dxfs count="0"/>
  <tableStyles count="0" defaultTableStyle="TableStyleMedium2" defaultPivotStyle="PivotStyleLight16"/>
  <colors>
    <mruColors>
      <color rgb="FF00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268"/>
  <sheetViews>
    <sheetView tabSelected="1" zoomScaleNormal="100" workbookViewId="0">
      <selection activeCell="C26" sqref="C26"/>
    </sheetView>
  </sheetViews>
  <sheetFormatPr baseColWidth="10" defaultRowHeight="16.5" zeroHeight="1" x14ac:dyDescent="0.25"/>
  <cols>
    <col min="1" max="1" width="73.5703125" style="1" bestFit="1" customWidth="1"/>
    <col min="2" max="2" width="22.42578125" style="1" customWidth="1"/>
    <col min="3" max="3" width="16.7109375" style="1" bestFit="1" customWidth="1"/>
    <col min="4" max="245" width="11.42578125" style="1"/>
    <col min="246" max="246" width="3.85546875" style="1" bestFit="1" customWidth="1"/>
    <col min="247" max="247" width="57.7109375" style="1" customWidth="1"/>
    <col min="248" max="248" width="23.5703125" style="1" customWidth="1"/>
    <col min="249" max="249" width="31" style="1" customWidth="1"/>
    <col min="250" max="250" width="14.7109375" style="1" bestFit="1" customWidth="1"/>
    <col min="251" max="251" width="17.5703125" style="1" bestFit="1" customWidth="1"/>
    <col min="252" max="252" width="13.7109375" style="1" bestFit="1" customWidth="1"/>
    <col min="253" max="501" width="11.42578125" style="1"/>
    <col min="502" max="502" width="3.85546875" style="1" bestFit="1" customWidth="1"/>
    <col min="503" max="503" width="57.7109375" style="1" customWidth="1"/>
    <col min="504" max="504" width="23.5703125" style="1" customWidth="1"/>
    <col min="505" max="505" width="31" style="1" customWidth="1"/>
    <col min="506" max="506" width="14.7109375" style="1" bestFit="1" customWidth="1"/>
    <col min="507" max="507" width="17.5703125" style="1" bestFit="1" customWidth="1"/>
    <col min="508" max="508" width="13.7109375" style="1" bestFit="1" customWidth="1"/>
    <col min="509" max="757" width="11.42578125" style="1"/>
    <col min="758" max="758" width="3.85546875" style="1" bestFit="1" customWidth="1"/>
    <col min="759" max="759" width="57.7109375" style="1" customWidth="1"/>
    <col min="760" max="760" width="23.5703125" style="1" customWidth="1"/>
    <col min="761" max="761" width="31" style="1" customWidth="1"/>
    <col min="762" max="762" width="14.7109375" style="1" bestFit="1" customWidth="1"/>
    <col min="763" max="763" width="17.5703125" style="1" bestFit="1" customWidth="1"/>
    <col min="764" max="764" width="13.7109375" style="1" bestFit="1" customWidth="1"/>
    <col min="765" max="1013" width="11.42578125" style="1"/>
    <col min="1014" max="1014" width="3.85546875" style="1" bestFit="1" customWidth="1"/>
    <col min="1015" max="1015" width="57.7109375" style="1" customWidth="1"/>
    <col min="1016" max="1016" width="23.5703125" style="1" customWidth="1"/>
    <col min="1017" max="1017" width="31" style="1" customWidth="1"/>
    <col min="1018" max="1018" width="14.7109375" style="1" bestFit="1" customWidth="1"/>
    <col min="1019" max="1019" width="17.5703125" style="1" bestFit="1" customWidth="1"/>
    <col min="1020" max="1020" width="13.7109375" style="1" bestFit="1" customWidth="1"/>
    <col min="1021" max="1269" width="11.42578125" style="1"/>
    <col min="1270" max="1270" width="3.85546875" style="1" bestFit="1" customWidth="1"/>
    <col min="1271" max="1271" width="57.7109375" style="1" customWidth="1"/>
    <col min="1272" max="1272" width="23.5703125" style="1" customWidth="1"/>
    <col min="1273" max="1273" width="31" style="1" customWidth="1"/>
    <col min="1274" max="1274" width="14.7109375" style="1" bestFit="1" customWidth="1"/>
    <col min="1275" max="1275" width="17.5703125" style="1" bestFit="1" customWidth="1"/>
    <col min="1276" max="1276" width="13.7109375" style="1" bestFit="1" customWidth="1"/>
    <col min="1277" max="1525" width="11.42578125" style="1"/>
    <col min="1526" max="1526" width="3.85546875" style="1" bestFit="1" customWidth="1"/>
    <col min="1527" max="1527" width="57.7109375" style="1" customWidth="1"/>
    <col min="1528" max="1528" width="23.5703125" style="1" customWidth="1"/>
    <col min="1529" max="1529" width="31" style="1" customWidth="1"/>
    <col min="1530" max="1530" width="14.7109375" style="1" bestFit="1" customWidth="1"/>
    <col min="1531" max="1531" width="17.5703125" style="1" bestFit="1" customWidth="1"/>
    <col min="1532" max="1532" width="13.7109375" style="1" bestFit="1" customWidth="1"/>
    <col min="1533" max="1781" width="11.42578125" style="1"/>
    <col min="1782" max="1782" width="3.85546875" style="1" bestFit="1" customWidth="1"/>
    <col min="1783" max="1783" width="57.7109375" style="1" customWidth="1"/>
    <col min="1784" max="1784" width="23.5703125" style="1" customWidth="1"/>
    <col min="1785" max="1785" width="31" style="1" customWidth="1"/>
    <col min="1786" max="1786" width="14.7109375" style="1" bestFit="1" customWidth="1"/>
    <col min="1787" max="1787" width="17.5703125" style="1" bestFit="1" customWidth="1"/>
    <col min="1788" max="1788" width="13.7109375" style="1" bestFit="1" customWidth="1"/>
    <col min="1789" max="2037" width="11.42578125" style="1"/>
    <col min="2038" max="2038" width="3.85546875" style="1" bestFit="1" customWidth="1"/>
    <col min="2039" max="2039" width="57.7109375" style="1" customWidth="1"/>
    <col min="2040" max="2040" width="23.5703125" style="1" customWidth="1"/>
    <col min="2041" max="2041" width="31" style="1" customWidth="1"/>
    <col min="2042" max="2042" width="14.7109375" style="1" bestFit="1" customWidth="1"/>
    <col min="2043" max="2043" width="17.5703125" style="1" bestFit="1" customWidth="1"/>
    <col min="2044" max="2044" width="13.7109375" style="1" bestFit="1" customWidth="1"/>
    <col min="2045" max="2293" width="11.42578125" style="1"/>
    <col min="2294" max="2294" width="3.85546875" style="1" bestFit="1" customWidth="1"/>
    <col min="2295" max="2295" width="57.7109375" style="1" customWidth="1"/>
    <col min="2296" max="2296" width="23.5703125" style="1" customWidth="1"/>
    <col min="2297" max="2297" width="31" style="1" customWidth="1"/>
    <col min="2298" max="2298" width="14.7109375" style="1" bestFit="1" customWidth="1"/>
    <col min="2299" max="2299" width="17.5703125" style="1" bestFit="1" customWidth="1"/>
    <col min="2300" max="2300" width="13.7109375" style="1" bestFit="1" customWidth="1"/>
    <col min="2301" max="2549" width="11.42578125" style="1"/>
    <col min="2550" max="2550" width="3.85546875" style="1" bestFit="1" customWidth="1"/>
    <col min="2551" max="2551" width="57.7109375" style="1" customWidth="1"/>
    <col min="2552" max="2552" width="23.5703125" style="1" customWidth="1"/>
    <col min="2553" max="2553" width="31" style="1" customWidth="1"/>
    <col min="2554" max="2554" width="14.7109375" style="1" bestFit="1" customWidth="1"/>
    <col min="2555" max="2555" width="17.5703125" style="1" bestFit="1" customWidth="1"/>
    <col min="2556" max="2556" width="13.7109375" style="1" bestFit="1" customWidth="1"/>
    <col min="2557" max="2805" width="11.42578125" style="1"/>
    <col min="2806" max="2806" width="3.85546875" style="1" bestFit="1" customWidth="1"/>
    <col min="2807" max="2807" width="57.7109375" style="1" customWidth="1"/>
    <col min="2808" max="2808" width="23.5703125" style="1" customWidth="1"/>
    <col min="2809" max="2809" width="31" style="1" customWidth="1"/>
    <col min="2810" max="2810" width="14.7109375" style="1" bestFit="1" customWidth="1"/>
    <col min="2811" max="2811" width="17.5703125" style="1" bestFit="1" customWidth="1"/>
    <col min="2812" max="2812" width="13.7109375" style="1" bestFit="1" customWidth="1"/>
    <col min="2813" max="3061" width="11.42578125" style="1"/>
    <col min="3062" max="3062" width="3.85546875" style="1" bestFit="1" customWidth="1"/>
    <col min="3063" max="3063" width="57.7109375" style="1" customWidth="1"/>
    <col min="3064" max="3064" width="23.5703125" style="1" customWidth="1"/>
    <col min="3065" max="3065" width="31" style="1" customWidth="1"/>
    <col min="3066" max="3066" width="14.7109375" style="1" bestFit="1" customWidth="1"/>
    <col min="3067" max="3067" width="17.5703125" style="1" bestFit="1" customWidth="1"/>
    <col min="3068" max="3068" width="13.7109375" style="1" bestFit="1" customWidth="1"/>
    <col min="3069" max="3317" width="11.42578125" style="1"/>
    <col min="3318" max="3318" width="3.85546875" style="1" bestFit="1" customWidth="1"/>
    <col min="3319" max="3319" width="57.7109375" style="1" customWidth="1"/>
    <col min="3320" max="3320" width="23.5703125" style="1" customWidth="1"/>
    <col min="3321" max="3321" width="31" style="1" customWidth="1"/>
    <col min="3322" max="3322" width="14.7109375" style="1" bestFit="1" customWidth="1"/>
    <col min="3323" max="3323" width="17.5703125" style="1" bestFit="1" customWidth="1"/>
    <col min="3324" max="3324" width="13.7109375" style="1" bestFit="1" customWidth="1"/>
    <col min="3325" max="3573" width="11.42578125" style="1"/>
    <col min="3574" max="3574" width="3.85546875" style="1" bestFit="1" customWidth="1"/>
    <col min="3575" max="3575" width="57.7109375" style="1" customWidth="1"/>
    <col min="3576" max="3576" width="23.5703125" style="1" customWidth="1"/>
    <col min="3577" max="3577" width="31" style="1" customWidth="1"/>
    <col min="3578" max="3578" width="14.7109375" style="1" bestFit="1" customWidth="1"/>
    <col min="3579" max="3579" width="17.5703125" style="1" bestFit="1" customWidth="1"/>
    <col min="3580" max="3580" width="13.7109375" style="1" bestFit="1" customWidth="1"/>
    <col min="3581" max="3829" width="11.42578125" style="1"/>
    <col min="3830" max="3830" width="3.85546875" style="1" bestFit="1" customWidth="1"/>
    <col min="3831" max="3831" width="57.7109375" style="1" customWidth="1"/>
    <col min="3832" max="3832" width="23.5703125" style="1" customWidth="1"/>
    <col min="3833" max="3833" width="31" style="1" customWidth="1"/>
    <col min="3834" max="3834" width="14.7109375" style="1" bestFit="1" customWidth="1"/>
    <col min="3835" max="3835" width="17.5703125" style="1" bestFit="1" customWidth="1"/>
    <col min="3836" max="3836" width="13.7109375" style="1" bestFit="1" customWidth="1"/>
    <col min="3837" max="4085" width="11.42578125" style="1"/>
    <col min="4086" max="4086" width="3.85546875" style="1" bestFit="1" customWidth="1"/>
    <col min="4087" max="4087" width="57.7109375" style="1" customWidth="1"/>
    <col min="4088" max="4088" width="23.5703125" style="1" customWidth="1"/>
    <col min="4089" max="4089" width="31" style="1" customWidth="1"/>
    <col min="4090" max="4090" width="14.7109375" style="1" bestFit="1" customWidth="1"/>
    <col min="4091" max="4091" width="17.5703125" style="1" bestFit="1" customWidth="1"/>
    <col min="4092" max="4092" width="13.7109375" style="1" bestFit="1" customWidth="1"/>
    <col min="4093" max="4341" width="11.42578125" style="1"/>
    <col min="4342" max="4342" width="3.85546875" style="1" bestFit="1" customWidth="1"/>
    <col min="4343" max="4343" width="57.7109375" style="1" customWidth="1"/>
    <col min="4344" max="4344" width="23.5703125" style="1" customWidth="1"/>
    <col min="4345" max="4345" width="31" style="1" customWidth="1"/>
    <col min="4346" max="4346" width="14.7109375" style="1" bestFit="1" customWidth="1"/>
    <col min="4347" max="4347" width="17.5703125" style="1" bestFit="1" customWidth="1"/>
    <col min="4348" max="4348" width="13.7109375" style="1" bestFit="1" customWidth="1"/>
    <col min="4349" max="4597" width="11.42578125" style="1"/>
    <col min="4598" max="4598" width="3.85546875" style="1" bestFit="1" customWidth="1"/>
    <col min="4599" max="4599" width="57.7109375" style="1" customWidth="1"/>
    <col min="4600" max="4600" width="23.5703125" style="1" customWidth="1"/>
    <col min="4601" max="4601" width="31" style="1" customWidth="1"/>
    <col min="4602" max="4602" width="14.7109375" style="1" bestFit="1" customWidth="1"/>
    <col min="4603" max="4603" width="17.5703125" style="1" bestFit="1" customWidth="1"/>
    <col min="4604" max="4604" width="13.7109375" style="1" bestFit="1" customWidth="1"/>
    <col min="4605" max="4853" width="11.42578125" style="1"/>
    <col min="4854" max="4854" width="3.85546875" style="1" bestFit="1" customWidth="1"/>
    <col min="4855" max="4855" width="57.7109375" style="1" customWidth="1"/>
    <col min="4856" max="4856" width="23.5703125" style="1" customWidth="1"/>
    <col min="4857" max="4857" width="31" style="1" customWidth="1"/>
    <col min="4858" max="4858" width="14.7109375" style="1" bestFit="1" customWidth="1"/>
    <col min="4859" max="4859" width="17.5703125" style="1" bestFit="1" customWidth="1"/>
    <col min="4860" max="4860" width="13.7109375" style="1" bestFit="1" customWidth="1"/>
    <col min="4861" max="5109" width="11.42578125" style="1"/>
    <col min="5110" max="5110" width="3.85546875" style="1" bestFit="1" customWidth="1"/>
    <col min="5111" max="5111" width="57.7109375" style="1" customWidth="1"/>
    <col min="5112" max="5112" width="23.5703125" style="1" customWidth="1"/>
    <col min="5113" max="5113" width="31" style="1" customWidth="1"/>
    <col min="5114" max="5114" width="14.7109375" style="1" bestFit="1" customWidth="1"/>
    <col min="5115" max="5115" width="17.5703125" style="1" bestFit="1" customWidth="1"/>
    <col min="5116" max="5116" width="13.7109375" style="1" bestFit="1" customWidth="1"/>
    <col min="5117" max="5365" width="11.42578125" style="1"/>
    <col min="5366" max="5366" width="3.85546875" style="1" bestFit="1" customWidth="1"/>
    <col min="5367" max="5367" width="57.7109375" style="1" customWidth="1"/>
    <col min="5368" max="5368" width="23.5703125" style="1" customWidth="1"/>
    <col min="5369" max="5369" width="31" style="1" customWidth="1"/>
    <col min="5370" max="5370" width="14.7109375" style="1" bestFit="1" customWidth="1"/>
    <col min="5371" max="5371" width="17.5703125" style="1" bestFit="1" customWidth="1"/>
    <col min="5372" max="5372" width="13.7109375" style="1" bestFit="1" customWidth="1"/>
    <col min="5373" max="5621" width="11.42578125" style="1"/>
    <col min="5622" max="5622" width="3.85546875" style="1" bestFit="1" customWidth="1"/>
    <col min="5623" max="5623" width="57.7109375" style="1" customWidth="1"/>
    <col min="5624" max="5624" width="23.5703125" style="1" customWidth="1"/>
    <col min="5625" max="5625" width="31" style="1" customWidth="1"/>
    <col min="5626" max="5626" width="14.7109375" style="1" bestFit="1" customWidth="1"/>
    <col min="5627" max="5627" width="17.5703125" style="1" bestFit="1" customWidth="1"/>
    <col min="5628" max="5628" width="13.7109375" style="1" bestFit="1" customWidth="1"/>
    <col min="5629" max="5877" width="11.42578125" style="1"/>
    <col min="5878" max="5878" width="3.85546875" style="1" bestFit="1" customWidth="1"/>
    <col min="5879" max="5879" width="57.7109375" style="1" customWidth="1"/>
    <col min="5880" max="5880" width="23.5703125" style="1" customWidth="1"/>
    <col min="5881" max="5881" width="31" style="1" customWidth="1"/>
    <col min="5882" max="5882" width="14.7109375" style="1" bestFit="1" customWidth="1"/>
    <col min="5883" max="5883" width="17.5703125" style="1" bestFit="1" customWidth="1"/>
    <col min="5884" max="5884" width="13.7109375" style="1" bestFit="1" customWidth="1"/>
    <col min="5885" max="6133" width="11.42578125" style="1"/>
    <col min="6134" max="6134" width="3.85546875" style="1" bestFit="1" customWidth="1"/>
    <col min="6135" max="6135" width="57.7109375" style="1" customWidth="1"/>
    <col min="6136" max="6136" width="23.5703125" style="1" customWidth="1"/>
    <col min="6137" max="6137" width="31" style="1" customWidth="1"/>
    <col min="6138" max="6138" width="14.7109375" style="1" bestFit="1" customWidth="1"/>
    <col min="6139" max="6139" width="17.5703125" style="1" bestFit="1" customWidth="1"/>
    <col min="6140" max="6140" width="13.7109375" style="1" bestFit="1" customWidth="1"/>
    <col min="6141" max="6389" width="11.42578125" style="1"/>
    <col min="6390" max="6390" width="3.85546875" style="1" bestFit="1" customWidth="1"/>
    <col min="6391" max="6391" width="57.7109375" style="1" customWidth="1"/>
    <col min="6392" max="6392" width="23.5703125" style="1" customWidth="1"/>
    <col min="6393" max="6393" width="31" style="1" customWidth="1"/>
    <col min="6394" max="6394" width="14.7109375" style="1" bestFit="1" customWidth="1"/>
    <col min="6395" max="6395" width="17.5703125" style="1" bestFit="1" customWidth="1"/>
    <col min="6396" max="6396" width="13.7109375" style="1" bestFit="1" customWidth="1"/>
    <col min="6397" max="6645" width="11.42578125" style="1"/>
    <col min="6646" max="6646" width="3.85546875" style="1" bestFit="1" customWidth="1"/>
    <col min="6647" max="6647" width="57.7109375" style="1" customWidth="1"/>
    <col min="6648" max="6648" width="23.5703125" style="1" customWidth="1"/>
    <col min="6649" max="6649" width="31" style="1" customWidth="1"/>
    <col min="6650" max="6650" width="14.7109375" style="1" bestFit="1" customWidth="1"/>
    <col min="6651" max="6651" width="17.5703125" style="1" bestFit="1" customWidth="1"/>
    <col min="6652" max="6652" width="13.7109375" style="1" bestFit="1" customWidth="1"/>
    <col min="6653" max="6901" width="11.42578125" style="1"/>
    <col min="6902" max="6902" width="3.85546875" style="1" bestFit="1" customWidth="1"/>
    <col min="6903" max="6903" width="57.7109375" style="1" customWidth="1"/>
    <col min="6904" max="6904" width="23.5703125" style="1" customWidth="1"/>
    <col min="6905" max="6905" width="31" style="1" customWidth="1"/>
    <col min="6906" max="6906" width="14.7109375" style="1" bestFit="1" customWidth="1"/>
    <col min="6907" max="6907" width="17.5703125" style="1" bestFit="1" customWidth="1"/>
    <col min="6908" max="6908" width="13.7109375" style="1" bestFit="1" customWidth="1"/>
    <col min="6909" max="7157" width="11.42578125" style="1"/>
    <col min="7158" max="7158" width="3.85546875" style="1" bestFit="1" customWidth="1"/>
    <col min="7159" max="7159" width="57.7109375" style="1" customWidth="1"/>
    <col min="7160" max="7160" width="23.5703125" style="1" customWidth="1"/>
    <col min="7161" max="7161" width="31" style="1" customWidth="1"/>
    <col min="7162" max="7162" width="14.7109375" style="1" bestFit="1" customWidth="1"/>
    <col min="7163" max="7163" width="17.5703125" style="1" bestFit="1" customWidth="1"/>
    <col min="7164" max="7164" width="13.7109375" style="1" bestFit="1" customWidth="1"/>
    <col min="7165" max="7413" width="11.42578125" style="1"/>
    <col min="7414" max="7414" width="3.85546875" style="1" bestFit="1" customWidth="1"/>
    <col min="7415" max="7415" width="57.7109375" style="1" customWidth="1"/>
    <col min="7416" max="7416" width="23.5703125" style="1" customWidth="1"/>
    <col min="7417" max="7417" width="31" style="1" customWidth="1"/>
    <col min="7418" max="7418" width="14.7109375" style="1" bestFit="1" customWidth="1"/>
    <col min="7419" max="7419" width="17.5703125" style="1" bestFit="1" customWidth="1"/>
    <col min="7420" max="7420" width="13.7109375" style="1" bestFit="1" customWidth="1"/>
    <col min="7421" max="7669" width="11.42578125" style="1"/>
    <col min="7670" max="7670" width="3.85546875" style="1" bestFit="1" customWidth="1"/>
    <col min="7671" max="7671" width="57.7109375" style="1" customWidth="1"/>
    <col min="7672" max="7672" width="23.5703125" style="1" customWidth="1"/>
    <col min="7673" max="7673" width="31" style="1" customWidth="1"/>
    <col min="7674" max="7674" width="14.7109375" style="1" bestFit="1" customWidth="1"/>
    <col min="7675" max="7675" width="17.5703125" style="1" bestFit="1" customWidth="1"/>
    <col min="7676" max="7676" width="13.7109375" style="1" bestFit="1" customWidth="1"/>
    <col min="7677" max="7925" width="11.42578125" style="1"/>
    <col min="7926" max="7926" width="3.85546875" style="1" bestFit="1" customWidth="1"/>
    <col min="7927" max="7927" width="57.7109375" style="1" customWidth="1"/>
    <col min="7928" max="7928" width="23.5703125" style="1" customWidth="1"/>
    <col min="7929" max="7929" width="31" style="1" customWidth="1"/>
    <col min="7930" max="7930" width="14.7109375" style="1" bestFit="1" customWidth="1"/>
    <col min="7931" max="7931" width="17.5703125" style="1" bestFit="1" customWidth="1"/>
    <col min="7932" max="7932" width="13.7109375" style="1" bestFit="1" customWidth="1"/>
    <col min="7933" max="8181" width="11.42578125" style="1"/>
    <col min="8182" max="8182" width="3.85546875" style="1" bestFit="1" customWidth="1"/>
    <col min="8183" max="8183" width="57.7109375" style="1" customWidth="1"/>
    <col min="8184" max="8184" width="23.5703125" style="1" customWidth="1"/>
    <col min="8185" max="8185" width="31" style="1" customWidth="1"/>
    <col min="8186" max="8186" width="14.7109375" style="1" bestFit="1" customWidth="1"/>
    <col min="8187" max="8187" width="17.5703125" style="1" bestFit="1" customWidth="1"/>
    <col min="8188" max="8188" width="13.7109375" style="1" bestFit="1" customWidth="1"/>
    <col min="8189" max="8437" width="11.42578125" style="1"/>
    <col min="8438" max="8438" width="3.85546875" style="1" bestFit="1" customWidth="1"/>
    <col min="8439" max="8439" width="57.7109375" style="1" customWidth="1"/>
    <col min="8440" max="8440" width="23.5703125" style="1" customWidth="1"/>
    <col min="8441" max="8441" width="31" style="1" customWidth="1"/>
    <col min="8442" max="8442" width="14.7109375" style="1" bestFit="1" customWidth="1"/>
    <col min="8443" max="8443" width="17.5703125" style="1" bestFit="1" customWidth="1"/>
    <col min="8444" max="8444" width="13.7109375" style="1" bestFit="1" customWidth="1"/>
    <col min="8445" max="8693" width="11.42578125" style="1"/>
    <col min="8694" max="8694" width="3.85546875" style="1" bestFit="1" customWidth="1"/>
    <col min="8695" max="8695" width="57.7109375" style="1" customWidth="1"/>
    <col min="8696" max="8696" width="23.5703125" style="1" customWidth="1"/>
    <col min="8697" max="8697" width="31" style="1" customWidth="1"/>
    <col min="8698" max="8698" width="14.7109375" style="1" bestFit="1" customWidth="1"/>
    <col min="8699" max="8699" width="17.5703125" style="1" bestFit="1" customWidth="1"/>
    <col min="8700" max="8700" width="13.7109375" style="1" bestFit="1" customWidth="1"/>
    <col min="8701" max="8949" width="11.42578125" style="1"/>
    <col min="8950" max="8950" width="3.85546875" style="1" bestFit="1" customWidth="1"/>
    <col min="8951" max="8951" width="57.7109375" style="1" customWidth="1"/>
    <col min="8952" max="8952" width="23.5703125" style="1" customWidth="1"/>
    <col min="8953" max="8953" width="31" style="1" customWidth="1"/>
    <col min="8954" max="8954" width="14.7109375" style="1" bestFit="1" customWidth="1"/>
    <col min="8955" max="8955" width="17.5703125" style="1" bestFit="1" customWidth="1"/>
    <col min="8956" max="8956" width="13.7109375" style="1" bestFit="1" customWidth="1"/>
    <col min="8957" max="9205" width="11.42578125" style="1"/>
    <col min="9206" max="9206" width="3.85546875" style="1" bestFit="1" customWidth="1"/>
    <col min="9207" max="9207" width="57.7109375" style="1" customWidth="1"/>
    <col min="9208" max="9208" width="23.5703125" style="1" customWidth="1"/>
    <col min="9209" max="9209" width="31" style="1" customWidth="1"/>
    <col min="9210" max="9210" width="14.7109375" style="1" bestFit="1" customWidth="1"/>
    <col min="9211" max="9211" width="17.5703125" style="1" bestFit="1" customWidth="1"/>
    <col min="9212" max="9212" width="13.7109375" style="1" bestFit="1" customWidth="1"/>
    <col min="9213" max="9461" width="11.42578125" style="1"/>
    <col min="9462" max="9462" width="3.85546875" style="1" bestFit="1" customWidth="1"/>
    <col min="9463" max="9463" width="57.7109375" style="1" customWidth="1"/>
    <col min="9464" max="9464" width="23.5703125" style="1" customWidth="1"/>
    <col min="9465" max="9465" width="31" style="1" customWidth="1"/>
    <col min="9466" max="9466" width="14.7109375" style="1" bestFit="1" customWidth="1"/>
    <col min="9467" max="9467" width="17.5703125" style="1" bestFit="1" customWidth="1"/>
    <col min="9468" max="9468" width="13.7109375" style="1" bestFit="1" customWidth="1"/>
    <col min="9469" max="9717" width="11.42578125" style="1"/>
    <col min="9718" max="9718" width="3.85546875" style="1" bestFit="1" customWidth="1"/>
    <col min="9719" max="9719" width="57.7109375" style="1" customWidth="1"/>
    <col min="9720" max="9720" width="23.5703125" style="1" customWidth="1"/>
    <col min="9721" max="9721" width="31" style="1" customWidth="1"/>
    <col min="9722" max="9722" width="14.7109375" style="1" bestFit="1" customWidth="1"/>
    <col min="9723" max="9723" width="17.5703125" style="1" bestFit="1" customWidth="1"/>
    <col min="9724" max="9724" width="13.7109375" style="1" bestFit="1" customWidth="1"/>
    <col min="9725" max="9973" width="11.42578125" style="1"/>
    <col min="9974" max="9974" width="3.85546875" style="1" bestFit="1" customWidth="1"/>
    <col min="9975" max="9975" width="57.7109375" style="1" customWidth="1"/>
    <col min="9976" max="9976" width="23.5703125" style="1" customWidth="1"/>
    <col min="9977" max="9977" width="31" style="1" customWidth="1"/>
    <col min="9978" max="9978" width="14.7109375" style="1" bestFit="1" customWidth="1"/>
    <col min="9979" max="9979" width="17.5703125" style="1" bestFit="1" customWidth="1"/>
    <col min="9980" max="9980" width="13.7109375" style="1" bestFit="1" customWidth="1"/>
    <col min="9981" max="10229" width="11.42578125" style="1"/>
    <col min="10230" max="10230" width="3.85546875" style="1" bestFit="1" customWidth="1"/>
    <col min="10231" max="10231" width="57.7109375" style="1" customWidth="1"/>
    <col min="10232" max="10232" width="23.5703125" style="1" customWidth="1"/>
    <col min="10233" max="10233" width="31" style="1" customWidth="1"/>
    <col min="10234" max="10234" width="14.7109375" style="1" bestFit="1" customWidth="1"/>
    <col min="10235" max="10235" width="17.5703125" style="1" bestFit="1" customWidth="1"/>
    <col min="10236" max="10236" width="13.7109375" style="1" bestFit="1" customWidth="1"/>
    <col min="10237" max="10485" width="11.42578125" style="1"/>
    <col min="10486" max="10486" width="3.85546875" style="1" bestFit="1" customWidth="1"/>
    <col min="10487" max="10487" width="57.7109375" style="1" customWidth="1"/>
    <col min="10488" max="10488" width="23.5703125" style="1" customWidth="1"/>
    <col min="10489" max="10489" width="31" style="1" customWidth="1"/>
    <col min="10490" max="10490" width="14.7109375" style="1" bestFit="1" customWidth="1"/>
    <col min="10491" max="10491" width="17.5703125" style="1" bestFit="1" customWidth="1"/>
    <col min="10492" max="10492" width="13.7109375" style="1" bestFit="1" customWidth="1"/>
    <col min="10493" max="10741" width="11.42578125" style="1"/>
    <col min="10742" max="10742" width="3.85546875" style="1" bestFit="1" customWidth="1"/>
    <col min="10743" max="10743" width="57.7109375" style="1" customWidth="1"/>
    <col min="10744" max="10744" width="23.5703125" style="1" customWidth="1"/>
    <col min="10745" max="10745" width="31" style="1" customWidth="1"/>
    <col min="10746" max="10746" width="14.7109375" style="1" bestFit="1" customWidth="1"/>
    <col min="10747" max="10747" width="17.5703125" style="1" bestFit="1" customWidth="1"/>
    <col min="10748" max="10748" width="13.7109375" style="1" bestFit="1" customWidth="1"/>
    <col min="10749" max="10997" width="11.42578125" style="1"/>
    <col min="10998" max="10998" width="3.85546875" style="1" bestFit="1" customWidth="1"/>
    <col min="10999" max="10999" width="57.7109375" style="1" customWidth="1"/>
    <col min="11000" max="11000" width="23.5703125" style="1" customWidth="1"/>
    <col min="11001" max="11001" width="31" style="1" customWidth="1"/>
    <col min="11002" max="11002" width="14.7109375" style="1" bestFit="1" customWidth="1"/>
    <col min="11003" max="11003" width="17.5703125" style="1" bestFit="1" customWidth="1"/>
    <col min="11004" max="11004" width="13.7109375" style="1" bestFit="1" customWidth="1"/>
    <col min="11005" max="11253" width="11.42578125" style="1"/>
    <col min="11254" max="11254" width="3.85546875" style="1" bestFit="1" customWidth="1"/>
    <col min="11255" max="11255" width="57.7109375" style="1" customWidth="1"/>
    <col min="11256" max="11256" width="23.5703125" style="1" customWidth="1"/>
    <col min="11257" max="11257" width="31" style="1" customWidth="1"/>
    <col min="11258" max="11258" width="14.7109375" style="1" bestFit="1" customWidth="1"/>
    <col min="11259" max="11259" width="17.5703125" style="1" bestFit="1" customWidth="1"/>
    <col min="11260" max="11260" width="13.7109375" style="1" bestFit="1" customWidth="1"/>
    <col min="11261" max="11509" width="11.42578125" style="1"/>
    <col min="11510" max="11510" width="3.85546875" style="1" bestFit="1" customWidth="1"/>
    <col min="11511" max="11511" width="57.7109375" style="1" customWidth="1"/>
    <col min="11512" max="11512" width="23.5703125" style="1" customWidth="1"/>
    <col min="11513" max="11513" width="31" style="1" customWidth="1"/>
    <col min="11514" max="11514" width="14.7109375" style="1" bestFit="1" customWidth="1"/>
    <col min="11515" max="11515" width="17.5703125" style="1" bestFit="1" customWidth="1"/>
    <col min="11516" max="11516" width="13.7109375" style="1" bestFit="1" customWidth="1"/>
    <col min="11517" max="11765" width="11.42578125" style="1"/>
    <col min="11766" max="11766" width="3.85546875" style="1" bestFit="1" customWidth="1"/>
    <col min="11767" max="11767" width="57.7109375" style="1" customWidth="1"/>
    <col min="11768" max="11768" width="23.5703125" style="1" customWidth="1"/>
    <col min="11769" max="11769" width="31" style="1" customWidth="1"/>
    <col min="11770" max="11770" width="14.7109375" style="1" bestFit="1" customWidth="1"/>
    <col min="11771" max="11771" width="17.5703125" style="1" bestFit="1" customWidth="1"/>
    <col min="11772" max="11772" width="13.7109375" style="1" bestFit="1" customWidth="1"/>
    <col min="11773" max="12021" width="11.42578125" style="1"/>
    <col min="12022" max="12022" width="3.85546875" style="1" bestFit="1" customWidth="1"/>
    <col min="12023" max="12023" width="57.7109375" style="1" customWidth="1"/>
    <col min="12024" max="12024" width="23.5703125" style="1" customWidth="1"/>
    <col min="12025" max="12025" width="31" style="1" customWidth="1"/>
    <col min="12026" max="12026" width="14.7109375" style="1" bestFit="1" customWidth="1"/>
    <col min="12027" max="12027" width="17.5703125" style="1" bestFit="1" customWidth="1"/>
    <col min="12028" max="12028" width="13.7109375" style="1" bestFit="1" customWidth="1"/>
    <col min="12029" max="12277" width="11.42578125" style="1"/>
    <col min="12278" max="12278" width="3.85546875" style="1" bestFit="1" customWidth="1"/>
    <col min="12279" max="12279" width="57.7109375" style="1" customWidth="1"/>
    <col min="12280" max="12280" width="23.5703125" style="1" customWidth="1"/>
    <col min="12281" max="12281" width="31" style="1" customWidth="1"/>
    <col min="12282" max="12282" width="14.7109375" style="1" bestFit="1" customWidth="1"/>
    <col min="12283" max="12283" width="17.5703125" style="1" bestFit="1" customWidth="1"/>
    <col min="12284" max="12284" width="13.7109375" style="1" bestFit="1" customWidth="1"/>
    <col min="12285" max="12533" width="11.42578125" style="1"/>
    <col min="12534" max="12534" width="3.85546875" style="1" bestFit="1" customWidth="1"/>
    <col min="12535" max="12535" width="57.7109375" style="1" customWidth="1"/>
    <col min="12536" max="12536" width="23.5703125" style="1" customWidth="1"/>
    <col min="12537" max="12537" width="31" style="1" customWidth="1"/>
    <col min="12538" max="12538" width="14.7109375" style="1" bestFit="1" customWidth="1"/>
    <col min="12539" max="12539" width="17.5703125" style="1" bestFit="1" customWidth="1"/>
    <col min="12540" max="12540" width="13.7109375" style="1" bestFit="1" customWidth="1"/>
    <col min="12541" max="12789" width="11.42578125" style="1"/>
    <col min="12790" max="12790" width="3.85546875" style="1" bestFit="1" customWidth="1"/>
    <col min="12791" max="12791" width="57.7109375" style="1" customWidth="1"/>
    <col min="12792" max="12792" width="23.5703125" style="1" customWidth="1"/>
    <col min="12793" max="12793" width="31" style="1" customWidth="1"/>
    <col min="12794" max="12794" width="14.7109375" style="1" bestFit="1" customWidth="1"/>
    <col min="12795" max="12795" width="17.5703125" style="1" bestFit="1" customWidth="1"/>
    <col min="12796" max="12796" width="13.7109375" style="1" bestFit="1" customWidth="1"/>
    <col min="12797" max="13045" width="11.42578125" style="1"/>
    <col min="13046" max="13046" width="3.85546875" style="1" bestFit="1" customWidth="1"/>
    <col min="13047" max="13047" width="57.7109375" style="1" customWidth="1"/>
    <col min="13048" max="13048" width="23.5703125" style="1" customWidth="1"/>
    <col min="13049" max="13049" width="31" style="1" customWidth="1"/>
    <col min="13050" max="13050" width="14.7109375" style="1" bestFit="1" customWidth="1"/>
    <col min="13051" max="13051" width="17.5703125" style="1" bestFit="1" customWidth="1"/>
    <col min="13052" max="13052" width="13.7109375" style="1" bestFit="1" customWidth="1"/>
    <col min="13053" max="13301" width="11.42578125" style="1"/>
    <col min="13302" max="13302" width="3.85546875" style="1" bestFit="1" customWidth="1"/>
    <col min="13303" max="13303" width="57.7109375" style="1" customWidth="1"/>
    <col min="13304" max="13304" width="23.5703125" style="1" customWidth="1"/>
    <col min="13305" max="13305" width="31" style="1" customWidth="1"/>
    <col min="13306" max="13306" width="14.7109375" style="1" bestFit="1" customWidth="1"/>
    <col min="13307" max="13307" width="17.5703125" style="1" bestFit="1" customWidth="1"/>
    <col min="13308" max="13308" width="13.7109375" style="1" bestFit="1" customWidth="1"/>
    <col min="13309" max="13557" width="11.42578125" style="1"/>
    <col min="13558" max="13558" width="3.85546875" style="1" bestFit="1" customWidth="1"/>
    <col min="13559" max="13559" width="57.7109375" style="1" customWidth="1"/>
    <col min="13560" max="13560" width="23.5703125" style="1" customWidth="1"/>
    <col min="13561" max="13561" width="31" style="1" customWidth="1"/>
    <col min="13562" max="13562" width="14.7109375" style="1" bestFit="1" customWidth="1"/>
    <col min="13563" max="13563" width="17.5703125" style="1" bestFit="1" customWidth="1"/>
    <col min="13564" max="13564" width="13.7109375" style="1" bestFit="1" customWidth="1"/>
    <col min="13565" max="13813" width="11.42578125" style="1"/>
    <col min="13814" max="13814" width="3.85546875" style="1" bestFit="1" customWidth="1"/>
    <col min="13815" max="13815" width="57.7109375" style="1" customWidth="1"/>
    <col min="13816" max="13816" width="23.5703125" style="1" customWidth="1"/>
    <col min="13817" max="13817" width="31" style="1" customWidth="1"/>
    <col min="13818" max="13818" width="14.7109375" style="1" bestFit="1" customWidth="1"/>
    <col min="13819" max="13819" width="17.5703125" style="1" bestFit="1" customWidth="1"/>
    <col min="13820" max="13820" width="13.7109375" style="1" bestFit="1" customWidth="1"/>
    <col min="13821" max="14069" width="11.42578125" style="1"/>
    <col min="14070" max="14070" width="3.85546875" style="1" bestFit="1" customWidth="1"/>
    <col min="14071" max="14071" width="57.7109375" style="1" customWidth="1"/>
    <col min="14072" max="14072" width="23.5703125" style="1" customWidth="1"/>
    <col min="14073" max="14073" width="31" style="1" customWidth="1"/>
    <col min="14074" max="14074" width="14.7109375" style="1" bestFit="1" customWidth="1"/>
    <col min="14075" max="14075" width="17.5703125" style="1" bestFit="1" customWidth="1"/>
    <col min="14076" max="14076" width="13.7109375" style="1" bestFit="1" customWidth="1"/>
    <col min="14077" max="14325" width="11.42578125" style="1"/>
    <col min="14326" max="14326" width="3.85546875" style="1" bestFit="1" customWidth="1"/>
    <col min="14327" max="14327" width="57.7109375" style="1" customWidth="1"/>
    <col min="14328" max="14328" width="23.5703125" style="1" customWidth="1"/>
    <col min="14329" max="14329" width="31" style="1" customWidth="1"/>
    <col min="14330" max="14330" width="14.7109375" style="1" bestFit="1" customWidth="1"/>
    <col min="14331" max="14331" width="17.5703125" style="1" bestFit="1" customWidth="1"/>
    <col min="14332" max="14332" width="13.7109375" style="1" bestFit="1" customWidth="1"/>
    <col min="14333" max="14581" width="11.42578125" style="1"/>
    <col min="14582" max="14582" width="3.85546875" style="1" bestFit="1" customWidth="1"/>
    <col min="14583" max="14583" width="57.7109375" style="1" customWidth="1"/>
    <col min="14584" max="14584" width="23.5703125" style="1" customWidth="1"/>
    <col min="14585" max="14585" width="31" style="1" customWidth="1"/>
    <col min="14586" max="14586" width="14.7109375" style="1" bestFit="1" customWidth="1"/>
    <col min="14587" max="14587" width="17.5703125" style="1" bestFit="1" customWidth="1"/>
    <col min="14588" max="14588" width="13.7109375" style="1" bestFit="1" customWidth="1"/>
    <col min="14589" max="14837" width="11.42578125" style="1"/>
    <col min="14838" max="14838" width="3.85546875" style="1" bestFit="1" customWidth="1"/>
    <col min="14839" max="14839" width="57.7109375" style="1" customWidth="1"/>
    <col min="14840" max="14840" width="23.5703125" style="1" customWidth="1"/>
    <col min="14841" max="14841" width="31" style="1" customWidth="1"/>
    <col min="14842" max="14842" width="14.7109375" style="1" bestFit="1" customWidth="1"/>
    <col min="14843" max="14843" width="17.5703125" style="1" bestFit="1" customWidth="1"/>
    <col min="14844" max="14844" width="13.7109375" style="1" bestFit="1" customWidth="1"/>
    <col min="14845" max="15093" width="11.42578125" style="1"/>
    <col min="15094" max="15094" width="3.85546875" style="1" bestFit="1" customWidth="1"/>
    <col min="15095" max="15095" width="57.7109375" style="1" customWidth="1"/>
    <col min="15096" max="15096" width="23.5703125" style="1" customWidth="1"/>
    <col min="15097" max="15097" width="31" style="1" customWidth="1"/>
    <col min="15098" max="15098" width="14.7109375" style="1" bestFit="1" customWidth="1"/>
    <col min="15099" max="15099" width="17.5703125" style="1" bestFit="1" customWidth="1"/>
    <col min="15100" max="15100" width="13.7109375" style="1" bestFit="1" customWidth="1"/>
    <col min="15101" max="15349" width="11.42578125" style="1"/>
    <col min="15350" max="15350" width="3.85546875" style="1" bestFit="1" customWidth="1"/>
    <col min="15351" max="15351" width="57.7109375" style="1" customWidth="1"/>
    <col min="15352" max="15352" width="23.5703125" style="1" customWidth="1"/>
    <col min="15353" max="15353" width="31" style="1" customWidth="1"/>
    <col min="15354" max="15354" width="14.7109375" style="1" bestFit="1" customWidth="1"/>
    <col min="15355" max="15355" width="17.5703125" style="1" bestFit="1" customWidth="1"/>
    <col min="15356" max="15356" width="13.7109375" style="1" bestFit="1" customWidth="1"/>
    <col min="15357" max="15605" width="11.42578125" style="1"/>
    <col min="15606" max="15606" width="3.85546875" style="1" bestFit="1" customWidth="1"/>
    <col min="15607" max="15607" width="57.7109375" style="1" customWidth="1"/>
    <col min="15608" max="15608" width="23.5703125" style="1" customWidth="1"/>
    <col min="15609" max="15609" width="31" style="1" customWidth="1"/>
    <col min="15610" max="15610" width="14.7109375" style="1" bestFit="1" customWidth="1"/>
    <col min="15611" max="15611" width="17.5703125" style="1" bestFit="1" customWidth="1"/>
    <col min="15612" max="15612" width="13.7109375" style="1" bestFit="1" customWidth="1"/>
    <col min="15613" max="15861" width="11.42578125" style="1"/>
    <col min="15862" max="15862" width="3.85546875" style="1" bestFit="1" customWidth="1"/>
    <col min="15863" max="15863" width="57.7109375" style="1" customWidth="1"/>
    <col min="15864" max="15864" width="23.5703125" style="1" customWidth="1"/>
    <col min="15865" max="15865" width="31" style="1" customWidth="1"/>
    <col min="15866" max="15866" width="14.7109375" style="1" bestFit="1" customWidth="1"/>
    <col min="15867" max="15867" width="17.5703125" style="1" bestFit="1" customWidth="1"/>
    <col min="15868" max="15868" width="13.7109375" style="1" bestFit="1" customWidth="1"/>
    <col min="15869" max="16117" width="11.42578125" style="1"/>
    <col min="16118" max="16118" width="3.85546875" style="1" bestFit="1" customWidth="1"/>
    <col min="16119" max="16119" width="57.7109375" style="1" customWidth="1"/>
    <col min="16120" max="16120" width="23.5703125" style="1" customWidth="1"/>
    <col min="16121" max="16121" width="31" style="1" customWidth="1"/>
    <col min="16122" max="16122" width="14.7109375" style="1" bestFit="1" customWidth="1"/>
    <col min="16123" max="16123" width="17.5703125" style="1" bestFit="1" customWidth="1"/>
    <col min="16124" max="16124" width="13.7109375" style="1" bestFit="1" customWidth="1"/>
    <col min="16125" max="16384" width="11.42578125" style="1"/>
  </cols>
  <sheetData>
    <row r="1" spans="1:3" ht="23.25" customHeight="1" x14ac:dyDescent="0.25">
      <c r="A1" s="80" t="s">
        <v>28</v>
      </c>
      <c r="B1" s="81"/>
    </row>
    <row r="2" spans="1:3" x14ac:dyDescent="0.3">
      <c r="A2" s="82" t="s">
        <v>193</v>
      </c>
      <c r="B2" s="83"/>
      <c r="C2" s="3"/>
    </row>
    <row r="3" spans="1:3" x14ac:dyDescent="0.25">
      <c r="A3" s="12" t="s">
        <v>12</v>
      </c>
      <c r="B3" s="10"/>
      <c r="C3" s="3"/>
    </row>
    <row r="4" spans="1:3" x14ac:dyDescent="0.25">
      <c r="A4" s="11" t="s">
        <v>5</v>
      </c>
      <c r="B4" s="8">
        <v>3847917015.5985441</v>
      </c>
      <c r="C4" s="3"/>
    </row>
    <row r="5" spans="1:3" x14ac:dyDescent="0.25">
      <c r="A5" s="11" t="s">
        <v>7</v>
      </c>
      <c r="B5" s="10">
        <v>7280000000</v>
      </c>
      <c r="C5" s="3"/>
    </row>
    <row r="6" spans="1:3" x14ac:dyDescent="0.3">
      <c r="A6" s="82" t="s">
        <v>30</v>
      </c>
      <c r="B6" s="83"/>
      <c r="C6" s="3"/>
    </row>
    <row r="7" spans="1:3" x14ac:dyDescent="0.25">
      <c r="A7" s="12" t="s">
        <v>14</v>
      </c>
      <c r="B7" s="10"/>
      <c r="C7" s="3"/>
    </row>
    <row r="8" spans="1:3" x14ac:dyDescent="0.25">
      <c r="A8" s="11" t="s">
        <v>5</v>
      </c>
      <c r="B8" s="8">
        <v>822492262.08418894</v>
      </c>
      <c r="C8" s="3"/>
    </row>
    <row r="9" spans="1:3" x14ac:dyDescent="0.3">
      <c r="A9" s="21"/>
      <c r="B9" s="10"/>
      <c r="C9" s="3"/>
    </row>
    <row r="10" spans="1:3" x14ac:dyDescent="0.3">
      <c r="A10" s="82" t="s">
        <v>13</v>
      </c>
      <c r="B10" s="83"/>
      <c r="C10" s="3"/>
    </row>
    <row r="11" spans="1:3" x14ac:dyDescent="0.25">
      <c r="A11" s="12" t="s">
        <v>15</v>
      </c>
      <c r="B11" s="10"/>
      <c r="C11" s="3"/>
    </row>
    <row r="12" spans="1:3" x14ac:dyDescent="0.25">
      <c r="A12" s="11" t="s">
        <v>5</v>
      </c>
      <c r="B12" s="8">
        <v>120247406.7374545</v>
      </c>
      <c r="C12" s="3"/>
    </row>
    <row r="13" spans="1:3" x14ac:dyDescent="0.3">
      <c r="A13" s="21"/>
      <c r="B13" s="10"/>
      <c r="C13" s="3"/>
    </row>
    <row r="14" spans="1:3" x14ac:dyDescent="0.3">
      <c r="A14" s="82" t="s">
        <v>29</v>
      </c>
      <c r="B14" s="83"/>
      <c r="C14" s="3"/>
    </row>
    <row r="15" spans="1:3" x14ac:dyDescent="0.25">
      <c r="A15" s="12" t="s">
        <v>16</v>
      </c>
      <c r="B15" s="10"/>
      <c r="C15" s="3"/>
    </row>
    <row r="16" spans="1:3" x14ac:dyDescent="0.25">
      <c r="A16" s="11" t="s">
        <v>5</v>
      </c>
      <c r="B16" s="8">
        <v>43326793736.704231</v>
      </c>
      <c r="C16" s="3"/>
    </row>
    <row r="17" spans="1:3" x14ac:dyDescent="0.25">
      <c r="A17" s="13" t="s">
        <v>17</v>
      </c>
      <c r="B17" s="8">
        <v>6499019060.5056353</v>
      </c>
      <c r="C17" s="3"/>
    </row>
    <row r="18" spans="1:3" x14ac:dyDescent="0.25">
      <c r="A18" s="9" t="s">
        <v>6</v>
      </c>
      <c r="B18" s="8">
        <f>63129888537.1636+1803711101.06182</f>
        <v>64933599638.225418</v>
      </c>
      <c r="C18" s="3"/>
    </row>
    <row r="19" spans="1:3" x14ac:dyDescent="0.25">
      <c r="A19" s="9" t="s">
        <v>18</v>
      </c>
      <c r="B19" s="8">
        <v>1654936898.630137</v>
      </c>
      <c r="C19" s="3"/>
    </row>
    <row r="20" spans="1:3" x14ac:dyDescent="0.25">
      <c r="A20" s="9" t="s">
        <v>7</v>
      </c>
      <c r="B20" s="10">
        <f>22000000000+4062930410.9589</f>
        <v>26062930410.9589</v>
      </c>
      <c r="C20" s="3"/>
    </row>
    <row r="21" spans="1:3" ht="16.5" customHeight="1" x14ac:dyDescent="0.25">
      <c r="A21" s="9" t="s">
        <v>19</v>
      </c>
      <c r="B21" s="10">
        <v>20000000</v>
      </c>
      <c r="C21" s="3"/>
    </row>
    <row r="22" spans="1:3" x14ac:dyDescent="0.25">
      <c r="A22" s="9" t="s">
        <v>20</v>
      </c>
      <c r="B22" s="8">
        <f>5250001778.15726+120247406.737455</f>
        <v>5370249184.8947153</v>
      </c>
      <c r="C22" s="3"/>
    </row>
    <row r="23" spans="1:3" ht="25.5" x14ac:dyDescent="0.25">
      <c r="A23" s="14" t="s">
        <v>21</v>
      </c>
      <c r="B23" s="8">
        <v>15411745968.529144</v>
      </c>
      <c r="C23" s="3"/>
    </row>
    <row r="24" spans="1:3" x14ac:dyDescent="0.25">
      <c r="A24" s="22" t="s">
        <v>8</v>
      </c>
      <c r="B24" s="10">
        <v>10000000</v>
      </c>
      <c r="C24" s="3"/>
    </row>
    <row r="25" spans="1:3" x14ac:dyDescent="0.25">
      <c r="A25" s="11" t="s">
        <v>9</v>
      </c>
      <c r="B25" s="10">
        <v>25000000</v>
      </c>
      <c r="C25" s="3"/>
    </row>
    <row r="26" spans="1:3" x14ac:dyDescent="0.25">
      <c r="A26" s="11" t="s">
        <v>10</v>
      </c>
      <c r="B26" s="10">
        <v>321000000</v>
      </c>
      <c r="C26" s="3"/>
    </row>
    <row r="27" spans="1:3" x14ac:dyDescent="0.25">
      <c r="A27" s="11" t="s">
        <v>11</v>
      </c>
      <c r="B27" s="10">
        <v>143000000</v>
      </c>
      <c r="C27" s="3"/>
    </row>
    <row r="28" spans="1:3" x14ac:dyDescent="0.3">
      <c r="A28" s="15" t="s">
        <v>22</v>
      </c>
      <c r="B28" s="16">
        <f>B4+B5+B8+B12+B16+B17+B18+B19+B20+B21+B22+B23+B24+B25+B26+B27</f>
        <v>175848931582.86838</v>
      </c>
      <c r="C28" s="3"/>
    </row>
    <row r="29" spans="1:3" x14ac:dyDescent="0.25">
      <c r="A29" s="17" t="s">
        <v>23</v>
      </c>
      <c r="B29" s="8">
        <f>SUM(B4+B8+B12+B16+B17+B18+B19+B22+B23)*4/100</f>
        <v>5679480046.876379</v>
      </c>
    </row>
    <row r="30" spans="1:3" x14ac:dyDescent="0.3">
      <c r="A30" s="15" t="s">
        <v>24</v>
      </c>
      <c r="B30" s="18">
        <f>+B28+B29</f>
        <v>181528411629.74475</v>
      </c>
    </row>
    <row r="31" spans="1:3" x14ac:dyDescent="0.3">
      <c r="A31" s="15" t="s">
        <v>25</v>
      </c>
      <c r="B31" s="18">
        <v>106251160580</v>
      </c>
    </row>
    <row r="32" spans="1:3" ht="17.25" thickBot="1" x14ac:dyDescent="0.35">
      <c r="A32" s="19" t="s">
        <v>26</v>
      </c>
      <c r="B32" s="20">
        <f>B28+B31</f>
        <v>282100092162.86841</v>
      </c>
    </row>
    <row r="33" spans="1:1" ht="18" customHeight="1" x14ac:dyDescent="0.25">
      <c r="A33" s="7"/>
    </row>
    <row r="34" spans="1:1" x14ac:dyDescent="0.25"/>
    <row r="35" spans="1:1" x14ac:dyDescent="0.25"/>
    <row r="36" spans="1:1" x14ac:dyDescent="0.25"/>
    <row r="37" spans="1:1" ht="16.5" customHeight="1" x14ac:dyDescent="0.25">
      <c r="A37" s="2"/>
    </row>
    <row r="38" spans="1:1" ht="16.5" customHeight="1" x14ac:dyDescent="0.25">
      <c r="A38" s="2"/>
    </row>
    <row r="39" spans="1:1" ht="16.5" customHeight="1" x14ac:dyDescent="0.25">
      <c r="A39" s="2"/>
    </row>
    <row r="40" spans="1:1" ht="16.5" customHeight="1" x14ac:dyDescent="0.25">
      <c r="A40" s="2"/>
    </row>
    <row r="41" spans="1:1" ht="16.5" customHeight="1" x14ac:dyDescent="0.25">
      <c r="A41" s="2"/>
    </row>
    <row r="42" spans="1:1" ht="16.5" customHeight="1" x14ac:dyDescent="0.25">
      <c r="A42" s="2"/>
    </row>
    <row r="43" spans="1:1" ht="16.5" customHeight="1" x14ac:dyDescent="0.25">
      <c r="A43" s="2"/>
    </row>
    <row r="44" spans="1:1" x14ac:dyDescent="0.25"/>
    <row r="45" spans="1:1" ht="16.5" hidden="1" customHeight="1" x14ac:dyDescent="0.25">
      <c r="A45" s="5">
        <v>40</v>
      </c>
    </row>
    <row r="46" spans="1:1" ht="16.5" hidden="1" customHeight="1" x14ac:dyDescent="0.25">
      <c r="A46" s="5">
        <v>30</v>
      </c>
    </row>
    <row r="47" spans="1:1" ht="16.5" hidden="1" customHeight="1" x14ac:dyDescent="0.25">
      <c r="A47" s="6">
        <v>50</v>
      </c>
    </row>
    <row r="48" spans="1:1" ht="16.5" hidden="1" customHeight="1" x14ac:dyDescent="0.25">
      <c r="A48" s="4"/>
    </row>
    <row r="49" x14ac:dyDescent="0.25"/>
    <row r="50" x14ac:dyDescent="0.25"/>
    <row r="51" x14ac:dyDescent="0.25"/>
    <row r="52" x14ac:dyDescent="0.25"/>
    <row r="53" x14ac:dyDescent="0.25"/>
    <row r="54" x14ac:dyDescent="0.25"/>
    <row r="55" x14ac:dyDescent="0.25"/>
    <row r="56" x14ac:dyDescent="0.25"/>
    <row r="57" x14ac:dyDescent="0.25"/>
    <row r="58" x14ac:dyDescent="0.25"/>
    <row r="59" x14ac:dyDescent="0.25"/>
    <row r="60" x14ac:dyDescent="0.25"/>
    <row r="61" x14ac:dyDescent="0.25"/>
    <row r="62" x14ac:dyDescent="0.25"/>
    <row r="63" x14ac:dyDescent="0.25"/>
    <row r="64" x14ac:dyDescent="0.25"/>
    <row r="65" x14ac:dyDescent="0.25"/>
    <row r="66" x14ac:dyDescent="0.25"/>
    <row r="67" x14ac:dyDescent="0.25"/>
    <row r="68" x14ac:dyDescent="0.25"/>
    <row r="69" x14ac:dyDescent="0.25"/>
    <row r="70" x14ac:dyDescent="0.25"/>
    <row r="71" x14ac:dyDescent="0.25"/>
    <row r="72" x14ac:dyDescent="0.25"/>
    <row r="73" x14ac:dyDescent="0.25"/>
    <row r="74" x14ac:dyDescent="0.25"/>
    <row r="75" x14ac:dyDescent="0.25"/>
    <row r="76" x14ac:dyDescent="0.25"/>
    <row r="77" x14ac:dyDescent="0.25"/>
    <row r="78" x14ac:dyDescent="0.25"/>
    <row r="79" x14ac:dyDescent="0.25"/>
    <row r="80" x14ac:dyDescent="0.25"/>
    <row r="81" x14ac:dyDescent="0.25"/>
    <row r="82" x14ac:dyDescent="0.25"/>
    <row r="83" x14ac:dyDescent="0.25"/>
    <row r="84" x14ac:dyDescent="0.25"/>
    <row r="85" x14ac:dyDescent="0.25"/>
    <row r="86" x14ac:dyDescent="0.25"/>
    <row r="87" x14ac:dyDescent="0.25"/>
    <row r="88" x14ac:dyDescent="0.25"/>
    <row r="89" x14ac:dyDescent="0.25"/>
    <row r="90" x14ac:dyDescent="0.25"/>
    <row r="91" x14ac:dyDescent="0.25"/>
    <row r="92" x14ac:dyDescent="0.25"/>
    <row r="93" x14ac:dyDescent="0.25"/>
    <row r="94" x14ac:dyDescent="0.25"/>
    <row r="95" x14ac:dyDescent="0.25"/>
    <row r="96" x14ac:dyDescent="0.25"/>
    <row r="97" x14ac:dyDescent="0.25"/>
    <row r="98" x14ac:dyDescent="0.25"/>
    <row r="99" x14ac:dyDescent="0.25"/>
    <row r="100" x14ac:dyDescent="0.25"/>
    <row r="101" x14ac:dyDescent="0.25"/>
    <row r="102" x14ac:dyDescent="0.25"/>
    <row r="103" x14ac:dyDescent="0.25"/>
    <row r="104" x14ac:dyDescent="0.25"/>
    <row r="105" x14ac:dyDescent="0.25"/>
    <row r="106" x14ac:dyDescent="0.25"/>
    <row r="107" x14ac:dyDescent="0.25"/>
    <row r="108" x14ac:dyDescent="0.25"/>
    <row r="109" x14ac:dyDescent="0.25"/>
    <row r="110" x14ac:dyDescent="0.25"/>
    <row r="111" x14ac:dyDescent="0.25"/>
    <row r="112" x14ac:dyDescent="0.25"/>
    <row r="113" x14ac:dyDescent="0.25"/>
    <row r="114" x14ac:dyDescent="0.25"/>
    <row r="115" x14ac:dyDescent="0.25"/>
    <row r="116" x14ac:dyDescent="0.25"/>
    <row r="117" x14ac:dyDescent="0.25"/>
    <row r="118" x14ac:dyDescent="0.25"/>
    <row r="119" x14ac:dyDescent="0.25"/>
    <row r="120" x14ac:dyDescent="0.25"/>
    <row r="121" x14ac:dyDescent="0.25"/>
    <row r="122" x14ac:dyDescent="0.25"/>
    <row r="123" x14ac:dyDescent="0.25"/>
    <row r="124" x14ac:dyDescent="0.25"/>
    <row r="125" x14ac:dyDescent="0.25"/>
    <row r="126" x14ac:dyDescent="0.25"/>
    <row r="127" x14ac:dyDescent="0.25"/>
    <row r="128" x14ac:dyDescent="0.25"/>
    <row r="129" x14ac:dyDescent="0.25"/>
    <row r="130" x14ac:dyDescent="0.25"/>
    <row r="131" x14ac:dyDescent="0.25"/>
    <row r="132" x14ac:dyDescent="0.25"/>
    <row r="133" x14ac:dyDescent="0.25"/>
    <row r="134" x14ac:dyDescent="0.25"/>
    <row r="135" x14ac:dyDescent="0.25"/>
    <row r="136" x14ac:dyDescent="0.25"/>
    <row r="137" x14ac:dyDescent="0.25"/>
    <row r="138" x14ac:dyDescent="0.25"/>
    <row r="139" x14ac:dyDescent="0.25"/>
    <row r="140" x14ac:dyDescent="0.25"/>
    <row r="141" x14ac:dyDescent="0.25"/>
    <row r="142" x14ac:dyDescent="0.25"/>
    <row r="143" x14ac:dyDescent="0.25"/>
    <row r="144" x14ac:dyDescent="0.25"/>
    <row r="145" x14ac:dyDescent="0.25"/>
    <row r="146" x14ac:dyDescent="0.25"/>
    <row r="147" x14ac:dyDescent="0.25"/>
    <row r="148" x14ac:dyDescent="0.25"/>
    <row r="149" x14ac:dyDescent="0.25"/>
    <row r="150" x14ac:dyDescent="0.25"/>
    <row r="151" x14ac:dyDescent="0.25"/>
    <row r="152" x14ac:dyDescent="0.25"/>
    <row r="153" x14ac:dyDescent="0.25"/>
    <row r="154" x14ac:dyDescent="0.25"/>
    <row r="155" x14ac:dyDescent="0.25"/>
    <row r="156" x14ac:dyDescent="0.25"/>
    <row r="157" x14ac:dyDescent="0.25"/>
    <row r="158" x14ac:dyDescent="0.25"/>
    <row r="159" x14ac:dyDescent="0.25"/>
    <row r="160" x14ac:dyDescent="0.25"/>
    <row r="161" x14ac:dyDescent="0.25"/>
    <row r="162" x14ac:dyDescent="0.25"/>
    <row r="163" x14ac:dyDescent="0.25"/>
    <row r="164" x14ac:dyDescent="0.25"/>
    <row r="165" x14ac:dyDescent="0.25"/>
    <row r="166" x14ac:dyDescent="0.25"/>
    <row r="167" x14ac:dyDescent="0.25"/>
    <row r="168" x14ac:dyDescent="0.25"/>
    <row r="169" x14ac:dyDescent="0.25"/>
    <row r="170" x14ac:dyDescent="0.25"/>
    <row r="171" x14ac:dyDescent="0.25"/>
    <row r="172" x14ac:dyDescent="0.25"/>
    <row r="173" x14ac:dyDescent="0.25"/>
    <row r="174" x14ac:dyDescent="0.25"/>
    <row r="175" x14ac:dyDescent="0.25"/>
    <row r="176" x14ac:dyDescent="0.25"/>
    <row r="177" x14ac:dyDescent="0.25"/>
    <row r="178" x14ac:dyDescent="0.25"/>
    <row r="179" x14ac:dyDescent="0.25"/>
    <row r="180" x14ac:dyDescent="0.25"/>
    <row r="181" x14ac:dyDescent="0.25"/>
    <row r="182" x14ac:dyDescent="0.25"/>
    <row r="183" x14ac:dyDescent="0.25"/>
    <row r="184" x14ac:dyDescent="0.25"/>
    <row r="185" x14ac:dyDescent="0.25"/>
    <row r="186" x14ac:dyDescent="0.25"/>
    <row r="187" x14ac:dyDescent="0.25"/>
    <row r="188" x14ac:dyDescent="0.25"/>
    <row r="189" x14ac:dyDescent="0.25"/>
    <row r="190" x14ac:dyDescent="0.25"/>
    <row r="191" x14ac:dyDescent="0.25"/>
    <row r="192" x14ac:dyDescent="0.25"/>
    <row r="193" x14ac:dyDescent="0.25"/>
    <row r="194" x14ac:dyDescent="0.25"/>
    <row r="195" x14ac:dyDescent="0.25"/>
    <row r="196" x14ac:dyDescent="0.25"/>
    <row r="197" x14ac:dyDescent="0.25"/>
    <row r="198" x14ac:dyDescent="0.25"/>
    <row r="199" x14ac:dyDescent="0.25"/>
    <row r="200" x14ac:dyDescent="0.25"/>
    <row r="201" x14ac:dyDescent="0.25"/>
    <row r="202" x14ac:dyDescent="0.25"/>
    <row r="203" x14ac:dyDescent="0.25"/>
    <row r="204" x14ac:dyDescent="0.25"/>
    <row r="205" x14ac:dyDescent="0.25"/>
    <row r="206" x14ac:dyDescent="0.25"/>
    <row r="207" x14ac:dyDescent="0.25"/>
    <row r="208" x14ac:dyDescent="0.25"/>
    <row r="209" x14ac:dyDescent="0.25"/>
    <row r="210" x14ac:dyDescent="0.25"/>
    <row r="211" x14ac:dyDescent="0.25"/>
    <row r="212" x14ac:dyDescent="0.25"/>
    <row r="213" x14ac:dyDescent="0.25"/>
    <row r="214" x14ac:dyDescent="0.25"/>
    <row r="215" x14ac:dyDescent="0.25"/>
    <row r="216" x14ac:dyDescent="0.25"/>
    <row r="217" x14ac:dyDescent="0.25"/>
    <row r="218" x14ac:dyDescent="0.25"/>
    <row r="219" x14ac:dyDescent="0.25"/>
    <row r="220" x14ac:dyDescent="0.25"/>
    <row r="221" x14ac:dyDescent="0.25"/>
    <row r="222" x14ac:dyDescent="0.25"/>
    <row r="223" x14ac:dyDescent="0.25"/>
    <row r="224" x14ac:dyDescent="0.25"/>
    <row r="225" x14ac:dyDescent="0.25"/>
    <row r="226" x14ac:dyDescent="0.25"/>
    <row r="227" x14ac:dyDescent="0.25"/>
    <row r="228" x14ac:dyDescent="0.25"/>
    <row r="229" x14ac:dyDescent="0.25"/>
    <row r="230" x14ac:dyDescent="0.25"/>
    <row r="231" x14ac:dyDescent="0.25"/>
    <row r="232" x14ac:dyDescent="0.25"/>
    <row r="233" x14ac:dyDescent="0.25"/>
    <row r="234" x14ac:dyDescent="0.25"/>
    <row r="235" x14ac:dyDescent="0.25"/>
    <row r="236" x14ac:dyDescent="0.25"/>
    <row r="237" x14ac:dyDescent="0.25"/>
    <row r="238" x14ac:dyDescent="0.25"/>
    <row r="239" x14ac:dyDescent="0.25"/>
    <row r="240" x14ac:dyDescent="0.25"/>
    <row r="241" x14ac:dyDescent="0.25"/>
    <row r="242" x14ac:dyDescent="0.25"/>
    <row r="243" x14ac:dyDescent="0.25"/>
    <row r="244" x14ac:dyDescent="0.25"/>
    <row r="245" x14ac:dyDescent="0.25"/>
    <row r="246" x14ac:dyDescent="0.25"/>
    <row r="247" x14ac:dyDescent="0.25"/>
    <row r="248" x14ac:dyDescent="0.25"/>
    <row r="249" x14ac:dyDescent="0.25"/>
    <row r="250" x14ac:dyDescent="0.25"/>
    <row r="251" x14ac:dyDescent="0.25"/>
    <row r="252" x14ac:dyDescent="0.25"/>
    <row r="253" x14ac:dyDescent="0.25"/>
    <row r="254" x14ac:dyDescent="0.25"/>
    <row r="255" x14ac:dyDescent="0.25"/>
    <row r="256" x14ac:dyDescent="0.25"/>
    <row r="257" x14ac:dyDescent="0.25"/>
    <row r="258" x14ac:dyDescent="0.25"/>
    <row r="259" x14ac:dyDescent="0.25"/>
    <row r="260" x14ac:dyDescent="0.25"/>
    <row r="261" x14ac:dyDescent="0.25"/>
    <row r="262" x14ac:dyDescent="0.25"/>
    <row r="263" x14ac:dyDescent="0.25"/>
    <row r="264" x14ac:dyDescent="0.25"/>
    <row r="265" x14ac:dyDescent="0.25"/>
    <row r="266" x14ac:dyDescent="0.25"/>
    <row r="267" x14ac:dyDescent="0.25"/>
    <row r="268" x14ac:dyDescent="0.25"/>
  </sheetData>
  <mergeCells count="5">
    <mergeCell ref="A1:B1"/>
    <mergeCell ref="A2:B2"/>
    <mergeCell ref="A6:B6"/>
    <mergeCell ref="A10:B10"/>
    <mergeCell ref="A14:B14"/>
  </mergeCells>
  <printOptions horizontalCentered="1" verticalCentered="1"/>
  <pageMargins left="0.39370078740157483" right="0.59055118110236227" top="0.39370078740157483" bottom="0.39370078740157483" header="0" footer="0"/>
  <pageSetup scale="7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4"/>
  <sheetViews>
    <sheetView workbookViewId="0">
      <selection activeCell="C14" sqref="C14"/>
    </sheetView>
  </sheetViews>
  <sheetFormatPr baseColWidth="10" defaultRowHeight="16.5" x14ac:dyDescent="0.3"/>
  <cols>
    <col min="1" max="1" width="4.140625" style="46" bestFit="1" customWidth="1"/>
    <col min="2" max="2" width="44.42578125" style="46" bestFit="1" customWidth="1"/>
    <col min="3" max="3" width="19" style="46" bestFit="1" customWidth="1"/>
    <col min="4" max="16384" width="11.42578125" style="46"/>
  </cols>
  <sheetData>
    <row r="1" spans="1:3" ht="23.25" customHeight="1" x14ac:dyDescent="0.3">
      <c r="A1" s="84" t="s">
        <v>27</v>
      </c>
      <c r="B1" s="84"/>
      <c r="C1" s="84"/>
    </row>
    <row r="2" spans="1:3" ht="33" x14ac:dyDescent="0.3">
      <c r="A2" s="50" t="s">
        <v>2</v>
      </c>
      <c r="B2" s="51" t="s">
        <v>3</v>
      </c>
      <c r="C2" s="51" t="s">
        <v>4</v>
      </c>
    </row>
    <row r="3" spans="1:3" x14ac:dyDescent="0.3">
      <c r="A3" s="44">
        <v>1</v>
      </c>
      <c r="B3" s="69" t="s">
        <v>187</v>
      </c>
      <c r="C3" s="70">
        <v>246776554</v>
      </c>
    </row>
    <row r="4" spans="1:3" x14ac:dyDescent="0.3">
      <c r="A4" s="44">
        <v>2</v>
      </c>
      <c r="B4" s="69" t="s">
        <v>187</v>
      </c>
      <c r="C4" s="70">
        <v>246776552</v>
      </c>
    </row>
    <row r="5" spans="1:3" x14ac:dyDescent="0.3">
      <c r="A5" s="44">
        <v>3</v>
      </c>
      <c r="B5" s="69" t="s">
        <v>188</v>
      </c>
      <c r="C5" s="70">
        <v>113502200</v>
      </c>
    </row>
    <row r="6" spans="1:3" x14ac:dyDescent="0.3">
      <c r="A6" s="44">
        <v>4</v>
      </c>
      <c r="B6" s="69" t="s">
        <v>188</v>
      </c>
      <c r="C6" s="70">
        <v>138270872</v>
      </c>
    </row>
    <row r="7" spans="1:3" x14ac:dyDescent="0.3">
      <c r="A7" s="44">
        <v>5</v>
      </c>
      <c r="B7" s="69" t="s">
        <v>188</v>
      </c>
      <c r="C7" s="70">
        <v>138270872</v>
      </c>
    </row>
    <row r="8" spans="1:3" x14ac:dyDescent="0.3">
      <c r="A8" s="44">
        <v>6</v>
      </c>
      <c r="B8" s="69" t="s">
        <v>189</v>
      </c>
      <c r="C8" s="70">
        <v>15917440</v>
      </c>
    </row>
    <row r="9" spans="1:3" x14ac:dyDescent="0.3">
      <c r="A9" s="45">
        <v>7</v>
      </c>
      <c r="B9" s="69" t="s">
        <v>189</v>
      </c>
      <c r="C9" s="70">
        <v>15917440</v>
      </c>
    </row>
    <row r="10" spans="1:3" x14ac:dyDescent="0.3">
      <c r="A10" s="44">
        <v>8</v>
      </c>
      <c r="B10" s="69" t="s">
        <v>189</v>
      </c>
      <c r="C10" s="70">
        <v>15917440</v>
      </c>
    </row>
    <row r="11" spans="1:3" x14ac:dyDescent="0.3">
      <c r="A11" s="44">
        <v>9</v>
      </c>
      <c r="B11" s="69" t="s">
        <v>190</v>
      </c>
      <c r="C11" s="70">
        <v>15917440</v>
      </c>
    </row>
    <row r="12" spans="1:3" x14ac:dyDescent="0.3">
      <c r="A12" s="44">
        <v>10</v>
      </c>
      <c r="B12" s="69" t="s">
        <v>189</v>
      </c>
      <c r="C12" s="70">
        <v>30660420</v>
      </c>
    </row>
    <row r="13" spans="1:3" x14ac:dyDescent="0.3">
      <c r="A13" s="44">
        <v>10</v>
      </c>
      <c r="B13" s="69" t="s">
        <v>191</v>
      </c>
      <c r="C13" s="70">
        <v>158842750</v>
      </c>
    </row>
    <row r="14" spans="1:3" ht="16.5" customHeight="1" x14ac:dyDescent="0.3">
      <c r="A14" s="85" t="s">
        <v>1</v>
      </c>
      <c r="B14" s="86"/>
      <c r="C14" s="71">
        <f>SUM(C3:C13)</f>
        <v>1136769980</v>
      </c>
    </row>
  </sheetData>
  <mergeCells count="2">
    <mergeCell ref="A1:C1"/>
    <mergeCell ref="A14:B14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08D6AB-F2C0-4368-8AE5-81AC981B813E}">
  <dimension ref="A1:K7"/>
  <sheetViews>
    <sheetView workbookViewId="0">
      <selection activeCell="K7" sqref="K7"/>
    </sheetView>
  </sheetViews>
  <sheetFormatPr baseColWidth="10" defaultRowHeight="15" x14ac:dyDescent="0.25"/>
  <cols>
    <col min="1" max="1" width="2.7109375" bestFit="1" customWidth="1"/>
    <col min="2" max="2" width="8" bestFit="1" customWidth="1"/>
    <col min="3" max="3" width="12.5703125" bestFit="1" customWidth="1"/>
    <col min="4" max="4" width="19.85546875" bestFit="1" customWidth="1"/>
    <col min="5" max="5" width="10" bestFit="1" customWidth="1"/>
    <col min="6" max="6" width="22.28515625" customWidth="1"/>
    <col min="7" max="7" width="46.28515625" bestFit="1" customWidth="1"/>
    <col min="8" max="8" width="12" bestFit="1" customWidth="1"/>
    <col min="9" max="9" width="9.140625" bestFit="1" customWidth="1"/>
    <col min="10" max="10" width="12.42578125" customWidth="1"/>
    <col min="11" max="11" width="14.5703125" customWidth="1"/>
  </cols>
  <sheetData>
    <row r="1" spans="1:11" ht="24.75" customHeight="1" x14ac:dyDescent="0.25">
      <c r="A1" s="87" t="s">
        <v>183</v>
      </c>
      <c r="B1" s="88"/>
      <c r="C1" s="88"/>
      <c r="D1" s="88"/>
      <c r="E1" s="88"/>
      <c r="F1" s="88"/>
      <c r="G1" s="88"/>
      <c r="H1" s="88"/>
      <c r="I1" s="88"/>
      <c r="J1" s="88"/>
      <c r="K1" s="89"/>
    </row>
    <row r="2" spans="1:11" ht="27" customHeight="1" x14ac:dyDescent="0.25">
      <c r="A2" s="95" t="s">
        <v>155</v>
      </c>
      <c r="B2" s="90" t="s">
        <v>156</v>
      </c>
      <c r="C2" s="90" t="s">
        <v>157</v>
      </c>
      <c r="D2" s="91" t="s">
        <v>158</v>
      </c>
      <c r="E2" s="91" t="s">
        <v>159</v>
      </c>
      <c r="F2" s="91" t="s">
        <v>160</v>
      </c>
      <c r="G2" s="90" t="s">
        <v>161</v>
      </c>
      <c r="H2" s="90" t="s">
        <v>162</v>
      </c>
      <c r="I2" s="90" t="s">
        <v>0</v>
      </c>
      <c r="J2" s="90" t="s">
        <v>163</v>
      </c>
      <c r="K2" s="52" t="s">
        <v>164</v>
      </c>
    </row>
    <row r="3" spans="1:11" ht="15.75" x14ac:dyDescent="0.25">
      <c r="A3" s="95"/>
      <c r="B3" s="90"/>
      <c r="C3" s="90"/>
      <c r="D3" s="92"/>
      <c r="E3" s="92"/>
      <c r="F3" s="92"/>
      <c r="G3" s="90"/>
      <c r="H3" s="90"/>
      <c r="I3" s="90"/>
      <c r="J3" s="90"/>
      <c r="K3" s="53" t="s">
        <v>184</v>
      </c>
    </row>
    <row r="4" spans="1:11" ht="15.75" x14ac:dyDescent="0.25">
      <c r="A4" s="47">
        <v>1</v>
      </c>
      <c r="B4" s="62" t="s">
        <v>165</v>
      </c>
      <c r="C4" s="62" t="s">
        <v>166</v>
      </c>
      <c r="D4" s="62" t="s">
        <v>167</v>
      </c>
      <c r="E4" s="62" t="s">
        <v>168</v>
      </c>
      <c r="F4" s="62" t="s">
        <v>169</v>
      </c>
      <c r="G4" s="63" t="s">
        <v>170</v>
      </c>
      <c r="H4" s="64">
        <v>2500</v>
      </c>
      <c r="I4" s="65">
        <v>2014</v>
      </c>
      <c r="J4" s="66" t="s">
        <v>171</v>
      </c>
      <c r="K4" s="48">
        <v>89100000</v>
      </c>
    </row>
    <row r="5" spans="1:11" ht="15.75" x14ac:dyDescent="0.25">
      <c r="A5" s="47">
        <v>2</v>
      </c>
      <c r="B5" s="62" t="s">
        <v>172</v>
      </c>
      <c r="C5" s="62" t="s">
        <v>173</v>
      </c>
      <c r="D5" s="62" t="s">
        <v>174</v>
      </c>
      <c r="E5" s="62" t="s">
        <v>168</v>
      </c>
      <c r="F5" s="62" t="s">
        <v>169</v>
      </c>
      <c r="G5" s="63" t="s">
        <v>175</v>
      </c>
      <c r="H5" s="64">
        <v>2400</v>
      </c>
      <c r="I5" s="65">
        <v>2017</v>
      </c>
      <c r="J5" s="66" t="s">
        <v>176</v>
      </c>
      <c r="K5" s="48">
        <v>169000000</v>
      </c>
    </row>
    <row r="6" spans="1:11" ht="15.75" x14ac:dyDescent="0.25">
      <c r="A6" s="47">
        <v>3</v>
      </c>
      <c r="B6" s="39" t="s">
        <v>177</v>
      </c>
      <c r="C6" s="39" t="s">
        <v>178</v>
      </c>
      <c r="D6" s="39" t="s">
        <v>179</v>
      </c>
      <c r="E6" s="39" t="s">
        <v>168</v>
      </c>
      <c r="F6" s="39" t="s">
        <v>180</v>
      </c>
      <c r="G6" s="40" t="s">
        <v>181</v>
      </c>
      <c r="H6" s="42">
        <v>3000</v>
      </c>
      <c r="I6" s="43">
        <v>2017</v>
      </c>
      <c r="J6" s="41" t="s">
        <v>182</v>
      </c>
      <c r="K6" s="48">
        <v>226000000</v>
      </c>
    </row>
    <row r="7" spans="1:11" ht="16.5" thickBot="1" x14ac:dyDescent="0.3">
      <c r="A7" s="93" t="s">
        <v>1</v>
      </c>
      <c r="B7" s="94"/>
      <c r="C7" s="94"/>
      <c r="D7" s="94"/>
      <c r="E7" s="94"/>
      <c r="F7" s="94"/>
      <c r="G7" s="94"/>
      <c r="H7" s="94"/>
      <c r="I7" s="94"/>
      <c r="J7" s="94"/>
      <c r="K7" s="49">
        <f>SUM(K4:K6)</f>
        <v>484100000</v>
      </c>
    </row>
  </sheetData>
  <mergeCells count="12">
    <mergeCell ref="A7:J7"/>
    <mergeCell ref="A2:A3"/>
    <mergeCell ref="B2:B3"/>
    <mergeCell ref="G2:G3"/>
    <mergeCell ref="H2:H3"/>
    <mergeCell ref="I2:I3"/>
    <mergeCell ref="J2:J3"/>
    <mergeCell ref="A1:K1"/>
    <mergeCell ref="C2:C3"/>
    <mergeCell ref="D2:D3"/>
    <mergeCell ref="E2:E3"/>
    <mergeCell ref="F2:F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102F2D-48A7-4AFD-880D-26495F453623}">
  <dimension ref="A1:K7"/>
  <sheetViews>
    <sheetView workbookViewId="0">
      <selection activeCell="K8" sqref="K8"/>
    </sheetView>
  </sheetViews>
  <sheetFormatPr baseColWidth="10" defaultRowHeight="15" x14ac:dyDescent="0.25"/>
  <cols>
    <col min="1" max="1" width="2.7109375" bestFit="1" customWidth="1"/>
    <col min="2" max="2" width="8" bestFit="1" customWidth="1"/>
    <col min="3" max="3" width="12.5703125" bestFit="1" customWidth="1"/>
    <col min="4" max="4" width="19.85546875" bestFit="1" customWidth="1"/>
    <col min="5" max="5" width="10" bestFit="1" customWidth="1"/>
    <col min="6" max="6" width="22.42578125" bestFit="1" customWidth="1"/>
    <col min="7" max="7" width="46.28515625" bestFit="1" customWidth="1"/>
    <col min="8" max="8" width="16.7109375" customWidth="1"/>
    <col min="9" max="9" width="9.140625" bestFit="1" customWidth="1"/>
    <col min="10" max="10" width="14.7109375" customWidth="1"/>
    <col min="11" max="11" width="15" customWidth="1"/>
  </cols>
  <sheetData>
    <row r="1" spans="1:11" ht="18" x14ac:dyDescent="0.25">
      <c r="A1" s="87" t="s">
        <v>183</v>
      </c>
      <c r="B1" s="88"/>
      <c r="C1" s="88"/>
      <c r="D1" s="88"/>
      <c r="E1" s="88"/>
      <c r="F1" s="88"/>
      <c r="G1" s="88"/>
      <c r="H1" s="88"/>
      <c r="I1" s="88"/>
      <c r="J1" s="88"/>
      <c r="K1" s="89"/>
    </row>
    <row r="2" spans="1:11" ht="15.75" customHeight="1" x14ac:dyDescent="0.25">
      <c r="A2" s="95" t="s">
        <v>155</v>
      </c>
      <c r="B2" s="90" t="s">
        <v>156</v>
      </c>
      <c r="C2" s="90" t="s">
        <v>157</v>
      </c>
      <c r="D2" s="91" t="s">
        <v>158</v>
      </c>
      <c r="E2" s="91" t="s">
        <v>159</v>
      </c>
      <c r="F2" s="91" t="s">
        <v>160</v>
      </c>
      <c r="G2" s="90" t="s">
        <v>161</v>
      </c>
      <c r="H2" s="90" t="s">
        <v>162</v>
      </c>
      <c r="I2" s="90" t="s">
        <v>0</v>
      </c>
      <c r="J2" s="91" t="s">
        <v>186</v>
      </c>
      <c r="K2" s="96" t="s">
        <v>185</v>
      </c>
    </row>
    <row r="3" spans="1:11" ht="15.75" customHeight="1" x14ac:dyDescent="0.25">
      <c r="A3" s="95"/>
      <c r="B3" s="90"/>
      <c r="C3" s="90"/>
      <c r="D3" s="92"/>
      <c r="E3" s="92"/>
      <c r="F3" s="92"/>
      <c r="G3" s="90"/>
      <c r="H3" s="90"/>
      <c r="I3" s="90"/>
      <c r="J3" s="92"/>
      <c r="K3" s="97"/>
    </row>
    <row r="4" spans="1:11" ht="15.75" x14ac:dyDescent="0.25">
      <c r="A4" s="47">
        <v>1</v>
      </c>
      <c r="B4" s="62" t="s">
        <v>165</v>
      </c>
      <c r="C4" s="62" t="s">
        <v>166</v>
      </c>
      <c r="D4" s="62" t="s">
        <v>167</v>
      </c>
      <c r="E4" s="62" t="s">
        <v>168</v>
      </c>
      <c r="F4" s="62" t="s">
        <v>169</v>
      </c>
      <c r="G4" s="63" t="s">
        <v>170</v>
      </c>
      <c r="H4" s="64">
        <v>2500</v>
      </c>
      <c r="I4" s="65">
        <v>2014</v>
      </c>
      <c r="J4" s="68">
        <v>44909</v>
      </c>
      <c r="K4" s="48">
        <v>871900</v>
      </c>
    </row>
    <row r="5" spans="1:11" ht="15.75" x14ac:dyDescent="0.25">
      <c r="A5" s="47">
        <v>2</v>
      </c>
      <c r="B5" s="62" t="s">
        <v>172</v>
      </c>
      <c r="C5" s="62" t="s">
        <v>173</v>
      </c>
      <c r="D5" s="62" t="s">
        <v>174</v>
      </c>
      <c r="E5" s="62" t="s">
        <v>168</v>
      </c>
      <c r="F5" s="62" t="s">
        <v>169</v>
      </c>
      <c r="G5" s="63" t="s">
        <v>175</v>
      </c>
      <c r="H5" s="64">
        <v>2400</v>
      </c>
      <c r="I5" s="65">
        <v>2017</v>
      </c>
      <c r="J5" s="68">
        <v>44900</v>
      </c>
      <c r="K5" s="48">
        <v>871900</v>
      </c>
    </row>
    <row r="6" spans="1:11" ht="15.75" x14ac:dyDescent="0.25">
      <c r="A6" s="47">
        <v>3</v>
      </c>
      <c r="B6" s="39" t="s">
        <v>177</v>
      </c>
      <c r="C6" s="39" t="s">
        <v>178</v>
      </c>
      <c r="D6" s="39" t="s">
        <v>179</v>
      </c>
      <c r="E6" s="39" t="s">
        <v>168</v>
      </c>
      <c r="F6" s="39" t="s">
        <v>180</v>
      </c>
      <c r="G6" s="40" t="s">
        <v>181</v>
      </c>
      <c r="H6" s="42">
        <v>3000</v>
      </c>
      <c r="I6" s="43">
        <v>2017</v>
      </c>
      <c r="J6" s="68">
        <v>44853</v>
      </c>
      <c r="K6" s="48">
        <v>983100</v>
      </c>
    </row>
    <row r="7" spans="1:11" ht="16.5" thickBot="1" x14ac:dyDescent="0.3">
      <c r="A7" s="93" t="s">
        <v>1</v>
      </c>
      <c r="B7" s="94"/>
      <c r="C7" s="94"/>
      <c r="D7" s="94"/>
      <c r="E7" s="94"/>
      <c r="F7" s="94"/>
      <c r="G7" s="94"/>
      <c r="H7" s="94"/>
      <c r="I7" s="94"/>
      <c r="J7" s="67"/>
      <c r="K7" s="49">
        <f>SUM(K4:K6)</f>
        <v>2726900</v>
      </c>
    </row>
  </sheetData>
  <mergeCells count="13">
    <mergeCell ref="J2:J3"/>
    <mergeCell ref="A7:I7"/>
    <mergeCell ref="K2:K3"/>
    <mergeCell ref="A1:K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916C81-AFC7-4F86-B078-6B51F276D053}">
  <dimension ref="A1:H22"/>
  <sheetViews>
    <sheetView showWhiteSpace="0" topLeftCell="D14" zoomScaleNormal="100" workbookViewId="0">
      <selection activeCell="H22" sqref="H22"/>
    </sheetView>
  </sheetViews>
  <sheetFormatPr baseColWidth="10" defaultColWidth="10.85546875" defaultRowHeight="15.75" x14ac:dyDescent="0.25"/>
  <cols>
    <col min="1" max="1" width="4.42578125" style="27" bestFit="1" customWidth="1"/>
    <col min="2" max="2" width="14.28515625" style="27" bestFit="1" customWidth="1"/>
    <col min="3" max="3" width="48.140625" style="28" bestFit="1" customWidth="1"/>
    <col min="4" max="4" width="15.7109375" style="27" customWidth="1"/>
    <col min="5" max="5" width="78.5703125" style="27" customWidth="1"/>
    <col min="6" max="6" width="19.140625" style="38" bestFit="1" customWidth="1"/>
    <col min="7" max="7" width="18.5703125" style="26" bestFit="1" customWidth="1"/>
    <col min="8" max="8" width="14.42578125" style="26" bestFit="1" customWidth="1"/>
    <col min="9" max="9" width="10.85546875" style="27"/>
    <col min="10" max="10" width="10.85546875" style="27" customWidth="1"/>
    <col min="11" max="16384" width="10.85546875" style="27"/>
  </cols>
  <sheetData>
    <row r="1" spans="1:8" ht="18" x14ac:dyDescent="0.25">
      <c r="A1" s="84" t="s">
        <v>154</v>
      </c>
      <c r="B1" s="84"/>
      <c r="C1" s="84"/>
      <c r="D1" s="84"/>
      <c r="E1" s="84"/>
      <c r="F1" s="84"/>
      <c r="G1" s="84"/>
      <c r="H1" s="84"/>
    </row>
    <row r="2" spans="1:8" s="23" customFormat="1" ht="31.5" x14ac:dyDescent="0.25">
      <c r="A2" s="75" t="s">
        <v>96</v>
      </c>
      <c r="B2" s="75" t="s">
        <v>95</v>
      </c>
      <c r="C2" s="75" t="s">
        <v>94</v>
      </c>
      <c r="D2" s="75" t="s">
        <v>93</v>
      </c>
      <c r="E2" s="75" t="s">
        <v>92</v>
      </c>
      <c r="F2" s="75" t="s">
        <v>90</v>
      </c>
      <c r="G2" s="75" t="s">
        <v>89</v>
      </c>
      <c r="H2" s="75" t="s">
        <v>88</v>
      </c>
    </row>
    <row r="3" spans="1:8" s="25" customFormat="1" ht="47.25" x14ac:dyDescent="0.25">
      <c r="A3" s="54">
        <v>1</v>
      </c>
      <c r="B3" s="24">
        <v>3090719</v>
      </c>
      <c r="C3" s="55" t="s">
        <v>87</v>
      </c>
      <c r="D3" s="56">
        <v>25481</v>
      </c>
      <c r="E3" s="55" t="s">
        <v>86</v>
      </c>
      <c r="F3" s="57" t="s">
        <v>85</v>
      </c>
      <c r="G3" s="58">
        <v>41843973</v>
      </c>
      <c r="H3" s="58">
        <v>142817000</v>
      </c>
    </row>
    <row r="4" spans="1:8" s="25" customFormat="1" ht="31.5" x14ac:dyDescent="0.25">
      <c r="A4" s="54">
        <v>2</v>
      </c>
      <c r="B4" s="24">
        <v>79047259</v>
      </c>
      <c r="C4" s="55" t="s">
        <v>84</v>
      </c>
      <c r="D4" s="56">
        <v>24211</v>
      </c>
      <c r="E4" s="55" t="s">
        <v>83</v>
      </c>
      <c r="F4" s="57" t="s">
        <v>82</v>
      </c>
      <c r="G4" s="58">
        <v>87003464</v>
      </c>
      <c r="H4" s="58">
        <v>150803500</v>
      </c>
    </row>
    <row r="5" spans="1:8" s="25" customFormat="1" ht="31.5" x14ac:dyDescent="0.25">
      <c r="A5" s="54">
        <v>3</v>
      </c>
      <c r="B5" s="24">
        <v>79268034</v>
      </c>
      <c r="C5" s="55" t="s">
        <v>81</v>
      </c>
      <c r="D5" s="56">
        <v>22997</v>
      </c>
      <c r="E5" s="55" t="s">
        <v>80</v>
      </c>
      <c r="F5" s="57" t="s">
        <v>79</v>
      </c>
      <c r="G5" s="58">
        <v>85653299</v>
      </c>
      <c r="H5" s="58">
        <v>303350000</v>
      </c>
    </row>
    <row r="6" spans="1:8" s="25" customFormat="1" ht="31.5" x14ac:dyDescent="0.25">
      <c r="A6" s="54">
        <v>4</v>
      </c>
      <c r="B6" s="24">
        <v>79756785</v>
      </c>
      <c r="C6" s="55" t="s">
        <v>78</v>
      </c>
      <c r="D6" s="56">
        <v>27583</v>
      </c>
      <c r="E6" s="55" t="s">
        <v>77</v>
      </c>
      <c r="F6" s="57" t="s">
        <v>76</v>
      </c>
      <c r="G6" s="58">
        <v>58541535</v>
      </c>
      <c r="H6" s="58">
        <v>153294960</v>
      </c>
    </row>
    <row r="7" spans="1:8" s="25" customFormat="1" ht="31.5" x14ac:dyDescent="0.25">
      <c r="A7" s="54">
        <v>5</v>
      </c>
      <c r="B7" s="24">
        <v>79327092</v>
      </c>
      <c r="C7" s="55" t="s">
        <v>75</v>
      </c>
      <c r="D7" s="56">
        <v>23727</v>
      </c>
      <c r="E7" s="55" t="s">
        <v>74</v>
      </c>
      <c r="F7" s="57" t="s">
        <v>73</v>
      </c>
      <c r="G7" s="58">
        <v>72670898</v>
      </c>
      <c r="H7" s="58">
        <v>154000000</v>
      </c>
    </row>
    <row r="8" spans="1:8" s="25" customFormat="1" ht="31.5" x14ac:dyDescent="0.25">
      <c r="A8" s="54">
        <v>6</v>
      </c>
      <c r="B8" s="24">
        <v>79498634</v>
      </c>
      <c r="C8" s="55" t="s">
        <v>72</v>
      </c>
      <c r="D8" s="56">
        <v>25429</v>
      </c>
      <c r="E8" s="55" t="s">
        <v>71</v>
      </c>
      <c r="F8" s="57" t="s">
        <v>70</v>
      </c>
      <c r="G8" s="58">
        <v>56272488</v>
      </c>
      <c r="H8" s="58">
        <v>166925240</v>
      </c>
    </row>
    <row r="9" spans="1:8" s="25" customFormat="1" x14ac:dyDescent="0.25">
      <c r="A9" s="54">
        <v>7</v>
      </c>
      <c r="B9" s="24">
        <v>13486771</v>
      </c>
      <c r="C9" s="55" t="s">
        <v>69</v>
      </c>
      <c r="D9" s="56">
        <v>24479</v>
      </c>
      <c r="E9" s="55" t="s">
        <v>68</v>
      </c>
      <c r="F9" s="57" t="s">
        <v>67</v>
      </c>
      <c r="G9" s="58">
        <v>101682756</v>
      </c>
      <c r="H9" s="58">
        <v>399387500</v>
      </c>
    </row>
    <row r="10" spans="1:8" s="25" customFormat="1" ht="31.5" x14ac:dyDescent="0.25">
      <c r="A10" s="54">
        <v>8</v>
      </c>
      <c r="B10" s="24">
        <v>51986767</v>
      </c>
      <c r="C10" s="55" t="s">
        <v>66</v>
      </c>
      <c r="D10" s="56">
        <v>25834</v>
      </c>
      <c r="E10" s="55" t="s">
        <v>65</v>
      </c>
      <c r="F10" s="57" t="s">
        <v>64</v>
      </c>
      <c r="G10" s="58">
        <v>75879213</v>
      </c>
      <c r="H10" s="58">
        <v>337000000</v>
      </c>
    </row>
    <row r="11" spans="1:8" s="25" customFormat="1" x14ac:dyDescent="0.25">
      <c r="A11" s="54">
        <v>9</v>
      </c>
      <c r="B11" s="24">
        <v>79694298</v>
      </c>
      <c r="C11" s="55" t="s">
        <v>63</v>
      </c>
      <c r="D11" s="56">
        <v>27610</v>
      </c>
      <c r="E11" s="55" t="s">
        <v>62</v>
      </c>
      <c r="F11" s="57" t="s">
        <v>61</v>
      </c>
      <c r="G11" s="58">
        <v>57260159</v>
      </c>
      <c r="H11" s="58">
        <v>225023148</v>
      </c>
    </row>
    <row r="12" spans="1:8" s="25" customFormat="1" ht="31.5" x14ac:dyDescent="0.25">
      <c r="A12" s="54">
        <v>10</v>
      </c>
      <c r="B12" s="24">
        <v>79525581</v>
      </c>
      <c r="C12" s="55" t="s">
        <v>60</v>
      </c>
      <c r="D12" s="56">
        <v>25603</v>
      </c>
      <c r="E12" s="55" t="s">
        <v>59</v>
      </c>
      <c r="F12" s="57" t="s">
        <v>58</v>
      </c>
      <c r="G12" s="58">
        <v>34092809</v>
      </c>
      <c r="H12" s="58">
        <v>231500000</v>
      </c>
    </row>
    <row r="13" spans="1:8" s="25" customFormat="1" x14ac:dyDescent="0.25">
      <c r="A13" s="54">
        <v>11</v>
      </c>
      <c r="B13" s="24">
        <v>3080725</v>
      </c>
      <c r="C13" s="55" t="s">
        <v>57</v>
      </c>
      <c r="D13" s="56">
        <v>26772</v>
      </c>
      <c r="E13" s="55" t="s">
        <v>56</v>
      </c>
      <c r="F13" s="57" t="s">
        <v>55</v>
      </c>
      <c r="G13" s="58">
        <v>37033714</v>
      </c>
      <c r="H13" s="58">
        <v>173815380</v>
      </c>
    </row>
    <row r="14" spans="1:8" s="25" customFormat="1" x14ac:dyDescent="0.25">
      <c r="A14" s="54">
        <v>12</v>
      </c>
      <c r="B14" s="24">
        <v>52112688</v>
      </c>
      <c r="C14" s="55" t="s">
        <v>54</v>
      </c>
      <c r="D14" s="56">
        <v>26309</v>
      </c>
      <c r="E14" s="55" t="s">
        <v>53</v>
      </c>
      <c r="F14" s="57" t="s">
        <v>52</v>
      </c>
      <c r="G14" s="58">
        <v>60792120</v>
      </c>
      <c r="H14" s="58">
        <v>439245284</v>
      </c>
    </row>
    <row r="15" spans="1:8" s="25" customFormat="1" ht="31.5" x14ac:dyDescent="0.25">
      <c r="A15" s="54">
        <v>13</v>
      </c>
      <c r="B15" s="24">
        <v>20729739</v>
      </c>
      <c r="C15" s="55" t="s">
        <v>51</v>
      </c>
      <c r="D15" s="56">
        <v>25330</v>
      </c>
      <c r="E15" s="55" t="s">
        <v>50</v>
      </c>
      <c r="F15" s="57" t="s">
        <v>49</v>
      </c>
      <c r="G15" s="58">
        <v>24159338</v>
      </c>
      <c r="H15" s="58">
        <v>147249600</v>
      </c>
    </row>
    <row r="16" spans="1:8" s="25" customFormat="1" ht="31.5" x14ac:dyDescent="0.25">
      <c r="A16" s="54">
        <v>14</v>
      </c>
      <c r="B16" s="24">
        <v>80428017</v>
      </c>
      <c r="C16" s="55" t="s">
        <v>48</v>
      </c>
      <c r="D16" s="56">
        <v>25327</v>
      </c>
      <c r="E16" s="55" t="s">
        <v>47</v>
      </c>
      <c r="F16" s="57" t="s">
        <v>46</v>
      </c>
      <c r="G16" s="58">
        <v>64653585</v>
      </c>
      <c r="H16" s="58">
        <v>193057920</v>
      </c>
    </row>
    <row r="17" spans="1:8" s="25" customFormat="1" x14ac:dyDescent="0.25">
      <c r="A17" s="54">
        <v>15</v>
      </c>
      <c r="B17" s="24">
        <v>20994083</v>
      </c>
      <c r="C17" s="55" t="s">
        <v>45</v>
      </c>
      <c r="D17" s="56">
        <v>24080</v>
      </c>
      <c r="E17" s="55" t="s">
        <v>44</v>
      </c>
      <c r="F17" s="57" t="s">
        <v>43</v>
      </c>
      <c r="G17" s="58">
        <v>66082017</v>
      </c>
      <c r="H17" s="58">
        <v>419000000</v>
      </c>
    </row>
    <row r="18" spans="1:8" s="25" customFormat="1" ht="31.5" x14ac:dyDescent="0.25">
      <c r="A18" s="54">
        <v>16</v>
      </c>
      <c r="B18" s="24">
        <v>79533151</v>
      </c>
      <c r="C18" s="55" t="s">
        <v>42</v>
      </c>
      <c r="D18" s="56">
        <v>25992</v>
      </c>
      <c r="E18" s="55" t="s">
        <v>41</v>
      </c>
      <c r="F18" s="57" t="s">
        <v>40</v>
      </c>
      <c r="G18" s="58">
        <v>56599036</v>
      </c>
      <c r="H18" s="58">
        <v>184332000</v>
      </c>
    </row>
    <row r="19" spans="1:8" s="25" customFormat="1" x14ac:dyDescent="0.25">
      <c r="A19" s="54">
        <v>17</v>
      </c>
      <c r="B19" s="24">
        <v>79331252</v>
      </c>
      <c r="C19" s="55" t="s">
        <v>39</v>
      </c>
      <c r="D19" s="56">
        <v>23745</v>
      </c>
      <c r="E19" s="55" t="s">
        <v>38</v>
      </c>
      <c r="F19" s="57" t="s">
        <v>37</v>
      </c>
      <c r="G19" s="58">
        <v>66617962</v>
      </c>
      <c r="H19" s="58">
        <v>318816000</v>
      </c>
    </row>
    <row r="20" spans="1:8" s="25" customFormat="1" ht="31.5" x14ac:dyDescent="0.25">
      <c r="A20" s="54">
        <v>18</v>
      </c>
      <c r="B20" s="24">
        <v>79061980</v>
      </c>
      <c r="C20" s="55" t="s">
        <v>36</v>
      </c>
      <c r="D20" s="56">
        <v>23737</v>
      </c>
      <c r="E20" s="55" t="s">
        <v>35</v>
      </c>
      <c r="F20" s="57" t="s">
        <v>34</v>
      </c>
      <c r="G20" s="58">
        <v>64963528</v>
      </c>
      <c r="H20" s="58">
        <v>213747400</v>
      </c>
    </row>
    <row r="21" spans="1:8" s="25" customFormat="1" x14ac:dyDescent="0.25">
      <c r="A21" s="54">
        <v>19</v>
      </c>
      <c r="B21" s="24">
        <v>3256222</v>
      </c>
      <c r="C21" s="55" t="s">
        <v>33</v>
      </c>
      <c r="D21" s="56">
        <v>25626</v>
      </c>
      <c r="E21" s="55" t="s">
        <v>32</v>
      </c>
      <c r="F21" s="57" t="s">
        <v>31</v>
      </c>
      <c r="G21" s="58">
        <v>102946707</v>
      </c>
      <c r="H21" s="58">
        <v>225000000</v>
      </c>
    </row>
    <row r="22" spans="1:8" x14ac:dyDescent="0.25">
      <c r="A22" s="98" t="s">
        <v>1</v>
      </c>
      <c r="B22" s="98"/>
      <c r="C22" s="98"/>
      <c r="D22" s="98"/>
      <c r="E22" s="98"/>
      <c r="F22" s="98"/>
      <c r="G22" s="98"/>
      <c r="H22" s="78">
        <f>SUM(H3:H21)</f>
        <v>4578364932</v>
      </c>
    </row>
  </sheetData>
  <mergeCells count="2">
    <mergeCell ref="A1:H1"/>
    <mergeCell ref="A22:G22"/>
  </mergeCells>
  <pageMargins left="1.140625" right="0.7" top="0.75" bottom="0.75" header="0.3" footer="0.3"/>
  <pageSetup paperSize="5" scale="7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C0BE62-488D-4D31-B199-F06DE0BAF7A0}">
  <dimension ref="A1:F26"/>
  <sheetViews>
    <sheetView showWhiteSpace="0" topLeftCell="A11" zoomScaleNormal="100" workbookViewId="0">
      <selection activeCell="F26" sqref="F26"/>
    </sheetView>
  </sheetViews>
  <sheetFormatPr baseColWidth="10" defaultColWidth="10.85546875" defaultRowHeight="15.75" x14ac:dyDescent="0.25"/>
  <cols>
    <col min="1" max="1" width="4.42578125" style="27" bestFit="1" customWidth="1"/>
    <col min="2" max="2" width="14.28515625" style="27" bestFit="1" customWidth="1"/>
    <col min="3" max="3" width="48.140625" style="28" bestFit="1" customWidth="1"/>
    <col min="4" max="4" width="15.7109375" style="27" customWidth="1"/>
    <col min="5" max="5" width="19.42578125" style="27" bestFit="1" customWidth="1"/>
    <col min="6" max="6" width="19.42578125" style="27" customWidth="1"/>
    <col min="7" max="7" width="10.85546875" style="27" customWidth="1"/>
    <col min="8" max="16384" width="10.85546875" style="27"/>
  </cols>
  <sheetData>
    <row r="1" spans="1:6" ht="24" customHeight="1" x14ac:dyDescent="0.25">
      <c r="A1" s="99" t="s">
        <v>152</v>
      </c>
      <c r="B1" s="100"/>
      <c r="C1" s="100"/>
      <c r="D1" s="100"/>
      <c r="E1" s="100"/>
      <c r="F1" s="100"/>
    </row>
    <row r="2" spans="1:6" s="23" customFormat="1" ht="31.5" x14ac:dyDescent="0.25">
      <c r="A2" s="75" t="s">
        <v>96</v>
      </c>
      <c r="B2" s="75" t="s">
        <v>95</v>
      </c>
      <c r="C2" s="75" t="s">
        <v>94</v>
      </c>
      <c r="D2" s="75" t="s">
        <v>93</v>
      </c>
      <c r="E2" s="75" t="s">
        <v>91</v>
      </c>
      <c r="F2" s="75" t="s">
        <v>192</v>
      </c>
    </row>
    <row r="3" spans="1:6" s="25" customFormat="1" x14ac:dyDescent="0.25">
      <c r="A3" s="54">
        <v>1</v>
      </c>
      <c r="B3" s="24">
        <v>3090719</v>
      </c>
      <c r="C3" s="55" t="s">
        <v>87</v>
      </c>
      <c r="D3" s="56">
        <v>25481</v>
      </c>
      <c r="E3" s="24">
        <v>4595395.4873171998</v>
      </c>
      <c r="F3" s="76">
        <f>E3*32</f>
        <v>147052655.59415039</v>
      </c>
    </row>
    <row r="4" spans="1:6" s="25" customFormat="1" x14ac:dyDescent="0.25">
      <c r="A4" s="61">
        <v>2</v>
      </c>
      <c r="B4" s="72">
        <v>79047259</v>
      </c>
      <c r="C4" s="60" t="s">
        <v>84</v>
      </c>
      <c r="D4" s="59">
        <v>24211</v>
      </c>
      <c r="E4" s="72">
        <v>4065440.0904000001</v>
      </c>
      <c r="F4" s="76">
        <f t="shared" ref="F4:F25" si="0">E4*32</f>
        <v>130094082.8928</v>
      </c>
    </row>
    <row r="5" spans="1:6" s="25" customFormat="1" x14ac:dyDescent="0.25">
      <c r="A5" s="54">
        <v>3</v>
      </c>
      <c r="B5" s="24">
        <v>79268034</v>
      </c>
      <c r="C5" s="55" t="s">
        <v>81</v>
      </c>
      <c r="D5" s="56">
        <v>22997</v>
      </c>
      <c r="E5" s="24">
        <v>3086871.7091292003</v>
      </c>
      <c r="F5" s="76">
        <f t="shared" si="0"/>
        <v>98779894.69213441</v>
      </c>
    </row>
    <row r="6" spans="1:6" s="25" customFormat="1" x14ac:dyDescent="0.25">
      <c r="A6" s="54">
        <v>4</v>
      </c>
      <c r="B6" s="24">
        <v>79756785</v>
      </c>
      <c r="C6" s="55" t="s">
        <v>78</v>
      </c>
      <c r="D6" s="56">
        <v>27583</v>
      </c>
      <c r="E6" s="24">
        <v>3721642.9780536001</v>
      </c>
      <c r="F6" s="76">
        <f t="shared" si="0"/>
        <v>119092575.2977152</v>
      </c>
    </row>
    <row r="7" spans="1:6" s="25" customFormat="1" x14ac:dyDescent="0.25">
      <c r="A7" s="54">
        <v>5</v>
      </c>
      <c r="B7" s="24">
        <v>79327092</v>
      </c>
      <c r="C7" s="55" t="s">
        <v>75</v>
      </c>
      <c r="D7" s="56">
        <v>23727</v>
      </c>
      <c r="E7" s="24">
        <v>3179311.5163896</v>
      </c>
      <c r="F7" s="76">
        <f t="shared" si="0"/>
        <v>101737968.5244672</v>
      </c>
    </row>
    <row r="8" spans="1:6" s="25" customFormat="1" x14ac:dyDescent="0.25">
      <c r="A8" s="54">
        <v>6</v>
      </c>
      <c r="B8" s="24">
        <v>79498634</v>
      </c>
      <c r="C8" s="55" t="s">
        <v>72</v>
      </c>
      <c r="D8" s="56">
        <v>25429</v>
      </c>
      <c r="E8" s="24">
        <v>4065440.0904000001</v>
      </c>
      <c r="F8" s="76">
        <f t="shared" si="0"/>
        <v>130094082.8928</v>
      </c>
    </row>
    <row r="9" spans="1:6" s="25" customFormat="1" x14ac:dyDescent="0.25">
      <c r="A9" s="54">
        <v>7</v>
      </c>
      <c r="B9" s="24">
        <v>13486771</v>
      </c>
      <c r="C9" s="55" t="s">
        <v>69</v>
      </c>
      <c r="D9" s="56">
        <v>24479</v>
      </c>
      <c r="E9" s="24">
        <v>3596350.8492000001</v>
      </c>
      <c r="F9" s="76">
        <f t="shared" si="0"/>
        <v>115083227.1744</v>
      </c>
    </row>
    <row r="10" spans="1:6" s="25" customFormat="1" x14ac:dyDescent="0.25">
      <c r="A10" s="54">
        <v>8</v>
      </c>
      <c r="B10" s="24">
        <v>51986767</v>
      </c>
      <c r="C10" s="55" t="s">
        <v>66</v>
      </c>
      <c r="D10" s="56">
        <v>25834</v>
      </c>
      <c r="E10" s="24">
        <v>8239350.8571443995</v>
      </c>
      <c r="F10" s="76">
        <f t="shared" si="0"/>
        <v>263659227.42862079</v>
      </c>
    </row>
    <row r="11" spans="1:6" s="25" customFormat="1" x14ac:dyDescent="0.25">
      <c r="A11" s="54">
        <v>9</v>
      </c>
      <c r="B11" s="24">
        <v>79694298</v>
      </c>
      <c r="C11" s="55" t="s">
        <v>63</v>
      </c>
      <c r="D11" s="56">
        <v>27610</v>
      </c>
      <c r="E11" s="24">
        <v>3596350.8492000001</v>
      </c>
      <c r="F11" s="76">
        <f t="shared" si="0"/>
        <v>115083227.1744</v>
      </c>
    </row>
    <row r="12" spans="1:6" s="25" customFormat="1" x14ac:dyDescent="0.25">
      <c r="A12" s="54">
        <v>10</v>
      </c>
      <c r="B12" s="24">
        <v>79525581</v>
      </c>
      <c r="C12" s="55" t="s">
        <v>60</v>
      </c>
      <c r="D12" s="56">
        <v>25603</v>
      </c>
      <c r="E12" s="24">
        <v>3377337.3203615998</v>
      </c>
      <c r="F12" s="76">
        <f t="shared" si="0"/>
        <v>108074794.25157119</v>
      </c>
    </row>
    <row r="13" spans="1:6" s="25" customFormat="1" x14ac:dyDescent="0.25">
      <c r="A13" s="54">
        <v>11</v>
      </c>
      <c r="B13" s="24">
        <v>3080725</v>
      </c>
      <c r="C13" s="55" t="s">
        <v>57</v>
      </c>
      <c r="D13" s="56">
        <v>26772</v>
      </c>
      <c r="E13" s="24">
        <v>3086871.7091292003</v>
      </c>
      <c r="F13" s="76">
        <f t="shared" si="0"/>
        <v>98779894.69213441</v>
      </c>
    </row>
    <row r="14" spans="1:6" s="25" customFormat="1" x14ac:dyDescent="0.25">
      <c r="A14" s="54">
        <v>12</v>
      </c>
      <c r="B14" s="24">
        <v>52112688</v>
      </c>
      <c r="C14" s="55" t="s">
        <v>54</v>
      </c>
      <c r="D14" s="56">
        <v>26309</v>
      </c>
      <c r="E14" s="24">
        <v>5694739.0041563995</v>
      </c>
      <c r="F14" s="76">
        <f t="shared" si="0"/>
        <v>182231648.13300478</v>
      </c>
    </row>
    <row r="15" spans="1:6" s="25" customFormat="1" x14ac:dyDescent="0.25">
      <c r="A15" s="54">
        <v>13</v>
      </c>
      <c r="B15" s="24">
        <v>20729739</v>
      </c>
      <c r="C15" s="55" t="s">
        <v>51</v>
      </c>
      <c r="D15" s="56">
        <v>25330</v>
      </c>
      <c r="E15" s="24">
        <v>3377337.3203615998</v>
      </c>
      <c r="F15" s="76">
        <f t="shared" si="0"/>
        <v>108074794.25157119</v>
      </c>
    </row>
    <row r="16" spans="1:6" s="25" customFormat="1" x14ac:dyDescent="0.25">
      <c r="A16" s="54">
        <v>14</v>
      </c>
      <c r="B16" s="24">
        <v>80428017</v>
      </c>
      <c r="C16" s="55" t="s">
        <v>48</v>
      </c>
      <c r="D16" s="56">
        <v>25327</v>
      </c>
      <c r="E16" s="24">
        <v>3179311.5163896</v>
      </c>
      <c r="F16" s="76">
        <f t="shared" si="0"/>
        <v>101737968.5244672</v>
      </c>
    </row>
    <row r="17" spans="1:6" s="25" customFormat="1" x14ac:dyDescent="0.25">
      <c r="A17" s="54">
        <v>15</v>
      </c>
      <c r="B17" s="24">
        <v>20994083</v>
      </c>
      <c r="C17" s="55" t="s">
        <v>45</v>
      </c>
      <c r="D17" s="56">
        <v>24080</v>
      </c>
      <c r="E17" s="24">
        <v>5694739.0041563995</v>
      </c>
      <c r="F17" s="76">
        <f t="shared" si="0"/>
        <v>182231648.13300478</v>
      </c>
    </row>
    <row r="18" spans="1:6" s="25" customFormat="1" x14ac:dyDescent="0.25">
      <c r="A18" s="54">
        <v>16</v>
      </c>
      <c r="B18" s="24">
        <v>79533151</v>
      </c>
      <c r="C18" s="55" t="s">
        <v>42</v>
      </c>
      <c r="D18" s="56">
        <v>25992</v>
      </c>
      <c r="E18" s="24">
        <v>4907760.6978288004</v>
      </c>
      <c r="F18" s="76">
        <f t="shared" si="0"/>
        <v>157048342.33052161</v>
      </c>
    </row>
    <row r="19" spans="1:6" s="25" customFormat="1" x14ac:dyDescent="0.25">
      <c r="A19" s="54">
        <v>17</v>
      </c>
      <c r="B19" s="24">
        <v>79331252</v>
      </c>
      <c r="C19" s="55" t="s">
        <v>39</v>
      </c>
      <c r="D19" s="56">
        <v>23745</v>
      </c>
      <c r="E19" s="24">
        <v>3179311.5163896</v>
      </c>
      <c r="F19" s="76">
        <f t="shared" si="0"/>
        <v>101737968.5244672</v>
      </c>
    </row>
    <row r="20" spans="1:6" s="25" customFormat="1" x14ac:dyDescent="0.25">
      <c r="A20" s="54">
        <v>18</v>
      </c>
      <c r="B20" s="24">
        <v>79061980</v>
      </c>
      <c r="C20" s="55" t="s">
        <v>36</v>
      </c>
      <c r="D20" s="56">
        <v>23737</v>
      </c>
      <c r="E20" s="24">
        <v>3377337.3203615998</v>
      </c>
      <c r="F20" s="76">
        <f t="shared" si="0"/>
        <v>108074794.25157119</v>
      </c>
    </row>
    <row r="21" spans="1:6" s="25" customFormat="1" x14ac:dyDescent="0.25">
      <c r="A21" s="54">
        <v>19</v>
      </c>
      <c r="B21" s="24">
        <v>3256222</v>
      </c>
      <c r="C21" s="55" t="s">
        <v>33</v>
      </c>
      <c r="D21" s="56">
        <v>25626</v>
      </c>
      <c r="E21" s="24">
        <v>3086871.7091292003</v>
      </c>
      <c r="F21" s="76">
        <f t="shared" si="0"/>
        <v>98779894.69213441</v>
      </c>
    </row>
    <row r="22" spans="1:6" x14ac:dyDescent="0.25">
      <c r="A22" s="54">
        <v>20</v>
      </c>
      <c r="B22" s="73">
        <v>79672672</v>
      </c>
      <c r="C22" s="55" t="s">
        <v>101</v>
      </c>
      <c r="D22" s="56">
        <v>27293</v>
      </c>
      <c r="E22" s="24">
        <v>5694739.0041563995</v>
      </c>
      <c r="F22" s="76">
        <f t="shared" si="0"/>
        <v>182231648.13300478</v>
      </c>
    </row>
    <row r="23" spans="1:6" x14ac:dyDescent="0.25">
      <c r="A23" s="54">
        <v>21</v>
      </c>
      <c r="B23" s="74">
        <v>79307878</v>
      </c>
      <c r="C23" s="55" t="s">
        <v>100</v>
      </c>
      <c r="D23" s="56">
        <v>23537</v>
      </c>
      <c r="E23" s="24">
        <v>3377337.3203615998</v>
      </c>
      <c r="F23" s="76">
        <f t="shared" si="0"/>
        <v>108074794.25157119</v>
      </c>
    </row>
    <row r="24" spans="1:6" x14ac:dyDescent="0.25">
      <c r="A24" s="54">
        <v>22</v>
      </c>
      <c r="B24" s="24">
        <v>79579510</v>
      </c>
      <c r="C24" s="55" t="s">
        <v>99</v>
      </c>
      <c r="D24" s="56" t="s">
        <v>98</v>
      </c>
      <c r="E24" s="24">
        <v>8239350.8571443995</v>
      </c>
      <c r="F24" s="76">
        <f t="shared" si="0"/>
        <v>263659227.42862079</v>
      </c>
    </row>
    <row r="25" spans="1:6" x14ac:dyDescent="0.25">
      <c r="A25" s="54">
        <v>23</v>
      </c>
      <c r="B25" s="73">
        <v>79562549</v>
      </c>
      <c r="C25" s="55" t="s">
        <v>97</v>
      </c>
      <c r="D25" s="56">
        <v>25852</v>
      </c>
      <c r="E25" s="24">
        <v>5694739.0041563995</v>
      </c>
      <c r="F25" s="76">
        <f t="shared" si="0"/>
        <v>182231648.13300478</v>
      </c>
    </row>
    <row r="26" spans="1:6" x14ac:dyDescent="0.25">
      <c r="A26" s="98" t="s">
        <v>1</v>
      </c>
      <c r="B26" s="98"/>
      <c r="C26" s="98"/>
      <c r="D26" s="98"/>
      <c r="E26" s="98"/>
      <c r="F26" s="77">
        <f>SUM(F3:F25)</f>
        <v>3203646007.4021373</v>
      </c>
    </row>
  </sheetData>
  <mergeCells count="2">
    <mergeCell ref="A1:F1"/>
    <mergeCell ref="A26:E26"/>
  </mergeCells>
  <pageMargins left="1.140625" right="0.7" top="0.75" bottom="0.75" header="0.3" footer="0.3"/>
  <pageSetup paperSize="5" scale="7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ADCAC8-FC2B-41E6-BCBE-B735EEB9661D}">
  <dimension ref="A1:G64"/>
  <sheetViews>
    <sheetView showWhiteSpace="0" zoomScaleNormal="100" workbookViewId="0">
      <selection activeCell="G64" sqref="G64"/>
    </sheetView>
  </sheetViews>
  <sheetFormatPr baseColWidth="10" defaultColWidth="10.85546875" defaultRowHeight="15.75" x14ac:dyDescent="0.25"/>
  <cols>
    <col min="1" max="1" width="3.42578125" style="27" bestFit="1" customWidth="1"/>
    <col min="2" max="2" width="39.5703125" style="28" bestFit="1" customWidth="1"/>
    <col min="3" max="3" width="11.28515625" style="27" bestFit="1" customWidth="1"/>
    <col min="4" max="4" width="25.28515625" style="33" bestFit="1" customWidth="1"/>
    <col min="5" max="5" width="25" style="27" bestFit="1" customWidth="1"/>
    <col min="6" max="6" width="15.42578125" style="27" customWidth="1"/>
    <col min="7" max="7" width="19.5703125" style="35" customWidth="1"/>
    <col min="8" max="8" width="10.85546875" style="27"/>
    <col min="9" max="9" width="10.85546875" style="27" customWidth="1"/>
    <col min="10" max="16384" width="10.85546875" style="27"/>
  </cols>
  <sheetData>
    <row r="1" spans="1:7" ht="18" x14ac:dyDescent="0.25">
      <c r="A1" s="101" t="s">
        <v>153</v>
      </c>
      <c r="B1" s="101"/>
      <c r="C1" s="101"/>
      <c r="D1" s="101"/>
      <c r="E1" s="101"/>
      <c r="F1" s="101"/>
      <c r="G1" s="101"/>
    </row>
    <row r="2" spans="1:7" s="23" customFormat="1" ht="31.5" x14ac:dyDescent="0.25">
      <c r="A2" s="75" t="s">
        <v>96</v>
      </c>
      <c r="B2" s="75" t="s">
        <v>94</v>
      </c>
      <c r="C2" s="75" t="s">
        <v>95</v>
      </c>
      <c r="D2" s="75" t="s">
        <v>107</v>
      </c>
      <c r="E2" s="75" t="s">
        <v>106</v>
      </c>
      <c r="F2" s="75" t="s">
        <v>93</v>
      </c>
      <c r="G2" s="75" t="s">
        <v>89</v>
      </c>
    </row>
    <row r="3" spans="1:7" s="25" customFormat="1" x14ac:dyDescent="0.25">
      <c r="A3" s="54">
        <v>1</v>
      </c>
      <c r="B3" s="55" t="s">
        <v>87</v>
      </c>
      <c r="C3" s="24">
        <v>3090719</v>
      </c>
      <c r="D3" s="54" t="s">
        <v>105</v>
      </c>
      <c r="E3" s="56">
        <v>34817</v>
      </c>
      <c r="F3" s="56">
        <v>25481</v>
      </c>
      <c r="G3" s="34">
        <v>41843973</v>
      </c>
    </row>
    <row r="4" spans="1:7" s="25" customFormat="1" x14ac:dyDescent="0.25">
      <c r="A4" s="54">
        <v>2</v>
      </c>
      <c r="B4" s="55" t="s">
        <v>84</v>
      </c>
      <c r="C4" s="24">
        <v>79047259</v>
      </c>
      <c r="D4" s="54" t="s">
        <v>103</v>
      </c>
      <c r="E4" s="56">
        <v>34764</v>
      </c>
      <c r="F4" s="56">
        <v>24211</v>
      </c>
      <c r="G4" s="34">
        <v>87003464</v>
      </c>
    </row>
    <row r="5" spans="1:7" s="25" customFormat="1" x14ac:dyDescent="0.25">
      <c r="A5" s="54">
        <v>3</v>
      </c>
      <c r="B5" s="55" t="s">
        <v>81</v>
      </c>
      <c r="C5" s="24">
        <v>79268034</v>
      </c>
      <c r="D5" s="54" t="s">
        <v>104</v>
      </c>
      <c r="E5" s="56">
        <v>33365</v>
      </c>
      <c r="F5" s="56">
        <v>22997</v>
      </c>
      <c r="G5" s="34">
        <v>85653299</v>
      </c>
    </row>
    <row r="6" spans="1:7" s="25" customFormat="1" x14ac:dyDescent="0.25">
      <c r="A6" s="54">
        <v>4</v>
      </c>
      <c r="B6" s="55" t="s">
        <v>78</v>
      </c>
      <c r="C6" s="24">
        <v>79756785</v>
      </c>
      <c r="D6" s="54" t="s">
        <v>105</v>
      </c>
      <c r="E6" s="56">
        <v>34849</v>
      </c>
      <c r="F6" s="56">
        <v>27583</v>
      </c>
      <c r="G6" s="34">
        <v>58541535</v>
      </c>
    </row>
    <row r="7" spans="1:7" s="25" customFormat="1" x14ac:dyDescent="0.25">
      <c r="A7" s="54">
        <v>5</v>
      </c>
      <c r="B7" s="55" t="s">
        <v>75</v>
      </c>
      <c r="C7" s="24">
        <v>79327092</v>
      </c>
      <c r="D7" s="54" t="s">
        <v>102</v>
      </c>
      <c r="E7" s="56">
        <v>35530</v>
      </c>
      <c r="F7" s="56">
        <v>23727</v>
      </c>
      <c r="G7" s="34">
        <v>72670898</v>
      </c>
    </row>
    <row r="8" spans="1:7" s="25" customFormat="1" x14ac:dyDescent="0.25">
      <c r="A8" s="54">
        <v>6</v>
      </c>
      <c r="B8" s="55" t="s">
        <v>72</v>
      </c>
      <c r="C8" s="24">
        <v>79498634</v>
      </c>
      <c r="D8" s="54" t="s">
        <v>103</v>
      </c>
      <c r="E8" s="56">
        <v>34844</v>
      </c>
      <c r="F8" s="56">
        <v>25429</v>
      </c>
      <c r="G8" s="34">
        <v>56272488</v>
      </c>
    </row>
    <row r="9" spans="1:7" s="25" customFormat="1" x14ac:dyDescent="0.25">
      <c r="A9" s="54">
        <v>7</v>
      </c>
      <c r="B9" s="55" t="s">
        <v>69</v>
      </c>
      <c r="C9" s="24">
        <v>13486771</v>
      </c>
      <c r="D9" s="54" t="s">
        <v>103</v>
      </c>
      <c r="E9" s="56">
        <v>33338</v>
      </c>
      <c r="F9" s="56">
        <v>24479</v>
      </c>
      <c r="G9" s="34">
        <v>101682756</v>
      </c>
    </row>
    <row r="10" spans="1:7" s="25" customFormat="1" x14ac:dyDescent="0.25">
      <c r="A10" s="54">
        <v>8</v>
      </c>
      <c r="B10" s="55" t="s">
        <v>66</v>
      </c>
      <c r="C10" s="24">
        <v>51986767</v>
      </c>
      <c r="D10" s="54" t="s">
        <v>103</v>
      </c>
      <c r="E10" s="56">
        <v>35654</v>
      </c>
      <c r="F10" s="56">
        <v>25834</v>
      </c>
      <c r="G10" s="34">
        <v>75879213</v>
      </c>
    </row>
    <row r="11" spans="1:7" s="25" customFormat="1" x14ac:dyDescent="0.25">
      <c r="A11" s="54">
        <v>9</v>
      </c>
      <c r="B11" s="55" t="s">
        <v>63</v>
      </c>
      <c r="C11" s="24">
        <v>79694298</v>
      </c>
      <c r="D11" s="54" t="s">
        <v>103</v>
      </c>
      <c r="E11" s="56">
        <v>36686</v>
      </c>
      <c r="F11" s="56">
        <v>27610</v>
      </c>
      <c r="G11" s="34">
        <v>57260159</v>
      </c>
    </row>
    <row r="12" spans="1:7" s="25" customFormat="1" x14ac:dyDescent="0.25">
      <c r="A12" s="54">
        <v>10</v>
      </c>
      <c r="B12" s="55" t="s">
        <v>60</v>
      </c>
      <c r="C12" s="24">
        <v>79525581</v>
      </c>
      <c r="D12" s="54" t="s">
        <v>102</v>
      </c>
      <c r="E12" s="56">
        <v>33247</v>
      </c>
      <c r="F12" s="56">
        <v>25603</v>
      </c>
      <c r="G12" s="34">
        <v>34092809</v>
      </c>
    </row>
    <row r="13" spans="1:7" s="25" customFormat="1" x14ac:dyDescent="0.25">
      <c r="A13" s="54">
        <v>11</v>
      </c>
      <c r="B13" s="55" t="s">
        <v>57</v>
      </c>
      <c r="C13" s="24">
        <v>3080725</v>
      </c>
      <c r="D13" s="54" t="s">
        <v>102</v>
      </c>
      <c r="E13" s="56">
        <v>35507</v>
      </c>
      <c r="F13" s="56">
        <v>26772</v>
      </c>
      <c r="G13" s="34">
        <v>37033714</v>
      </c>
    </row>
    <row r="14" spans="1:7" s="25" customFormat="1" x14ac:dyDescent="0.25">
      <c r="A14" s="54">
        <v>12</v>
      </c>
      <c r="B14" s="55" t="s">
        <v>54</v>
      </c>
      <c r="C14" s="24">
        <v>52112688</v>
      </c>
      <c r="D14" s="54" t="s">
        <v>103</v>
      </c>
      <c r="E14" s="56">
        <v>36398</v>
      </c>
      <c r="F14" s="56">
        <v>26309</v>
      </c>
      <c r="G14" s="34">
        <v>60792120</v>
      </c>
    </row>
    <row r="15" spans="1:7" s="25" customFormat="1" x14ac:dyDescent="0.25">
      <c r="A15" s="54">
        <v>13</v>
      </c>
      <c r="B15" s="55" t="s">
        <v>51</v>
      </c>
      <c r="C15" s="24">
        <v>20729739</v>
      </c>
      <c r="D15" s="54" t="s">
        <v>104</v>
      </c>
      <c r="E15" s="56">
        <v>33415</v>
      </c>
      <c r="F15" s="56">
        <v>25330</v>
      </c>
      <c r="G15" s="34">
        <v>24159338</v>
      </c>
    </row>
    <row r="16" spans="1:7" s="25" customFormat="1" x14ac:dyDescent="0.25">
      <c r="A16" s="54">
        <v>14</v>
      </c>
      <c r="B16" s="55" t="s">
        <v>48</v>
      </c>
      <c r="C16" s="24">
        <v>80428017</v>
      </c>
      <c r="D16" s="54" t="s">
        <v>102</v>
      </c>
      <c r="E16" s="56">
        <v>34717</v>
      </c>
      <c r="F16" s="56">
        <v>25327</v>
      </c>
      <c r="G16" s="34">
        <v>64653585</v>
      </c>
    </row>
    <row r="17" spans="1:7" s="25" customFormat="1" x14ac:dyDescent="0.25">
      <c r="A17" s="54">
        <v>15</v>
      </c>
      <c r="B17" s="55" t="s">
        <v>45</v>
      </c>
      <c r="C17" s="24">
        <v>20994083</v>
      </c>
      <c r="D17" s="54" t="s">
        <v>103</v>
      </c>
      <c r="E17" s="56">
        <v>32841</v>
      </c>
      <c r="F17" s="56">
        <v>24080</v>
      </c>
      <c r="G17" s="34">
        <v>66082017</v>
      </c>
    </row>
    <row r="18" spans="1:7" s="25" customFormat="1" x14ac:dyDescent="0.25">
      <c r="A18" s="54">
        <v>16</v>
      </c>
      <c r="B18" s="55" t="s">
        <v>42</v>
      </c>
      <c r="C18" s="24">
        <v>79533151</v>
      </c>
      <c r="D18" s="54" t="s">
        <v>103</v>
      </c>
      <c r="E18" s="56">
        <v>35138</v>
      </c>
      <c r="F18" s="56">
        <v>25992</v>
      </c>
      <c r="G18" s="34">
        <v>56599036</v>
      </c>
    </row>
    <row r="19" spans="1:7" s="25" customFormat="1" x14ac:dyDescent="0.25">
      <c r="A19" s="54">
        <v>17</v>
      </c>
      <c r="B19" s="55" t="s">
        <v>39</v>
      </c>
      <c r="C19" s="24">
        <v>79331252</v>
      </c>
      <c r="D19" s="54" t="s">
        <v>102</v>
      </c>
      <c r="E19" s="56">
        <v>34887</v>
      </c>
      <c r="F19" s="56">
        <v>23745</v>
      </c>
      <c r="G19" s="34">
        <v>66617962</v>
      </c>
    </row>
    <row r="20" spans="1:7" s="25" customFormat="1" x14ac:dyDescent="0.25">
      <c r="A20" s="54">
        <v>18</v>
      </c>
      <c r="B20" s="55" t="s">
        <v>36</v>
      </c>
      <c r="C20" s="24">
        <v>79061980</v>
      </c>
      <c r="D20" s="54" t="s">
        <v>102</v>
      </c>
      <c r="E20" s="56">
        <v>33441</v>
      </c>
      <c r="F20" s="56">
        <v>23737</v>
      </c>
      <c r="G20" s="34">
        <v>64963528</v>
      </c>
    </row>
    <row r="21" spans="1:7" s="25" customFormat="1" x14ac:dyDescent="0.25">
      <c r="A21" s="54">
        <v>19</v>
      </c>
      <c r="B21" s="55" t="s">
        <v>33</v>
      </c>
      <c r="C21" s="24">
        <v>3256222</v>
      </c>
      <c r="D21" s="54" t="s">
        <v>102</v>
      </c>
      <c r="E21" s="56">
        <v>33448</v>
      </c>
      <c r="F21" s="56">
        <v>25626</v>
      </c>
      <c r="G21" s="34">
        <v>102946707</v>
      </c>
    </row>
    <row r="22" spans="1:7" x14ac:dyDescent="0.25">
      <c r="A22" s="54">
        <v>20</v>
      </c>
      <c r="B22" s="30" t="s">
        <v>108</v>
      </c>
      <c r="C22" s="29">
        <v>2861251</v>
      </c>
      <c r="D22" s="31" t="s">
        <v>109</v>
      </c>
      <c r="E22" s="31" t="s">
        <v>109</v>
      </c>
      <c r="F22" s="32">
        <v>23844</v>
      </c>
      <c r="G22" s="36">
        <v>2148213</v>
      </c>
    </row>
    <row r="23" spans="1:7" x14ac:dyDescent="0.25">
      <c r="A23" s="54">
        <v>21</v>
      </c>
      <c r="B23" s="30" t="s">
        <v>110</v>
      </c>
      <c r="C23" s="29">
        <v>30763041</v>
      </c>
      <c r="D23" s="31" t="s">
        <v>109</v>
      </c>
      <c r="E23" s="31" t="s">
        <v>109</v>
      </c>
      <c r="F23" s="32">
        <v>19147</v>
      </c>
      <c r="G23" s="36">
        <v>56937231</v>
      </c>
    </row>
    <row r="24" spans="1:7" x14ac:dyDescent="0.25">
      <c r="A24" s="54">
        <v>22</v>
      </c>
      <c r="B24" s="30" t="s">
        <v>111</v>
      </c>
      <c r="C24" s="29">
        <v>3076877</v>
      </c>
      <c r="D24" s="31" t="s">
        <v>109</v>
      </c>
      <c r="E24" s="31" t="s">
        <v>109</v>
      </c>
      <c r="F24" s="32">
        <v>19427</v>
      </c>
      <c r="G24" s="36">
        <v>25609674</v>
      </c>
    </row>
    <row r="25" spans="1:7" x14ac:dyDescent="0.25">
      <c r="A25" s="54">
        <v>23</v>
      </c>
      <c r="B25" s="30" t="s">
        <v>112</v>
      </c>
      <c r="C25" s="29">
        <v>11338033</v>
      </c>
      <c r="D25" s="31" t="s">
        <v>109</v>
      </c>
      <c r="E25" s="31" t="s">
        <v>109</v>
      </c>
      <c r="F25" s="32">
        <v>20273</v>
      </c>
      <c r="G25" s="36">
        <v>62964589</v>
      </c>
    </row>
    <row r="26" spans="1:7" x14ac:dyDescent="0.25">
      <c r="A26" s="54">
        <v>24</v>
      </c>
      <c r="B26" s="30" t="s">
        <v>113</v>
      </c>
      <c r="C26" s="29">
        <v>12118865</v>
      </c>
      <c r="D26" s="31" t="s">
        <v>109</v>
      </c>
      <c r="E26" s="31" t="s">
        <v>109</v>
      </c>
      <c r="F26" s="32">
        <v>22190</v>
      </c>
      <c r="G26" s="36">
        <v>44124057</v>
      </c>
    </row>
    <row r="27" spans="1:7" x14ac:dyDescent="0.25">
      <c r="A27" s="54">
        <v>25</v>
      </c>
      <c r="B27" s="30" t="s">
        <v>114</v>
      </c>
      <c r="C27" s="29">
        <v>19159944</v>
      </c>
      <c r="D27" s="31" t="s">
        <v>109</v>
      </c>
      <c r="E27" s="31" t="s">
        <v>109</v>
      </c>
      <c r="F27" s="32">
        <v>18825</v>
      </c>
      <c r="G27" s="36">
        <v>61580328</v>
      </c>
    </row>
    <row r="28" spans="1:7" x14ac:dyDescent="0.25">
      <c r="A28" s="54">
        <v>26</v>
      </c>
      <c r="B28" s="30" t="s">
        <v>115</v>
      </c>
      <c r="C28" s="29">
        <v>19165861</v>
      </c>
      <c r="D28" s="31" t="s">
        <v>109</v>
      </c>
      <c r="E28" s="31" t="s">
        <v>109</v>
      </c>
      <c r="F28" s="32">
        <v>19042</v>
      </c>
      <c r="G28" s="36">
        <v>58262416</v>
      </c>
    </row>
    <row r="29" spans="1:7" x14ac:dyDescent="0.25">
      <c r="A29" s="54">
        <v>27</v>
      </c>
      <c r="B29" s="30" t="s">
        <v>116</v>
      </c>
      <c r="C29" s="29">
        <v>19180575</v>
      </c>
      <c r="D29" s="31" t="s">
        <v>109</v>
      </c>
      <c r="E29" s="31" t="s">
        <v>109</v>
      </c>
      <c r="F29" s="32">
        <v>18949</v>
      </c>
      <c r="G29" s="36">
        <v>58269850</v>
      </c>
    </row>
    <row r="30" spans="1:7" x14ac:dyDescent="0.25">
      <c r="A30" s="54">
        <v>28</v>
      </c>
      <c r="B30" s="30" t="s">
        <v>117</v>
      </c>
      <c r="C30" s="29">
        <v>19262805</v>
      </c>
      <c r="D30" s="31" t="s">
        <v>109</v>
      </c>
      <c r="E30" s="31" t="s">
        <v>109</v>
      </c>
      <c r="F30" s="32">
        <v>18928</v>
      </c>
      <c r="G30" s="36">
        <v>60757243</v>
      </c>
    </row>
    <row r="31" spans="1:7" x14ac:dyDescent="0.25">
      <c r="A31" s="54">
        <v>29</v>
      </c>
      <c r="B31" s="30" t="s">
        <v>118</v>
      </c>
      <c r="C31" s="29">
        <v>20357513</v>
      </c>
      <c r="D31" s="31" t="s">
        <v>109</v>
      </c>
      <c r="E31" s="31" t="s">
        <v>109</v>
      </c>
      <c r="F31" s="32">
        <v>22610</v>
      </c>
      <c r="G31" s="36">
        <v>33207602</v>
      </c>
    </row>
    <row r="32" spans="1:7" x14ac:dyDescent="0.25">
      <c r="A32" s="54">
        <v>30</v>
      </c>
      <c r="B32" s="30" t="s">
        <v>119</v>
      </c>
      <c r="C32" s="29">
        <v>20613114</v>
      </c>
      <c r="D32" s="31" t="s">
        <v>109</v>
      </c>
      <c r="E32" s="31" t="s">
        <v>109</v>
      </c>
      <c r="F32" s="32">
        <v>18352</v>
      </c>
      <c r="G32" s="36">
        <v>20303572</v>
      </c>
    </row>
    <row r="33" spans="1:7" x14ac:dyDescent="0.25">
      <c r="A33" s="54">
        <v>31</v>
      </c>
      <c r="B33" s="30" t="s">
        <v>120</v>
      </c>
      <c r="C33" s="29">
        <v>20903995</v>
      </c>
      <c r="D33" s="31" t="s">
        <v>109</v>
      </c>
      <c r="E33" s="31" t="s">
        <v>109</v>
      </c>
      <c r="F33" s="32">
        <v>22676</v>
      </c>
      <c r="G33" s="36">
        <v>66646801</v>
      </c>
    </row>
    <row r="34" spans="1:7" x14ac:dyDescent="0.25">
      <c r="A34" s="54">
        <v>32</v>
      </c>
      <c r="B34" s="30" t="s">
        <v>121</v>
      </c>
      <c r="C34" s="29">
        <v>20951754</v>
      </c>
      <c r="D34" s="31" t="s">
        <v>109</v>
      </c>
      <c r="E34" s="31" t="s">
        <v>109</v>
      </c>
      <c r="F34" s="32">
        <v>21716</v>
      </c>
      <c r="G34" s="36">
        <v>44807686</v>
      </c>
    </row>
    <row r="35" spans="1:7" x14ac:dyDescent="0.25">
      <c r="A35" s="54">
        <v>33</v>
      </c>
      <c r="B35" s="30" t="s">
        <v>122</v>
      </c>
      <c r="C35" s="29">
        <v>20982678</v>
      </c>
      <c r="D35" s="31" t="s">
        <v>109</v>
      </c>
      <c r="E35" s="31" t="s">
        <v>109</v>
      </c>
      <c r="F35" s="32">
        <v>21086</v>
      </c>
      <c r="G35" s="36">
        <v>59951015</v>
      </c>
    </row>
    <row r="36" spans="1:7" x14ac:dyDescent="0.25">
      <c r="A36" s="54">
        <v>34</v>
      </c>
      <c r="B36" s="30" t="s">
        <v>123</v>
      </c>
      <c r="C36" s="29">
        <v>35521289</v>
      </c>
      <c r="D36" s="31" t="s">
        <v>109</v>
      </c>
      <c r="E36" s="31" t="s">
        <v>109</v>
      </c>
      <c r="F36" s="32">
        <v>24779</v>
      </c>
      <c r="G36" s="36">
        <v>79947853</v>
      </c>
    </row>
    <row r="37" spans="1:7" x14ac:dyDescent="0.25">
      <c r="A37" s="54">
        <v>35</v>
      </c>
      <c r="B37" s="30" t="s">
        <v>124</v>
      </c>
      <c r="C37" s="29">
        <v>39560674</v>
      </c>
      <c r="D37" s="31" t="s">
        <v>109</v>
      </c>
      <c r="E37" s="31" t="s">
        <v>109</v>
      </c>
      <c r="F37" s="32">
        <v>23731</v>
      </c>
      <c r="G37" s="36">
        <v>73728640</v>
      </c>
    </row>
    <row r="38" spans="1:7" x14ac:dyDescent="0.25">
      <c r="A38" s="54">
        <v>36</v>
      </c>
      <c r="B38" s="30" t="s">
        <v>125</v>
      </c>
      <c r="C38" s="29">
        <v>41563052</v>
      </c>
      <c r="D38" s="31" t="s">
        <v>109</v>
      </c>
      <c r="E38" s="31" t="s">
        <v>109</v>
      </c>
      <c r="F38" s="32">
        <v>19054</v>
      </c>
      <c r="G38" s="36">
        <v>15260188</v>
      </c>
    </row>
    <row r="39" spans="1:7" x14ac:dyDescent="0.25">
      <c r="A39" s="54">
        <v>37</v>
      </c>
      <c r="B39" s="30" t="s">
        <v>126</v>
      </c>
      <c r="C39" s="29">
        <v>41589120</v>
      </c>
      <c r="D39" s="31" t="s">
        <v>109</v>
      </c>
      <c r="E39" s="31" t="s">
        <v>109</v>
      </c>
      <c r="F39" s="32">
        <v>19403</v>
      </c>
      <c r="G39" s="36">
        <v>76279280</v>
      </c>
    </row>
    <row r="40" spans="1:7" x14ac:dyDescent="0.25">
      <c r="A40" s="54">
        <v>38</v>
      </c>
      <c r="B40" s="30" t="s">
        <v>127</v>
      </c>
      <c r="C40" s="29">
        <v>41656021</v>
      </c>
      <c r="D40" s="31" t="s">
        <v>109</v>
      </c>
      <c r="E40" s="31" t="s">
        <v>109</v>
      </c>
      <c r="F40" s="32">
        <v>20413</v>
      </c>
      <c r="G40" s="36">
        <v>44894787</v>
      </c>
    </row>
    <row r="41" spans="1:7" x14ac:dyDescent="0.25">
      <c r="A41" s="54">
        <v>39</v>
      </c>
      <c r="B41" s="30" t="s">
        <v>128</v>
      </c>
      <c r="C41" s="29">
        <v>41694946</v>
      </c>
      <c r="D41" s="31" t="s">
        <v>109</v>
      </c>
      <c r="E41" s="31" t="s">
        <v>109</v>
      </c>
      <c r="F41" s="32">
        <v>20011</v>
      </c>
      <c r="G41" s="36">
        <v>57025099</v>
      </c>
    </row>
    <row r="42" spans="1:7" x14ac:dyDescent="0.25">
      <c r="A42" s="54">
        <v>40</v>
      </c>
      <c r="B42" s="30" t="s">
        <v>129</v>
      </c>
      <c r="C42" s="29">
        <v>51736483</v>
      </c>
      <c r="D42" s="31" t="s">
        <v>109</v>
      </c>
      <c r="E42" s="31" t="s">
        <v>109</v>
      </c>
      <c r="F42" s="32">
        <v>23638</v>
      </c>
      <c r="G42" s="36">
        <v>105552100</v>
      </c>
    </row>
    <row r="43" spans="1:7" x14ac:dyDescent="0.25">
      <c r="A43" s="54">
        <v>41</v>
      </c>
      <c r="B43" s="30" t="s">
        <v>130</v>
      </c>
      <c r="C43" s="29">
        <v>51965194</v>
      </c>
      <c r="D43" s="31" t="s">
        <v>109</v>
      </c>
      <c r="E43" s="31" t="s">
        <v>109</v>
      </c>
      <c r="F43" s="32">
        <v>23440</v>
      </c>
      <c r="G43" s="36">
        <v>69442861</v>
      </c>
    </row>
    <row r="44" spans="1:7" x14ac:dyDescent="0.25">
      <c r="A44" s="54">
        <v>42</v>
      </c>
      <c r="B44" s="30" t="s">
        <v>131</v>
      </c>
      <c r="C44" s="29">
        <v>63390085</v>
      </c>
      <c r="D44" s="31" t="s">
        <v>109</v>
      </c>
      <c r="E44" s="31" t="s">
        <v>109</v>
      </c>
      <c r="F44" s="32">
        <v>21929</v>
      </c>
      <c r="G44" s="36">
        <v>106716769</v>
      </c>
    </row>
    <row r="45" spans="1:7" x14ac:dyDescent="0.25">
      <c r="A45" s="54">
        <v>43</v>
      </c>
      <c r="B45" s="30" t="s">
        <v>132</v>
      </c>
      <c r="C45" s="29">
        <v>65710691</v>
      </c>
      <c r="D45" s="31" t="s">
        <v>109</v>
      </c>
      <c r="E45" s="31" t="s">
        <v>109</v>
      </c>
      <c r="F45" s="32">
        <v>23670</v>
      </c>
      <c r="G45" s="36">
        <v>35819684</v>
      </c>
    </row>
    <row r="46" spans="1:7" x14ac:dyDescent="0.25">
      <c r="A46" s="54">
        <v>44</v>
      </c>
      <c r="B46" s="30" t="s">
        <v>133</v>
      </c>
      <c r="C46" s="29">
        <v>17039921</v>
      </c>
      <c r="D46" s="31" t="s">
        <v>109</v>
      </c>
      <c r="E46" s="31" t="s">
        <v>109</v>
      </c>
      <c r="F46" s="32">
        <v>14648</v>
      </c>
      <c r="G46" s="36">
        <v>21411593</v>
      </c>
    </row>
    <row r="47" spans="1:7" x14ac:dyDescent="0.25">
      <c r="A47" s="54">
        <v>45</v>
      </c>
      <c r="B47" s="30" t="s">
        <v>134</v>
      </c>
      <c r="C47" s="29">
        <v>51667419</v>
      </c>
      <c r="D47" s="31" t="s">
        <v>109</v>
      </c>
      <c r="E47" s="31" t="s">
        <v>109</v>
      </c>
      <c r="F47" s="32">
        <v>17763</v>
      </c>
      <c r="G47" s="36">
        <v>15147525</v>
      </c>
    </row>
    <row r="48" spans="1:7" x14ac:dyDescent="0.25">
      <c r="A48" s="54">
        <v>46</v>
      </c>
      <c r="B48" s="30" t="s">
        <v>135</v>
      </c>
      <c r="C48" s="29">
        <v>41489534</v>
      </c>
      <c r="D48" s="31" t="s">
        <v>109</v>
      </c>
      <c r="E48" s="31" t="s">
        <v>109</v>
      </c>
      <c r="F48" s="32">
        <v>22885</v>
      </c>
      <c r="G48" s="36">
        <v>10515</v>
      </c>
    </row>
    <row r="49" spans="1:7" x14ac:dyDescent="0.25">
      <c r="A49" s="54">
        <v>47</v>
      </c>
      <c r="B49" s="30" t="s">
        <v>136</v>
      </c>
      <c r="C49" s="29">
        <v>19086263</v>
      </c>
      <c r="D49" s="31" t="s">
        <v>109</v>
      </c>
      <c r="E49" s="31" t="s">
        <v>109</v>
      </c>
      <c r="F49" s="32">
        <v>18202</v>
      </c>
      <c r="G49" s="36">
        <v>15525565</v>
      </c>
    </row>
    <row r="50" spans="1:7" x14ac:dyDescent="0.25">
      <c r="A50" s="54">
        <v>48</v>
      </c>
      <c r="B50" s="30" t="s">
        <v>137</v>
      </c>
      <c r="C50" s="29">
        <v>20686683</v>
      </c>
      <c r="D50" s="31" t="s">
        <v>109</v>
      </c>
      <c r="E50" s="31" t="s">
        <v>138</v>
      </c>
      <c r="F50" s="32">
        <v>22678</v>
      </c>
      <c r="G50" s="37">
        <v>56779324</v>
      </c>
    </row>
    <row r="51" spans="1:7" x14ac:dyDescent="0.25">
      <c r="A51" s="54">
        <v>49</v>
      </c>
      <c r="B51" s="30" t="s">
        <v>139</v>
      </c>
      <c r="C51" s="29">
        <v>19492147</v>
      </c>
      <c r="D51" s="31" t="s">
        <v>109</v>
      </c>
      <c r="E51" s="31" t="s">
        <v>138</v>
      </c>
      <c r="F51" s="32">
        <v>22931</v>
      </c>
      <c r="G51" s="37">
        <v>11143387</v>
      </c>
    </row>
    <row r="52" spans="1:7" x14ac:dyDescent="0.25">
      <c r="A52" s="54">
        <v>50</v>
      </c>
      <c r="B52" s="30" t="s">
        <v>140</v>
      </c>
      <c r="C52" s="29">
        <v>51586531</v>
      </c>
      <c r="D52" s="31" t="s">
        <v>109</v>
      </c>
      <c r="E52" s="31" t="s">
        <v>138</v>
      </c>
      <c r="F52" s="32">
        <v>22294</v>
      </c>
      <c r="G52" s="37">
        <v>1218201</v>
      </c>
    </row>
    <row r="53" spans="1:7" x14ac:dyDescent="0.25">
      <c r="A53" s="54">
        <v>51</v>
      </c>
      <c r="B53" s="30" t="s">
        <v>141</v>
      </c>
      <c r="C53" s="29">
        <v>4323726</v>
      </c>
      <c r="D53" s="31" t="s">
        <v>109</v>
      </c>
      <c r="E53" s="31" t="s">
        <v>138</v>
      </c>
      <c r="F53" s="32">
        <v>16053</v>
      </c>
      <c r="G53" s="37">
        <v>555676</v>
      </c>
    </row>
    <row r="54" spans="1:7" x14ac:dyDescent="0.25">
      <c r="A54" s="54">
        <v>52</v>
      </c>
      <c r="B54" s="30" t="s">
        <v>142</v>
      </c>
      <c r="C54" s="29">
        <v>39786131</v>
      </c>
      <c r="D54" s="31" t="s">
        <v>109</v>
      </c>
      <c r="E54" s="31" t="s">
        <v>138</v>
      </c>
      <c r="F54" s="32">
        <v>24569</v>
      </c>
      <c r="G54" s="37">
        <v>27647642</v>
      </c>
    </row>
    <row r="55" spans="1:7" x14ac:dyDescent="0.25">
      <c r="A55" s="54">
        <v>53</v>
      </c>
      <c r="B55" s="30" t="s">
        <v>143</v>
      </c>
      <c r="C55" s="29">
        <v>3014943</v>
      </c>
      <c r="D55" s="31" t="s">
        <v>109</v>
      </c>
      <c r="E55" s="31" t="s">
        <v>138</v>
      </c>
      <c r="F55" s="32">
        <v>18412</v>
      </c>
      <c r="G55" s="37">
        <v>16560179</v>
      </c>
    </row>
    <row r="56" spans="1:7" x14ac:dyDescent="0.25">
      <c r="A56" s="54">
        <v>54</v>
      </c>
      <c r="B56" s="30" t="s">
        <v>144</v>
      </c>
      <c r="C56" s="29">
        <v>17193311</v>
      </c>
      <c r="D56" s="31" t="s">
        <v>109</v>
      </c>
      <c r="E56" s="31" t="s">
        <v>138</v>
      </c>
      <c r="F56" s="32">
        <v>17618</v>
      </c>
      <c r="G56" s="37">
        <v>4280897</v>
      </c>
    </row>
    <row r="57" spans="1:7" x14ac:dyDescent="0.25">
      <c r="A57" s="54">
        <v>55</v>
      </c>
      <c r="B57" s="30" t="s">
        <v>145</v>
      </c>
      <c r="C57" s="29">
        <v>19406896</v>
      </c>
      <c r="D57" s="31" t="s">
        <v>109</v>
      </c>
      <c r="E57" s="31" t="s">
        <v>138</v>
      </c>
      <c r="F57" s="32">
        <v>22048</v>
      </c>
      <c r="G57" s="37">
        <v>12367088</v>
      </c>
    </row>
    <row r="58" spans="1:7" x14ac:dyDescent="0.25">
      <c r="A58" s="54">
        <v>56</v>
      </c>
      <c r="B58" s="30" t="s">
        <v>146</v>
      </c>
      <c r="C58" s="29">
        <v>39524789</v>
      </c>
      <c r="D58" s="31" t="s">
        <v>109</v>
      </c>
      <c r="E58" s="31" t="s">
        <v>138</v>
      </c>
      <c r="F58" s="32"/>
      <c r="G58" s="37">
        <v>6256448</v>
      </c>
    </row>
    <row r="59" spans="1:7" x14ac:dyDescent="0.25">
      <c r="A59" s="54">
        <v>57</v>
      </c>
      <c r="B59" s="30" t="s">
        <v>147</v>
      </c>
      <c r="C59" s="29">
        <v>5624712</v>
      </c>
      <c r="D59" s="31" t="s">
        <v>109</v>
      </c>
      <c r="E59" s="31" t="s">
        <v>138</v>
      </c>
      <c r="F59" s="32">
        <v>20910</v>
      </c>
      <c r="G59" s="37">
        <v>6293903</v>
      </c>
    </row>
    <row r="60" spans="1:7" x14ac:dyDescent="0.25">
      <c r="A60" s="54">
        <v>58</v>
      </c>
      <c r="B60" s="30" t="s">
        <v>148</v>
      </c>
      <c r="C60" s="29">
        <v>5688710</v>
      </c>
      <c r="D60" s="31" t="s">
        <v>109</v>
      </c>
      <c r="E60" s="31" t="s">
        <v>138</v>
      </c>
      <c r="F60" s="32">
        <v>23115</v>
      </c>
      <c r="G60" s="37">
        <v>9834946</v>
      </c>
    </row>
    <row r="61" spans="1:7" x14ac:dyDescent="0.25">
      <c r="A61" s="54">
        <v>59</v>
      </c>
      <c r="B61" s="30" t="s">
        <v>149</v>
      </c>
      <c r="C61" s="29">
        <v>188976</v>
      </c>
      <c r="D61" s="31" t="s">
        <v>109</v>
      </c>
      <c r="E61" s="31" t="s">
        <v>138</v>
      </c>
      <c r="F61" s="32">
        <v>11053</v>
      </c>
      <c r="G61" s="37">
        <v>4076878</v>
      </c>
    </row>
    <row r="62" spans="1:7" x14ac:dyDescent="0.25">
      <c r="A62" s="54">
        <v>60</v>
      </c>
      <c r="B62" s="30" t="s">
        <v>150</v>
      </c>
      <c r="C62" s="29">
        <v>28684213</v>
      </c>
      <c r="D62" s="31" t="s">
        <v>109</v>
      </c>
      <c r="E62" s="31" t="s">
        <v>138</v>
      </c>
      <c r="F62" s="32">
        <v>23259</v>
      </c>
      <c r="G62" s="37">
        <v>27372678</v>
      </c>
    </row>
    <row r="63" spans="1:7" x14ac:dyDescent="0.25">
      <c r="A63" s="54">
        <v>61</v>
      </c>
      <c r="B63" s="30" t="s">
        <v>151</v>
      </c>
      <c r="C63" s="29">
        <v>41575342</v>
      </c>
      <c r="D63" s="31" t="s">
        <v>109</v>
      </c>
      <c r="E63" s="31" t="s">
        <v>138</v>
      </c>
      <c r="F63" s="32">
        <v>18976</v>
      </c>
      <c r="G63" s="37">
        <v>2755845</v>
      </c>
    </row>
    <row r="64" spans="1:7" x14ac:dyDescent="0.25">
      <c r="A64" s="98" t="s">
        <v>1</v>
      </c>
      <c r="B64" s="98"/>
      <c r="C64" s="98"/>
      <c r="D64" s="98"/>
      <c r="E64" s="98"/>
      <c r="F64" s="98"/>
      <c r="G64" s="79">
        <f>SUM(G3:G63)</f>
        <v>2774224429</v>
      </c>
    </row>
  </sheetData>
  <mergeCells count="2">
    <mergeCell ref="A1:G1"/>
    <mergeCell ref="A64:F64"/>
  </mergeCells>
  <pageMargins left="1.140625" right="0.7" top="0.75" bottom="0.75" header="0.3" footer="0.3"/>
  <pageSetup paperSize="5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1</vt:i4>
      </vt:variant>
    </vt:vector>
  </HeadingPairs>
  <TitlesOfParts>
    <vt:vector size="8" baseType="lpstr">
      <vt:lpstr>TRDM</vt:lpstr>
      <vt:lpstr>RELACION M&amp;E</vt:lpstr>
      <vt:lpstr>AUTOMOVILES</vt:lpstr>
      <vt:lpstr>SOAT</vt:lpstr>
      <vt:lpstr>INCENDIOS DEUDORES</vt:lpstr>
      <vt:lpstr>VIDA FUNCIONARIOS</vt:lpstr>
      <vt:lpstr>VIDA DEUDORES</vt:lpstr>
      <vt:lpstr>TRDM!Área_de_impresión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Arturo Bejarano Sema</dc:creator>
  <cp:lastModifiedBy>Carlos Arturo Bejarano Sema</cp:lastModifiedBy>
  <dcterms:created xsi:type="dcterms:W3CDTF">2019-06-25T20:29:41Z</dcterms:created>
  <dcterms:modified xsi:type="dcterms:W3CDTF">2023-02-15T17:26:59Z</dcterms:modified>
</cp:coreProperties>
</file>