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29 DE 2022 - BTL\"/>
    </mc:Choice>
  </mc:AlternateContent>
  <xr:revisionPtr revIDLastSave="0" documentId="13_ncr:1_{F3D494F4-29BE-4F30-993E-A0879E21683D}" xr6:coauthVersionLast="47" xr6:coauthVersionMax="47" xr10:uidLastSave="{00000000-0000-0000-0000-000000000000}"/>
  <bookViews>
    <workbookView xWindow="-120" yWindow="-120" windowWidth="29040" windowHeight="15840" firstSheet="1" activeTab="7" xr2:uid="{00000000-000D-0000-FFFF-FFFF00000000}"/>
  </bookViews>
  <sheets>
    <sheet name="EVALUACION JURIDICA" sheetId="1" r:id="rId1"/>
    <sheet name="PONDERACIÓN ECONOMICA" sheetId="16" r:id="rId2"/>
    <sheet name="TECNICA" sheetId="20" r:id="rId3"/>
    <sheet name="EXPERIENCIA" sheetId="21" r:id="rId4"/>
    <sheet name="DOCUMENTOS" sheetId="17" r:id="rId5"/>
    <sheet name="EVALUACION INDICES" sheetId="18" r:id="rId6"/>
    <sheet name="INDICADORES" sheetId="19"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9" l="1"/>
  <c r="C5" i="9"/>
  <c r="D15" i="16"/>
  <c r="C15" i="16"/>
  <c r="B2" i="19"/>
  <c r="B3" i="19"/>
  <c r="D5" i="19"/>
  <c r="E5" i="19"/>
  <c r="C7" i="19"/>
  <c r="D7" i="19"/>
  <c r="E7" i="19"/>
  <c r="C8" i="19"/>
  <c r="D8" i="19"/>
  <c r="E8" i="19"/>
  <c r="C9" i="19"/>
  <c r="D9" i="19"/>
  <c r="E9" i="19"/>
  <c r="C10" i="19"/>
  <c r="D10" i="19"/>
  <c r="E10" i="19"/>
  <c r="C11" i="19"/>
  <c r="D11" i="19"/>
  <c r="E11" i="19"/>
  <c r="C12" i="19"/>
  <c r="D12" i="19"/>
  <c r="E12" i="19"/>
  <c r="B2" i="18"/>
  <c r="B3" i="18"/>
  <c r="B17" i="18"/>
  <c r="E19" i="18"/>
  <c r="E22" i="18"/>
  <c r="E24" i="18"/>
  <c r="D30" i="18"/>
  <c r="E30" i="18"/>
  <c r="D33" i="18"/>
  <c r="D34" i="18"/>
  <c r="E33" i="18" s="1"/>
  <c r="B38" i="18"/>
  <c r="E40" i="18"/>
  <c r="E43" i="18"/>
  <c r="E45" i="18"/>
  <c r="E48" i="18"/>
  <c r="D51" i="18"/>
  <c r="E51" i="18"/>
  <c r="D54" i="18"/>
  <c r="E54" i="18"/>
</calcChain>
</file>

<file path=xl/sharedStrings.xml><?xml version="1.0" encoding="utf-8"?>
<sst xmlns="http://schemas.openxmlformats.org/spreadsheetml/2006/main" count="315" uniqueCount="176">
  <si>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</si>
  <si>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</si>
  <si>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</si>
  <si>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</si>
  <si>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</si>
  <si>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</si>
  <si>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</si>
  <si>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</si>
  <si>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</si>
  <si>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</si>
  <si>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</si>
  <si>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</si>
  <si>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</si>
  <si>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</si>
  <si>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</si>
  <si>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</si>
  <si>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</si>
  <si>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</si>
  <si>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</si>
  <si>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</si>
  <si>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</si>
  <si>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</si>
  <si>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</si>
  <si>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</si>
  <si>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</si>
  <si>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</si>
  <si>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</si>
  <si>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</si>
  <si>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</si>
  <si>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</si>
  <si>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</si>
  <si>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</si>
  <si>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</si>
  <si>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</si>
  <si>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</si>
  <si>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</si>
  <si>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</si>
  <si>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</si>
  <si>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 xml:space="preserve">4.2 CRITERIO DE CALIFICACIÓN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</si>
  <si>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</si>
  <si>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</si>
  <si>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</si>
  <si>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P = 1000 x (PM/VP)</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</si>
  <si>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</si>
  <si>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</si>
  <si>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APORTA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</si>
  <si>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</si>
  <si>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</si>
  <si>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</si>
  <si>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Vo. Bo JORGE ENRIQUE MACHUCA LOPEZ</t>
  </si>
  <si>
    <t>EVALUACION FINANCIERA</t>
  </si>
  <si>
    <t>Vo. Bo JUAN ANDRES CAMPOS FORERO</t>
  </si>
  <si>
    <t>Subgerente Financiero €</t>
  </si>
  <si>
    <t>Gerente General - Subgerencia Tecnica</t>
  </si>
  <si>
    <t>INVITACION ABIERTA No. 029 DE 2022</t>
  </si>
  <si>
    <t>HOJA DE VIDA DE LA FUNCION PUBLICA PERSONA JURIDICA O PERSONA NATURAL</t>
  </si>
  <si>
    <t>El oferente debe presentar la hoja de vida de la función pública sea PERSONA NATURAL O JURIDICA, debido a la naturaleza de quien presenta su oferta. Los formatos presentan diferencias por tanto debe ser diligenciado conforme a su condición y debe se descargado de la página de la función pública https://funcionpublica.gov.co/descarga-de-formatos</t>
  </si>
  <si>
    <t>PIENSA BTL SAS</t>
  </si>
  <si>
    <t>FOLIO 1-2</t>
  </si>
  <si>
    <t>FOLIO 3-11</t>
  </si>
  <si>
    <t>FOLIO  12</t>
  </si>
  <si>
    <t>FOLIO 13-22</t>
  </si>
  <si>
    <t>FOLIO 23-24</t>
  </si>
  <si>
    <t>FOLIO 25-26</t>
  </si>
  <si>
    <t>FOLIO 27-28</t>
  </si>
  <si>
    <t>FOLIO 29-33</t>
  </si>
  <si>
    <t>FOLIO 34-54</t>
  </si>
  <si>
    <t>FOLIO 55-57</t>
  </si>
  <si>
    <t>RED LOGISTICA Y GESTION SAS</t>
  </si>
  <si>
    <t>FOLIO 1</t>
  </si>
  <si>
    <t>FOLIO 2-7</t>
  </si>
  <si>
    <t>FOLIO 8</t>
  </si>
  <si>
    <t>FOLIO 9</t>
  </si>
  <si>
    <t>FOLIO 10</t>
  </si>
  <si>
    <t>FOLIO 11</t>
  </si>
  <si>
    <t>FOLIO 12</t>
  </si>
  <si>
    <t>FOLIO 13-15</t>
  </si>
  <si>
    <t>FOLIO 16</t>
  </si>
  <si>
    <t>FOLIO 15 DOBLE CARA</t>
  </si>
  <si>
    <t>Vo. Bo LEONARDO ANDRES RODRIGUEZ SUAREZ</t>
  </si>
  <si>
    <t>Subgerente Comercial €</t>
  </si>
  <si>
    <t>RED LOGISTICA Y GESTION SASS</t>
  </si>
  <si>
    <r>
      <t xml:space="preserve">Presenta la información financiera a diciembre 31 de 2021, según certificación de la Cámara de Comercio de Medellin para Antioquia, con Código de verificación No. kKfnhnDVvcclaXSn del 22 de Agosto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</si>
  <si>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</si>
  <si>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DOCUMENTO SOLICITADO</t>
  </si>
  <si>
    <t>900.188.352 - 1</t>
  </si>
  <si>
    <t>NIT</t>
  </si>
  <si>
    <t>RED LOGITICA Y GESTION SAS</t>
  </si>
  <si>
    <t>NOMBRE</t>
  </si>
  <si>
    <t>EVALUACION DOCUMENTOS</t>
  </si>
  <si>
    <r>
      <t xml:space="preserve">Presenta la información financiera a 31 de dicimebre de 2021, según certificación de la Cámara de Comercio de Bogotá, con Código de verificación No.B22309947459AE del 02 de Septiembre de  2022- </t>
    </r>
    <r>
      <rPr>
        <b/>
        <sz val="8"/>
        <rFont val="Arial"/>
        <family val="2"/>
      </rPr>
      <t>CUMPLE</t>
    </r>
  </si>
  <si>
    <t>900.400.796 - 5</t>
  </si>
  <si>
    <t>CONTRATAR LOS SERVICIOS DE UNA EMPRESA ESPECIALIZADA EN ACTIVIDADES OPERATIVAS Y EVENTOS LOGÍSTICOS RELACIONADOS CON BTL CON PERSONAL PARA: LA PROMOCIÓN, ACTIVACION, DIFUSION E IMPULSO DE LOS DIFERENTES PRODUCTOS DE LA EMPRESA DE LICORES DE CUNDINAMARCA</t>
  </si>
  <si>
    <t>INVITACIÓN ABIERTA No 029 DE 2022</t>
  </si>
  <si>
    <t>Activo Total</t>
  </si>
  <si>
    <t xml:space="preserve">CUMPLE </t>
  </si>
  <si>
    <t>Utilidad Operacional</t>
  </si>
  <si>
    <t xml:space="preserve">RENTABILIDAD DEL ACTIVO </t>
  </si>
  <si>
    <t xml:space="preserve">Patrimonio </t>
  </si>
  <si>
    <t xml:space="preserve">RENTABILIDAD DEL PATRIMONIO </t>
  </si>
  <si>
    <t xml:space="preserve">Gastos de Interes </t>
  </si>
  <si>
    <t xml:space="preserve">RAZON DE COBERTURA </t>
  </si>
  <si>
    <t>Pasivo Total</t>
  </si>
  <si>
    <t>NIVEL DE ENDEUDAMIENTO</t>
  </si>
  <si>
    <t>3.272.549.220 - 664.818.199</t>
  </si>
  <si>
    <t xml:space="preserve">Activo corriente - Pasivo Corriente </t>
  </si>
  <si>
    <t xml:space="preserve">CAPITAL DE TRABAJO </t>
  </si>
  <si>
    <t>Pasivo corriente</t>
  </si>
  <si>
    <t>LIQUIDEZ</t>
  </si>
  <si>
    <t>Activo corriente</t>
  </si>
  <si>
    <t>En Col $</t>
  </si>
  <si>
    <t>INDETERMINADO</t>
  </si>
  <si>
    <t>1.504.455.219 - 710.476.452</t>
  </si>
  <si>
    <t>&gt; = 0.03%</t>
  </si>
  <si>
    <t>Uop/ AT</t>
  </si>
  <si>
    <t>RENTABILIDAD DEL ACTIVO (ROE)</t>
  </si>
  <si>
    <t>&gt; = 0.07%</t>
  </si>
  <si>
    <t>Uop/p</t>
  </si>
  <si>
    <t>RENTABILIDAD DEL PATRIMONIO (ROE)</t>
  </si>
  <si>
    <t>&gt; = 2</t>
  </si>
  <si>
    <t>Uop/GI</t>
  </si>
  <si>
    <t>&lt;= 60 %</t>
  </si>
  <si>
    <t>(PT/AT) * 100</t>
  </si>
  <si>
    <t>&gt; =  al P.O</t>
  </si>
  <si>
    <t>AC-PC</t>
  </si>
  <si>
    <t>&gt; = 1.5</t>
  </si>
  <si>
    <t>AC/PC</t>
  </si>
  <si>
    <t>PRESUPUESTO OFICIAL:  $564.060.000</t>
  </si>
  <si>
    <t>SOLICITADOS</t>
  </si>
  <si>
    <t>INDICADORES FINANCIEROS</t>
  </si>
  <si>
    <t>SOLICITADOS
PRESUPUESTO OFICIAL:  $564.060.000</t>
  </si>
  <si>
    <t>Folio</t>
  </si>
  <si>
    <t xml:space="preserve"> Subsidio para el mantenimiento y conservacion de los uniformes / valor mensual </t>
  </si>
  <si>
    <t>ADMINISTRACION DE UNIFORMES</t>
  </si>
  <si>
    <t xml:space="preserve"> Dotacion de uniforme al personal encargado de realizar las actividades </t>
  </si>
  <si>
    <t>UNIFORME</t>
  </si>
  <si>
    <t xml:space="preserve"> Valor de auxilio de transporte diurno y nocturno </t>
  </si>
  <si>
    <t>TAXI</t>
  </si>
  <si>
    <t xml:space="preserve"> Valor de auxilio de alimentación en Bogotá y Cundinamarca </t>
  </si>
  <si>
    <t>ALIMENTACION:</t>
  </si>
  <si>
    <t xml:space="preserve"> Noche de hotel por persona por noche en Cundinamarca </t>
  </si>
  <si>
    <t>HOTEL PROVINCIA</t>
  </si>
  <si>
    <t>DESCRIPCION</t>
  </si>
  <si>
    <t xml:space="preserve"> Hombre o mujer mayor de 20 años, con habilidades, conocimiento y experiencia en mixología y licores </t>
  </si>
  <si>
    <t>BARTENDER</t>
  </si>
  <si>
    <t xml:space="preserve"> Logístico mayor de 20 años, con habilidades de liderazgo y supervisión. Supervisión en moto. </t>
  </si>
  <si>
    <t>SUPERVISOR MOTORIZADO</t>
  </si>
  <si>
    <t xml:space="preserve"> Logístico mayor de 20 años, con habilidades de liderazgo y supervisión. </t>
  </si>
  <si>
    <t>LIDER DE GRUPO</t>
  </si>
  <si>
    <t xml:space="preserve"> Modelo hombre o mujer tipo feria mayor de 20 años con habilidades de comunicación y venta. Estatura mínima para mujer 1,70, hombre 1,80. Talla mujer 4-6. Excelente presentación </t>
  </si>
  <si>
    <t xml:space="preserve">PROMOTORA MODELO AAA </t>
  </si>
  <si>
    <t xml:space="preserve"> Impulsado modelo hombre o mujer mayor de 18 años con habilidades de comunicación y venta. Estatura mínima para mujer 1,70, hombre 1,80. Talla mujer 4-6. Excelente presentación </t>
  </si>
  <si>
    <t>PROMOTORA MODELO</t>
  </si>
  <si>
    <t xml:space="preserve"> Impulsador hombre o mujer, mayor de 18 años con habilidades de comunicación y venta. Estatura mínima para mujer 1,65, para hombre 1,70. Talla mujer 4-6. Excelente presentación </t>
  </si>
  <si>
    <t>PROMOTORA PROTOCOLO</t>
  </si>
  <si>
    <t xml:space="preserve"> Conductor hombre o mujer mayor de 21 años con licencia C2, para conducción de camiones rígidos. </t>
  </si>
  <si>
    <t>CONDUCTOR C2</t>
  </si>
  <si>
    <t xml:space="preserve"> Conductor hombre o mujer mayor de 21 años con licencia C1, para conducción de vehículos de servicio público </t>
  </si>
  <si>
    <t>CONDUCTOR C1</t>
  </si>
  <si>
    <t xml:space="preserve"> Logístico mayor de 18 años, con habilidades de montaje y actividades operativas varias </t>
  </si>
  <si>
    <t xml:space="preserve">AUXILIAR: </t>
  </si>
  <si>
    <t>Piensa BTL SAS</t>
  </si>
  <si>
    <t>Red Logística y Gestión SAS</t>
  </si>
  <si>
    <t xml:space="preserve">DESCRIPCION </t>
  </si>
  <si>
    <t>EVALUACION INVITACIÓN ABIERTA No. 029 de 2022</t>
  </si>
  <si>
    <t xml:space="preserve">RESULTADO </t>
  </si>
  <si>
    <t>78 -79</t>
  </si>
  <si>
    <t>228 al 234</t>
  </si>
  <si>
    <t>Folios</t>
  </si>
  <si>
    <t>Valor Sumado</t>
  </si>
  <si>
    <r>
      <rPr>
        <b/>
        <u/>
        <sz val="8"/>
        <color theme="1"/>
        <rFont val="Calibri (Cuerpo)"/>
      </rPr>
      <t>Representaciones Continentales SAS</t>
    </r>
    <r>
      <rPr>
        <sz val="8"/>
        <color theme="1"/>
        <rFont val="Calibri"/>
        <family val="2"/>
        <scheme val="minor"/>
      </rPr>
      <t xml:space="preserve">
1. Representaciones Continentales SAS
2. Piensa BTL
3. Número del contrato: No aplica
4. Objeto del contrato: El contratista se obliga para con repco realizar actividades operativas y eventos logísticos relacionadas con beetle con personal para impulso y activación en punto de venta.
5. Fecha  de Inicio: 01/01/2021. Fecha de Terminación: 31/12/2021.
6. Indicación de cumplimiento y calidad a satisfacción: CUMPLE
7. Valor del contrato: $800.000.000
8. Felipe Ruiz Cifuentes - Representante legal 
</t>
    </r>
    <r>
      <rPr>
        <b/>
        <u/>
        <sz val="8"/>
        <color theme="1"/>
        <rFont val="Calibri (Cuerpo)"/>
      </rPr>
      <t>Radio Cadena Nacional SA</t>
    </r>
    <r>
      <rPr>
        <sz val="8"/>
        <color theme="1"/>
        <rFont val="Calibri"/>
        <family val="2"/>
        <scheme val="minor"/>
      </rPr>
      <t>S
1. Radio Cadena Nacional SAS
2. Piensa BTL
3. Número del contrato: No Aplica
4. Objeto del contrato: Prestar el servicio para la ejecición de operación logística para la realización de talleres congresos y eventos que incluye alojamiento, alimentación y personal logistico requeridos para la empresa a nivel nbacional
5. Fecha  de Inicio: 01/01/2021. Fecha de Terminación: 31/12/2021.
6. Indicación de cumplimiento y calidad a satisfacción: CUMPLE
7. Valor del contrato: $1.500.014.470
8. MArica Cristina Ardila - Coordinadora Proyecto Tienda Ganadora</t>
    </r>
  </si>
  <si>
    <r>
      <rPr>
        <b/>
        <u/>
        <sz val="9"/>
        <color theme="1"/>
        <rFont val="Calibri (Cuerpo)"/>
      </rPr>
      <t xml:space="preserve">unión Temporal Comercializadores da la FLA </t>
    </r>
    <r>
      <rPr>
        <sz val="8"/>
        <color theme="1"/>
        <rFont val="Calibri"/>
        <family val="2"/>
        <scheme val="minor"/>
      </rPr>
      <t xml:space="preserve">
1. Unión Temporal Comercilazadores de la FLA 
2. Red Logística y Gestión SAS
3. Número del contrato: 686 - 687 Y 688
4. Objeto del contrato: Servicios como operador logístico en los eventos de las ferias de las flores, estrategía 360 RON Medellín dorado canal mayorista en 134 puntos y fiestas tradicionales en los municipios de Antioquia en 2018.
5. Fecha  de Inicio: 18/06/2018. Fecha de Terminación: 30/12/2018.
6. Indicación de cumplimiento y calidad a satisfacción: CUMPLE
7. Valor del contrato: $3.418.385.411
8. Camilo Gallo Alzate - Gerente 
</t>
    </r>
    <r>
      <rPr>
        <b/>
        <u/>
        <sz val="9"/>
        <color theme="1"/>
        <rFont val="Calibri (Cuerpo)"/>
      </rPr>
      <t xml:space="preserve">unión Temporal Comercializadores da la FLA </t>
    </r>
    <r>
      <rPr>
        <sz val="8"/>
        <color theme="1"/>
        <rFont val="Calibri"/>
        <family val="2"/>
        <scheme val="minor"/>
      </rPr>
      <t xml:space="preserve">
1. Unión Temporal Comercilazadores de la FLA 
2. Red Logística y Gestión SAS
3. Número del contrato: 929 - 928 Y 927
4. Objeto del contrato: Actividades como operador logísticoy BTL en la vinculación publicitaría para la realización del lanzamiento de "Aguardiente Verde 24 - Canal On Con 16 fechas" que se llevará a cabo a partir del 15 de noviembre de 2019.
5. Fecha  de Inicio: 15/11/2019. Fecha de Terminación: 30/12/2019.
6. Indicación de cumplimiento y calidad a satisfacción: CUMPLE
7. Valor del contrato: $358.696.492
8. Camilo Gallo Alzate - Gerente</t>
    </r>
  </si>
  <si>
    <t>LOS OFERENTES deberán acreditar experiencia específica en la prestación de servicio de personal para actividades promocionales en el sector licorero.
La experiencia específica se acreditará con la presentación de certificaciones con entidades privadas y/o públicas.
Entregar certificación en la ejecución de dos (2) contratos, cuyo objeto esté relacionado con la prestación de servicio de personal para actividades promocionales de las cuales por lo menos una debe ser en el sector licorero;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t>
  </si>
  <si>
    <t xml:space="preserve">EXPERIENCIA  </t>
  </si>
  <si>
    <t>EVALUACION EXPERIENCIA INVITACIÓN ABIERTA No. 029 de 2022</t>
  </si>
  <si>
    <t>CUMPLE
Seleccionado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</si>
</sst>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 #,##0;[Red]\-&quot;$&quot;\ #,##0"/>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 numFmtId="172" formatCode="&quot;$&quot;#,##0;[Red]\-&quot;$&quot;#,##0"/>
    <numFmt numFmtId="173" formatCode="&quot;$&quot;#,##0"/>
  </numFmts>
  <fonts count="34">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2"/>
      <name val="Calibri"/>
      <family val="2"/>
      <scheme val="minor"/>
    </font>
    <font>
      <b/>
      <sz val="11"/>
      <color theme="1"/>
      <name val="Calibri"/>
      <family val="2"/>
      <scheme val="minor"/>
    </font>
    <font>
      <sz val="10"/>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2"/>
      <color theme="1"/>
      <name val="Arial"/>
      <family val="2"/>
    </font>
    <font>
      <b/>
      <u/>
      <sz val="8"/>
      <color theme="1"/>
      <name val="Calibri (Cuerpo)"/>
    </font>
    <font>
      <b/>
      <u/>
      <sz val="9"/>
      <color theme="1"/>
      <name val="Calibri (Cuerpo)"/>
    </font>
    <font>
      <b/>
      <sz val="10"/>
      <color rgb="FF00B050"/>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medium">
        <color indexed="64"/>
      </left>
      <right style="medium">
        <color indexed="64"/>
      </right>
      <top/>
      <bottom style="medium">
        <color indexed="64"/>
      </bottom>
      <diagonal/>
    </border>
  </borders>
  <cellStyleXfs count="13">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xf numFmtId="9" fontId="8" fillId="0" borderId="0" applyFont="0" applyFill="0" applyBorder="0" applyAlignment="0" applyProtection="0"/>
    <xf numFmtId="0" fontId="19" fillId="0" borderId="0"/>
    <xf numFmtId="165" fontId="19" fillId="0" borderId="0" applyFont="0" applyFill="0" applyBorder="0" applyAlignment="0" applyProtection="0"/>
  </cellStyleXfs>
  <cellXfs count="211">
    <xf numFmtId="0" fontId="0" fillId="0" borderId="0" xfId="0"/>
    <xf numFmtId="0" fontId="4" fillId="0" borderId="0" xfId="0" applyFont="1"/>
    <xf numFmtId="0" fontId="4" fillId="0" borderId="0" xfId="0" applyFont="1" applyAlignment="1"/>
    <xf numFmtId="0" fontId="5" fillId="0" borderId="0" xfId="0" applyFont="1"/>
    <xf numFmtId="0" fontId="0" fillId="0" borderId="0" xfId="0" applyBorder="1"/>
    <xf numFmtId="0" fontId="1" fillId="0" borderId="3" xfId="0" applyFont="1" applyBorder="1" applyAlignment="1">
      <alignment horizontal="center" vertical="center" wrapText="1"/>
    </xf>
    <xf numFmtId="0" fontId="14" fillId="0" borderId="0" xfId="2" applyFont="1" applyAlignment="1">
      <alignment vertical="center"/>
    </xf>
    <xf numFmtId="0" fontId="9" fillId="0" borderId="0" xfId="2"/>
    <xf numFmtId="0" fontId="10" fillId="0" borderId="0" xfId="2" applyFont="1" applyAlignment="1">
      <alignment horizontal="justify" vertical="center"/>
    </xf>
    <xf numFmtId="0" fontId="2" fillId="0" borderId="0" xfId="2" applyFont="1" applyAlignment="1">
      <alignment vertical="top" wrapText="1"/>
    </xf>
    <xf numFmtId="0" fontId="10" fillId="0" borderId="0" xfId="2" applyFont="1" applyAlignment="1">
      <alignment vertical="top"/>
    </xf>
    <xf numFmtId="0" fontId="15" fillId="0" borderId="0" xfId="2" applyFont="1" applyAlignment="1">
      <alignment vertical="center"/>
    </xf>
    <xf numFmtId="0" fontId="15" fillId="0" borderId="0" xfId="2" applyFont="1"/>
    <xf numFmtId="0" fontId="10" fillId="0" borderId="0" xfId="2" applyFont="1" applyAlignment="1">
      <alignment vertical="center"/>
    </xf>
    <xf numFmtId="0" fontId="11" fillId="0" borderId="0" xfId="2" applyFont="1" applyAlignment="1">
      <alignment vertical="center" wrapText="1"/>
    </xf>
    <xf numFmtId="0" fontId="9" fillId="0" borderId="1" xfId="2" applyBorder="1" applyAlignment="1">
      <alignment wrapText="1"/>
    </xf>
    <xf numFmtId="3" fontId="9" fillId="0" borderId="0" xfId="2" applyNumberFormat="1"/>
    <xf numFmtId="0" fontId="12" fillId="0" borderId="1" xfId="2" applyFont="1" applyBorder="1"/>
    <xf numFmtId="1" fontId="9" fillId="0" borderId="0" xfId="2" applyNumberFormat="1"/>
    <xf numFmtId="0" fontId="5" fillId="0" borderId="0" xfId="0" applyFont="1" applyAlignment="1">
      <alignment horizontal="justify" vertical="top" wrapText="1"/>
    </xf>
    <xf numFmtId="0" fontId="16" fillId="0" borderId="0" xfId="2" applyFont="1" applyAlignment="1">
      <alignment vertical="top"/>
    </xf>
    <xf numFmtId="0" fontId="16" fillId="0" borderId="0" xfId="2" applyFont="1" applyAlignment="1">
      <alignment horizontal="left" vertical="top" wrapText="1"/>
    </xf>
    <xf numFmtId="0" fontId="15" fillId="0" borderId="0" xfId="2" applyFont="1" applyAlignment="1">
      <alignment horizontal="left" vertical="top" wrapText="1"/>
    </xf>
    <xf numFmtId="0" fontId="16" fillId="0" borderId="0" xfId="2" applyFont="1"/>
    <xf numFmtId="0" fontId="13" fillId="0" borderId="0" xfId="0" applyFont="1"/>
    <xf numFmtId="0" fontId="17"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6" fillId="0" borderId="0" xfId="2" applyFont="1" applyAlignment="1">
      <alignment horizontal="left" vertical="top"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9" fillId="0" borderId="0" xfId="0" applyFont="1"/>
    <xf numFmtId="0" fontId="21" fillId="0" borderId="2" xfId="0" applyFont="1" applyBorder="1" applyAlignment="1">
      <alignment horizontal="center" vertical="center"/>
    </xf>
    <xf numFmtId="0" fontId="22" fillId="0" borderId="1" xfId="0" applyFont="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horizontal="justify" vertical="top"/>
    </xf>
    <xf numFmtId="0" fontId="22" fillId="0" borderId="2"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6" fillId="0" borderId="2" xfId="0" applyFont="1" applyBorder="1"/>
    <xf numFmtId="0" fontId="4" fillId="0" borderId="0" xfId="0" applyFont="1" applyAlignment="1">
      <alignment horizontal="center" vertical="center" wrapText="1"/>
    </xf>
    <xf numFmtId="0" fontId="4" fillId="0" borderId="2" xfId="0" applyFont="1" applyBorder="1" applyAlignment="1">
      <alignment horizontal="justify" vertical="center" wrapText="1"/>
    </xf>
    <xf numFmtId="0" fontId="20" fillId="0" borderId="2" xfId="0" applyFont="1" applyBorder="1" applyAlignment="1">
      <alignment horizontal="center" vertical="center"/>
    </xf>
    <xf numFmtId="0" fontId="23" fillId="0" borderId="2" xfId="0" applyFont="1" applyBorder="1" applyAlignment="1">
      <alignment horizontal="center" vertical="center"/>
    </xf>
    <xf numFmtId="0" fontId="11" fillId="2" borderId="1" xfId="2" applyFont="1" applyFill="1" applyBorder="1" applyAlignment="1">
      <alignment vertical="center" wrapText="1"/>
    </xf>
    <xf numFmtId="1" fontId="9" fillId="0" borderId="1" xfId="2" applyNumberFormat="1" applyBorder="1" applyAlignment="1">
      <alignment horizontal="center" vertical="center"/>
    </xf>
    <xf numFmtId="6" fontId="9" fillId="0" borderId="1" xfId="2" applyNumberFormat="1" applyBorder="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6" fillId="0" borderId="2" xfId="0" applyFont="1" applyBorder="1" applyAlignment="1">
      <alignment horizontal="justify" vertical="center" wrapText="1"/>
    </xf>
    <xf numFmtId="0" fontId="4" fillId="0" borderId="1" xfId="0" applyFont="1" applyBorder="1" applyAlignment="1">
      <alignment wrapText="1"/>
    </xf>
    <xf numFmtId="1" fontId="2" fillId="0" borderId="3" xfId="0" applyNumberFormat="1" applyFont="1" applyBorder="1" applyAlignment="1">
      <alignment horizontal="center" vertical="center" wrapText="1"/>
    </xf>
    <xf numFmtId="0" fontId="0" fillId="3" borderId="0" xfId="0" applyFill="1"/>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2" fillId="3" borderId="6" xfId="0" applyFont="1" applyFill="1" applyBorder="1" applyAlignment="1">
      <alignment horizontal="left" vertical="center" wrapText="1"/>
    </xf>
    <xf numFmtId="0" fontId="5" fillId="3" borderId="6" xfId="0" applyFont="1" applyFill="1" applyBorder="1" applyAlignment="1">
      <alignment horizontal="left" vertical="center" wrapText="1"/>
    </xf>
    <xf numFmtId="168" fontId="12" fillId="3" borderId="7" xfId="10" applyNumberFormat="1" applyFont="1" applyFill="1" applyBorder="1" applyAlignment="1">
      <alignment horizontal="center" vertical="center"/>
    </xf>
    <xf numFmtId="0" fontId="18" fillId="3" borderId="7" xfId="0" applyFont="1" applyFill="1" applyBorder="1" applyAlignment="1">
      <alignment horizontal="justify" vertical="justify" wrapText="1"/>
    </xf>
    <xf numFmtId="0" fontId="25" fillId="3" borderId="8" xfId="0" applyFont="1" applyFill="1" applyBorder="1" applyAlignment="1">
      <alignment horizontal="center" vertical="center"/>
    </xf>
    <xf numFmtId="0" fontId="25" fillId="3" borderId="8" xfId="0" applyFont="1" applyFill="1" applyBorder="1" applyAlignment="1">
      <alignment horizontal="center"/>
    </xf>
    <xf numFmtId="0" fontId="18" fillId="3" borderId="9" xfId="0" applyFont="1" applyFill="1" applyBorder="1" applyAlignment="1">
      <alignment horizontal="center" vertical="center" wrapText="1"/>
    </xf>
    <xf numFmtId="0" fontId="18" fillId="3" borderId="9" xfId="0" applyFont="1" applyFill="1" applyBorder="1" applyAlignment="1">
      <alignment horizontal="center" vertical="center"/>
    </xf>
    <xf numFmtId="0" fontId="3" fillId="3" borderId="0" xfId="0" applyFont="1" applyFill="1"/>
    <xf numFmtId="0" fontId="0" fillId="3" borderId="0" xfId="0" applyFill="1" applyAlignment="1">
      <alignment vertical="top"/>
    </xf>
    <xf numFmtId="0" fontId="18" fillId="3" borderId="7" xfId="0" applyFont="1" applyFill="1" applyBorder="1" applyAlignment="1">
      <alignment horizontal="justify" wrapText="1"/>
    </xf>
    <xf numFmtId="0" fontId="18" fillId="3" borderId="0" xfId="0" applyFont="1" applyFill="1" applyAlignment="1">
      <alignment horizontal="center" vertical="center" wrapText="1"/>
    </xf>
    <xf numFmtId="164" fontId="26" fillId="3" borderId="12" xfId="1" applyFont="1" applyFill="1" applyBorder="1" applyAlignment="1">
      <alignment horizontal="center"/>
    </xf>
    <xf numFmtId="0" fontId="0" fillId="3" borderId="13" xfId="0" applyFill="1" applyBorder="1"/>
    <xf numFmtId="169" fontId="26" fillId="3" borderId="4" xfId="0" applyNumberFormat="1" applyFont="1" applyFill="1" applyBorder="1"/>
    <xf numFmtId="0" fontId="26" fillId="3" borderId="4" xfId="0" applyFont="1" applyFill="1" applyBorder="1" applyAlignment="1">
      <alignment horizontal="center"/>
    </xf>
    <xf numFmtId="0" fontId="0" fillId="3" borderId="14" xfId="0" applyFill="1" applyBorder="1"/>
    <xf numFmtId="164" fontId="26" fillId="3" borderId="15" xfId="1" applyFont="1" applyFill="1" applyBorder="1" applyAlignment="1">
      <alignment horizontal="center"/>
    </xf>
    <xf numFmtId="9" fontId="0" fillId="3" borderId="16" xfId="10" applyFont="1" applyFill="1" applyBorder="1"/>
    <xf numFmtId="169" fontId="26" fillId="3" borderId="17" xfId="0" applyNumberFormat="1" applyFont="1" applyFill="1" applyBorder="1"/>
    <xf numFmtId="0" fontId="26" fillId="3" borderId="17" xfId="0" applyFont="1" applyFill="1" applyBorder="1" applyAlignment="1">
      <alignment horizontal="center" vertical="center" wrapText="1"/>
    </xf>
    <xf numFmtId="0" fontId="26" fillId="3" borderId="18" xfId="0" applyFont="1" applyFill="1" applyBorder="1"/>
    <xf numFmtId="0" fontId="0" fillId="3" borderId="16" xfId="0" applyFill="1" applyBorder="1"/>
    <xf numFmtId="0" fontId="26" fillId="3" borderId="0" xfId="0" applyFont="1" applyFill="1"/>
    <xf numFmtId="0" fontId="26" fillId="3" borderId="0" xfId="0" applyFont="1" applyFill="1" applyAlignment="1">
      <alignment horizontal="center"/>
    </xf>
    <xf numFmtId="0" fontId="0" fillId="3" borderId="18" xfId="0" applyFill="1" applyBorder="1"/>
    <xf numFmtId="169" fontId="26" fillId="3" borderId="19" xfId="0" applyNumberFormat="1" applyFont="1" applyFill="1" applyBorder="1"/>
    <xf numFmtId="164" fontId="27" fillId="3" borderId="15" xfId="1" applyFont="1" applyFill="1" applyBorder="1" applyAlignment="1">
      <alignment horizontal="center"/>
    </xf>
    <xf numFmtId="169" fontId="26" fillId="3" borderId="16" xfId="1" applyNumberFormat="1" applyFont="1" applyFill="1" applyBorder="1"/>
    <xf numFmtId="3" fontId="26" fillId="3" borderId="0" xfId="0" applyNumberFormat="1" applyFont="1" applyFill="1"/>
    <xf numFmtId="0" fontId="26" fillId="3" borderId="15" xfId="0" applyFont="1" applyFill="1" applyBorder="1" applyAlignment="1">
      <alignment horizontal="center" vertical="center" wrapText="1"/>
    </xf>
    <xf numFmtId="2" fontId="26" fillId="3" borderId="16" xfId="1" applyNumberFormat="1" applyFont="1" applyFill="1" applyBorder="1" applyAlignment="1">
      <alignment horizontal="right"/>
    </xf>
    <xf numFmtId="169" fontId="26" fillId="3" borderId="4" xfId="1" applyNumberFormat="1" applyFont="1" applyFill="1" applyBorder="1"/>
    <xf numFmtId="0" fontId="27" fillId="3" borderId="15" xfId="0" applyFont="1" applyFill="1" applyBorder="1" applyAlignment="1">
      <alignment horizontal="center" vertical="justify" wrapText="1"/>
    </xf>
    <xf numFmtId="0" fontId="26" fillId="3" borderId="15" xfId="0" applyFont="1" applyFill="1" applyBorder="1" applyAlignment="1">
      <alignment horizontal="center" vertical="justify" wrapText="1"/>
    </xf>
    <xf numFmtId="164" fontId="26" fillId="3" borderId="16" xfId="1" applyFont="1" applyFill="1" applyBorder="1"/>
    <xf numFmtId="169" fontId="26" fillId="3" borderId="0" xfId="1" applyNumberFormat="1" applyFont="1" applyFill="1" applyBorder="1"/>
    <xf numFmtId="9" fontId="26" fillId="3" borderId="16" xfId="10" applyFont="1" applyFill="1" applyBorder="1"/>
    <xf numFmtId="3" fontId="26" fillId="3" borderId="17" xfId="0" applyNumberFormat="1" applyFont="1" applyFill="1" applyBorder="1"/>
    <xf numFmtId="0" fontId="26" fillId="3" borderId="17" xfId="0" applyFont="1" applyFill="1" applyBorder="1" applyAlignment="1">
      <alignment horizontal="center"/>
    </xf>
    <xf numFmtId="169" fontId="26" fillId="3" borderId="17" xfId="1" applyNumberFormat="1" applyFont="1" applyFill="1" applyBorder="1" applyAlignment="1">
      <alignment horizontal="right"/>
    </xf>
    <xf numFmtId="39" fontId="26" fillId="3" borderId="16" xfId="1" applyNumberFormat="1" applyFont="1" applyFill="1" applyBorder="1"/>
    <xf numFmtId="169" fontId="26" fillId="3" borderId="17" xfId="1" applyNumberFormat="1" applyFont="1" applyFill="1" applyBorder="1"/>
    <xf numFmtId="0" fontId="27" fillId="3" borderId="20" xfId="0" applyFont="1" applyFill="1" applyBorder="1" applyAlignment="1">
      <alignment horizontal="center" vertical="justify" wrapText="1"/>
    </xf>
    <xf numFmtId="0" fontId="26" fillId="3" borderId="21" xfId="0" applyFont="1" applyFill="1" applyBorder="1"/>
    <xf numFmtId="0" fontId="26" fillId="3" borderId="22" xfId="0" applyFont="1" applyFill="1" applyBorder="1"/>
    <xf numFmtId="0" fontId="27" fillId="3" borderId="23" xfId="0" applyFont="1" applyFill="1" applyBorder="1" applyAlignment="1">
      <alignment horizontal="center"/>
    </xf>
    <xf numFmtId="0" fontId="27" fillId="3" borderId="24" xfId="0" applyFont="1" applyFill="1" applyBorder="1" applyAlignment="1">
      <alignment horizontal="center" vertical="center" wrapText="1"/>
    </xf>
    <xf numFmtId="0" fontId="28" fillId="3" borderId="24" xfId="0" applyFont="1" applyFill="1" applyBorder="1" applyAlignment="1">
      <alignment horizontal="center" vertical="center" wrapText="1"/>
    </xf>
    <xf numFmtId="9" fontId="0" fillId="3" borderId="0" xfId="0" applyNumberFormat="1" applyFill="1"/>
    <xf numFmtId="9" fontId="0" fillId="3" borderId="0" xfId="9" applyNumberFormat="1" applyFont="1" applyFill="1" applyAlignment="1">
      <alignment vertical="center"/>
    </xf>
    <xf numFmtId="0" fontId="19" fillId="3" borderId="0" xfId="0" applyFont="1" applyFill="1" applyAlignment="1">
      <alignment horizontal="center" vertical="center"/>
    </xf>
    <xf numFmtId="0" fontId="20" fillId="3" borderId="0" xfId="0" applyFont="1" applyFill="1" applyAlignment="1">
      <alignment horizontal="justify" vertical="center" wrapText="1"/>
    </xf>
    <xf numFmtId="41" fontId="0" fillId="3" borderId="0" xfId="9" applyFont="1" applyFill="1" applyAlignment="1">
      <alignment vertical="center"/>
    </xf>
    <xf numFmtId="0" fontId="19" fillId="3" borderId="1" xfId="0" applyFont="1" applyFill="1" applyBorder="1" applyAlignment="1">
      <alignment horizontal="center" vertical="center"/>
    </xf>
    <xf numFmtId="0" fontId="20" fillId="3" borderId="1" xfId="0" applyFont="1" applyFill="1" applyBorder="1" applyAlignment="1">
      <alignment horizontal="justify" vertical="center" wrapText="1"/>
    </xf>
    <xf numFmtId="0" fontId="20" fillId="3" borderId="1" xfId="0" applyFont="1" applyFill="1" applyBorder="1"/>
    <xf numFmtId="0" fontId="19" fillId="3" borderId="1" xfId="0" applyFont="1" applyFill="1" applyBorder="1" applyAlignment="1">
      <alignment horizontal="center" vertical="center" wrapText="1"/>
    </xf>
    <xf numFmtId="0" fontId="19" fillId="3" borderId="13" xfId="0" applyFont="1" applyFill="1" applyBorder="1" applyAlignment="1">
      <alignment horizontal="center" vertical="center"/>
    </xf>
    <xf numFmtId="0" fontId="20" fillId="3" borderId="1" xfId="0" applyFont="1" applyFill="1" applyBorder="1" applyAlignment="1">
      <alignment vertical="center"/>
    </xf>
    <xf numFmtId="3" fontId="0" fillId="3" borderId="0" xfId="0" applyNumberFormat="1" applyFill="1"/>
    <xf numFmtId="0" fontId="20" fillId="3" borderId="23" xfId="0" applyFont="1" applyFill="1" applyBorder="1" applyAlignment="1">
      <alignment horizontal="center" vertical="center"/>
    </xf>
    <xf numFmtId="0" fontId="24"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24" fillId="3" borderId="1" xfId="0" applyFont="1" applyFill="1" applyBorder="1" applyAlignment="1">
      <alignment horizontal="center"/>
    </xf>
    <xf numFmtId="9" fontId="26" fillId="3" borderId="1" xfId="10" applyFont="1" applyFill="1" applyBorder="1" applyAlignment="1">
      <alignment horizontal="right" vertical="center"/>
    </xf>
    <xf numFmtId="9" fontId="26" fillId="3" borderId="15" xfId="10" applyFont="1" applyFill="1" applyBorder="1" applyAlignment="1">
      <alignment horizontal="right" vertical="center"/>
    </xf>
    <xf numFmtId="9" fontId="26" fillId="3" borderId="12" xfId="10" applyFont="1" applyFill="1" applyBorder="1" applyAlignment="1">
      <alignment horizontal="right" vertical="center"/>
    </xf>
    <xf numFmtId="4" fontId="26" fillId="3" borderId="1" xfId="0" applyNumberFormat="1" applyFont="1" applyFill="1" applyBorder="1" applyAlignment="1">
      <alignment horizontal="right"/>
    </xf>
    <xf numFmtId="0" fontId="0" fillId="3" borderId="1" xfId="0" applyFill="1" applyBorder="1" applyAlignment="1">
      <alignment horizontal="center"/>
    </xf>
    <xf numFmtId="0" fontId="20" fillId="3" borderId="1" xfId="0" applyFont="1" applyFill="1" applyBorder="1" applyAlignment="1">
      <alignment wrapText="1"/>
    </xf>
    <xf numFmtId="9" fontId="26" fillId="3" borderId="20" xfId="10" applyFont="1" applyFill="1" applyBorder="1" applyAlignment="1">
      <alignment horizontal="right" vertical="center"/>
    </xf>
    <xf numFmtId="0" fontId="19" fillId="3" borderId="23" xfId="0" applyFont="1" applyFill="1" applyBorder="1" applyAlignment="1">
      <alignment horizontal="center" vertical="center"/>
    </xf>
    <xf numFmtId="0" fontId="20" fillId="3" borderId="20" xfId="0" applyFont="1" applyFill="1" applyBorder="1" applyAlignment="1">
      <alignment horizontal="left" vertical="center" wrapText="1"/>
    </xf>
    <xf numFmtId="170" fontId="26" fillId="3" borderId="1" xfId="7" applyNumberFormat="1" applyFont="1" applyFill="1" applyBorder="1" applyAlignment="1">
      <alignment horizontal="right" vertical="center"/>
    </xf>
    <xf numFmtId="170" fontId="26" fillId="3" borderId="20" xfId="7" applyNumberFormat="1" applyFont="1" applyFill="1" applyBorder="1" applyAlignment="1">
      <alignment horizontal="right" vertical="center"/>
    </xf>
    <xf numFmtId="171" fontId="26" fillId="3" borderId="12" xfId="0" applyNumberFormat="1" applyFont="1" applyFill="1" applyBorder="1" applyAlignment="1">
      <alignment horizontal="right" vertical="center"/>
    </xf>
    <xf numFmtId="0" fontId="29" fillId="3" borderId="0" xfId="0" applyFont="1" applyFill="1"/>
    <xf numFmtId="0" fontId="28" fillId="3" borderId="0" xfId="0" applyFont="1" applyFill="1"/>
    <xf numFmtId="0" fontId="30" fillId="3" borderId="0" xfId="0" applyFont="1" applyFill="1" applyAlignment="1">
      <alignment horizontal="left"/>
    </xf>
    <xf numFmtId="0" fontId="19" fillId="0" borderId="0" xfId="11"/>
    <xf numFmtId="0" fontId="19" fillId="0" borderId="0" xfId="11" applyAlignment="1">
      <alignment horizontal="center" vertical="center"/>
    </xf>
    <xf numFmtId="0" fontId="19" fillId="0" borderId="0" xfId="11" applyAlignment="1">
      <alignment vertical="center" wrapText="1"/>
    </xf>
    <xf numFmtId="0" fontId="19" fillId="0" borderId="1" xfId="11" applyBorder="1" applyAlignment="1">
      <alignment horizontal="center" vertical="center"/>
    </xf>
    <xf numFmtId="0" fontId="19" fillId="0" borderId="1" xfId="11" applyBorder="1" applyAlignment="1">
      <alignment vertical="center" wrapText="1"/>
    </xf>
    <xf numFmtId="0" fontId="19" fillId="4" borderId="1" xfId="11" applyFill="1" applyBorder="1" applyAlignment="1">
      <alignment horizontal="center" vertical="center"/>
    </xf>
    <xf numFmtId="0" fontId="19" fillId="4" borderId="1" xfId="11" applyFill="1" applyBorder="1" applyAlignment="1">
      <alignment vertical="center" wrapText="1"/>
    </xf>
    <xf numFmtId="0" fontId="19" fillId="0" borderId="1" xfId="11" applyBorder="1" applyAlignment="1">
      <alignment horizontal="center" vertical="center" wrapText="1"/>
    </xf>
    <xf numFmtId="0" fontId="19" fillId="5" borderId="1" xfId="11" applyFill="1" applyBorder="1" applyAlignment="1">
      <alignment horizontal="center" vertical="center"/>
    </xf>
    <xf numFmtId="0" fontId="19" fillId="6" borderId="1" xfId="11" applyFill="1" applyBorder="1" applyAlignment="1">
      <alignment horizontal="center" vertical="center" wrapText="1"/>
    </xf>
    <xf numFmtId="3" fontId="19" fillId="0" borderId="0" xfId="11" applyNumberFormat="1"/>
    <xf numFmtId="172" fontId="19" fillId="0" borderId="0" xfId="11" applyNumberFormat="1"/>
    <xf numFmtId="0" fontId="24" fillId="7" borderId="30" xfId="11" applyFont="1" applyFill="1" applyBorder="1" applyAlignment="1">
      <alignment horizontal="center" vertical="center"/>
    </xf>
    <xf numFmtId="0" fontId="24" fillId="0" borderId="30" xfId="11" applyFont="1" applyBorder="1"/>
    <xf numFmtId="0" fontId="4" fillId="0" borderId="1" xfId="11" applyFont="1" applyBorder="1" applyAlignment="1">
      <alignment horizontal="left" vertical="top" wrapText="1"/>
    </xf>
    <xf numFmtId="0" fontId="2" fillId="0" borderId="1" xfId="11" applyFont="1" applyBorder="1" applyAlignment="1">
      <alignment horizontal="left" vertical="center" wrapText="1"/>
    </xf>
    <xf numFmtId="173" fontId="29" fillId="0" borderId="1" xfId="11" applyNumberFormat="1" applyFont="1" applyBorder="1" applyAlignment="1">
      <alignment horizontal="left" vertical="top"/>
    </xf>
    <xf numFmtId="173" fontId="4" fillId="0" borderId="1" xfId="12" applyNumberFormat="1" applyFont="1" applyBorder="1" applyAlignment="1">
      <alignment horizontal="left" vertical="top"/>
    </xf>
    <xf numFmtId="0" fontId="19" fillId="5" borderId="20" xfId="11" applyFill="1" applyBorder="1" applyAlignment="1">
      <alignment horizontal="center" vertical="center"/>
    </xf>
    <xf numFmtId="0" fontId="19" fillId="6" borderId="20" xfId="11" applyFill="1" applyBorder="1" applyAlignment="1">
      <alignment horizontal="center" vertical="center" wrapText="1"/>
    </xf>
    <xf numFmtId="0" fontId="6" fillId="0" borderId="8" xfId="11" applyFont="1" applyBorder="1" applyAlignment="1">
      <alignment horizontal="center" vertical="center"/>
    </xf>
    <xf numFmtId="0" fontId="4" fillId="0" borderId="4" xfId="0" applyFont="1" applyBorder="1" applyAlignment="1">
      <alignment horizont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14" fillId="0" borderId="0" xfId="2" applyFont="1" applyAlignment="1">
      <alignment horizontal="center" vertical="center"/>
    </xf>
    <xf numFmtId="0" fontId="2" fillId="0" borderId="0" xfId="2" applyFont="1" applyAlignment="1">
      <alignment horizontal="justify" vertical="top" wrapText="1"/>
    </xf>
    <xf numFmtId="0" fontId="15" fillId="0" borderId="0" xfId="2" applyFont="1" applyAlignment="1">
      <alignment horizontal="left" vertical="top" wrapText="1"/>
    </xf>
    <xf numFmtId="0" fontId="24" fillId="0" borderId="29" xfId="11" applyFont="1" applyBorder="1" applyAlignment="1">
      <alignment horizontal="center"/>
    </xf>
    <xf numFmtId="0" fontId="24" fillId="0" borderId="0" xfId="11" applyFont="1" applyAlignment="1">
      <alignment horizontal="center"/>
    </xf>
    <xf numFmtId="0" fontId="19" fillId="0" borderId="1" xfId="11" applyBorder="1" applyAlignment="1">
      <alignment horizontal="center" vertical="center"/>
    </xf>
    <xf numFmtId="0" fontId="2" fillId="0" borderId="1" xfId="11" applyFont="1" applyBorder="1" applyAlignment="1">
      <alignment horizontal="left" vertical="center" wrapText="1"/>
    </xf>
    <xf numFmtId="0" fontId="4" fillId="0" borderId="1" xfId="11" applyFont="1" applyBorder="1" applyAlignment="1">
      <alignment horizontal="left" vertical="top" wrapText="1"/>
    </xf>
    <xf numFmtId="0" fontId="4" fillId="0" borderId="29" xfId="11" applyFont="1" applyBorder="1" applyAlignment="1">
      <alignment horizontal="center"/>
    </xf>
    <xf numFmtId="0" fontId="4" fillId="0" borderId="0" xfId="11" applyFont="1" applyAlignment="1">
      <alignment horizontal="center"/>
    </xf>
    <xf numFmtId="0" fontId="18" fillId="3" borderId="0" xfId="0" applyFont="1" applyFill="1" applyAlignment="1">
      <alignment horizontal="center" vertical="center"/>
    </xf>
    <xf numFmtId="0" fontId="18" fillId="3" borderId="11"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5" xfId="0" applyFont="1" applyFill="1" applyBorder="1" applyAlignment="1">
      <alignment horizontal="center" vertical="center" wrapText="1"/>
    </xf>
    <xf numFmtId="9" fontId="18" fillId="3" borderId="18" xfId="0" applyNumberFormat="1" applyFont="1" applyFill="1" applyBorder="1" applyAlignment="1">
      <alignment horizontal="center" vertical="justify" wrapText="1"/>
    </xf>
    <xf numFmtId="0" fontId="18" fillId="3" borderId="0" xfId="0" applyFont="1" applyFill="1" applyAlignment="1">
      <alignment horizontal="center" vertical="justify" wrapText="1"/>
    </xf>
    <xf numFmtId="0" fontId="18" fillId="3" borderId="16" xfId="0" applyFont="1" applyFill="1" applyBorder="1" applyAlignment="1">
      <alignment horizontal="center" vertical="justify" wrapText="1"/>
    </xf>
    <xf numFmtId="0" fontId="24" fillId="3" borderId="0" xfId="0" applyFont="1" applyFill="1" applyAlignment="1">
      <alignment horizontal="center"/>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10" xfId="0" applyFill="1" applyBorder="1" applyAlignment="1">
      <alignment horizontal="center" vertical="center" wrapText="1"/>
    </xf>
    <xf numFmtId="0" fontId="18" fillId="3" borderId="0" xfId="0" applyFont="1" applyFill="1" applyAlignment="1">
      <alignment horizontal="left" vertical="justify"/>
    </xf>
    <xf numFmtId="0" fontId="27" fillId="3" borderId="28" xfId="0" applyFont="1" applyFill="1" applyBorder="1" applyAlignment="1">
      <alignment horizontal="center" vertical="center" wrapText="1"/>
    </xf>
    <xf numFmtId="0" fontId="27" fillId="3" borderId="27"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1" xfId="0" applyFont="1" applyFill="1" applyBorder="1" applyAlignment="1">
      <alignment horizontal="center" vertical="center" wrapText="1"/>
    </xf>
    <xf numFmtId="0" fontId="18" fillId="3" borderId="0" xfId="0" applyFont="1" applyFill="1" applyAlignment="1">
      <alignment horizontal="left" vertical="center" wrapText="1"/>
    </xf>
    <xf numFmtId="0" fontId="16" fillId="0" borderId="0" xfId="2" applyFont="1" applyAlignment="1">
      <alignment horizontal="lef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7" fillId="0" borderId="1" xfId="0" applyFont="1" applyBorder="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3"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13">
    <cellStyle name="Millares [0]" xfId="9"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0] 3" xfId="12" xr:uid="{A90058C7-8A53-4B01-B13A-485C9A385E29}"/>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Normal 5" xfId="11" xr:uid="{23BB70CB-60C8-4CD3-81E5-9ED676C9D41D}"/>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6"/>
  <sheetViews>
    <sheetView zoomScale="85" zoomScaleNormal="85" workbookViewId="0">
      <selection activeCell="D32" sqref="D32"/>
    </sheetView>
  </sheetViews>
  <sheetFormatPr baseColWidth="10" defaultRowHeight="11.25"/>
  <cols>
    <col min="1" max="1" width="4.85546875" style="1" customWidth="1"/>
    <col min="2" max="2" width="88.85546875" style="2" customWidth="1"/>
    <col min="3" max="4" width="50.7109375" style="26" customWidth="1"/>
    <col min="5" max="6" width="11.42578125" style="1"/>
    <col min="7" max="7" width="15" style="1" bestFit="1" customWidth="1"/>
    <col min="8" max="16384" width="11.42578125" style="1"/>
  </cols>
  <sheetData>
    <row r="1" spans="2:4" ht="16.5" customHeight="1">
      <c r="B1" s="163"/>
      <c r="C1" s="163"/>
      <c r="D1" s="163"/>
    </row>
    <row r="2" spans="2:4" ht="23.25">
      <c r="B2" s="164" t="s">
        <v>54</v>
      </c>
      <c r="C2" s="165"/>
      <c r="D2" s="165"/>
    </row>
    <row r="3" spans="2:4" ht="38.25" customHeight="1">
      <c r="B3" s="35" t="s">
        <v>0</v>
      </c>
      <c r="C3" s="35"/>
      <c r="D3" s="35"/>
    </row>
    <row r="4" spans="2:4" ht="39" customHeight="1">
      <c r="B4" s="35" t="s">
        <v>25</v>
      </c>
      <c r="C4" s="35"/>
      <c r="D4" s="35"/>
    </row>
    <row r="5" spans="2:4" ht="39" customHeight="1">
      <c r="B5" s="35"/>
      <c r="C5" s="35" t="s">
        <v>57</v>
      </c>
      <c r="D5" s="35" t="s">
        <v>68</v>
      </c>
    </row>
    <row r="6" spans="2:4" ht="15" customHeight="1">
      <c r="B6" s="37" t="s">
        <v>24</v>
      </c>
      <c r="C6" s="35" t="s">
        <v>58</v>
      </c>
      <c r="D6" s="35" t="s">
        <v>69</v>
      </c>
    </row>
    <row r="7" spans="2:4" ht="33.75">
      <c r="B7" s="38" t="s">
        <v>1</v>
      </c>
      <c r="C7" s="39" t="s">
        <v>4</v>
      </c>
      <c r="D7" s="39" t="s">
        <v>4</v>
      </c>
    </row>
    <row r="8" spans="2:4">
      <c r="B8" s="40" t="s">
        <v>39</v>
      </c>
      <c r="C8" s="41"/>
      <c r="D8" s="41"/>
    </row>
    <row r="9" spans="2:4">
      <c r="B9" s="29" t="s">
        <v>23</v>
      </c>
      <c r="C9" s="33" t="s">
        <v>59</v>
      </c>
      <c r="D9" s="35" t="s">
        <v>70</v>
      </c>
    </row>
    <row r="10" spans="2:4" ht="204.75" customHeight="1">
      <c r="B10" s="28" t="s">
        <v>8</v>
      </c>
      <c r="C10" s="32" t="s">
        <v>4</v>
      </c>
      <c r="D10" s="39" t="s">
        <v>4</v>
      </c>
    </row>
    <row r="11" spans="2:4" ht="14.25" customHeight="1">
      <c r="B11" s="29" t="s">
        <v>40</v>
      </c>
      <c r="C11" s="33" t="s">
        <v>60</v>
      </c>
      <c r="D11" s="35" t="s">
        <v>71</v>
      </c>
    </row>
    <row r="12" spans="2:4" ht="38.25" customHeight="1">
      <c r="B12" s="28" t="s">
        <v>41</v>
      </c>
      <c r="C12" s="32" t="s">
        <v>4</v>
      </c>
      <c r="D12" s="39" t="s">
        <v>4</v>
      </c>
    </row>
    <row r="13" spans="2:4">
      <c r="B13" s="40" t="s">
        <v>22</v>
      </c>
      <c r="C13" s="41" t="s">
        <v>5</v>
      </c>
      <c r="D13" s="41" t="s">
        <v>5</v>
      </c>
    </row>
    <row r="14" spans="2:4" ht="22.5">
      <c r="B14" s="28" t="s">
        <v>2</v>
      </c>
      <c r="C14" s="32" t="s">
        <v>5</v>
      </c>
      <c r="D14" s="35" t="s">
        <v>5</v>
      </c>
    </row>
    <row r="15" spans="2:4" ht="15" customHeight="1">
      <c r="B15" s="40" t="s">
        <v>21</v>
      </c>
      <c r="C15" s="41" t="s">
        <v>5</v>
      </c>
      <c r="D15" s="35" t="s">
        <v>5</v>
      </c>
    </row>
    <row r="16" spans="2:4" ht="45.75" customHeight="1">
      <c r="B16" s="28" t="s">
        <v>46</v>
      </c>
      <c r="C16" s="32" t="s">
        <v>5</v>
      </c>
      <c r="D16" s="35" t="s">
        <v>5</v>
      </c>
    </row>
    <row r="17" spans="2:4" ht="15" customHeight="1">
      <c r="B17" s="29" t="s">
        <v>20</v>
      </c>
      <c r="C17" s="33" t="s">
        <v>61</v>
      </c>
      <c r="D17" s="35" t="s">
        <v>72</v>
      </c>
    </row>
    <row r="18" spans="2:4" ht="324.75" customHeight="1">
      <c r="B18" s="28" t="s">
        <v>6</v>
      </c>
      <c r="C18" s="32" t="s">
        <v>4</v>
      </c>
      <c r="D18" s="39" t="s">
        <v>4</v>
      </c>
    </row>
    <row r="19" spans="2:4" ht="21.75" customHeight="1">
      <c r="B19" s="40" t="s">
        <v>43</v>
      </c>
      <c r="C19" s="41" t="s">
        <v>62</v>
      </c>
      <c r="D19" s="35" t="s">
        <v>73</v>
      </c>
    </row>
    <row r="20" spans="2:4" ht="128.25" customHeight="1">
      <c r="B20" s="28" t="s">
        <v>44</v>
      </c>
      <c r="C20" s="32" t="s">
        <v>4</v>
      </c>
      <c r="D20" s="39" t="s">
        <v>4</v>
      </c>
    </row>
    <row r="21" spans="2:4" ht="23.25" customHeight="1">
      <c r="B21" s="29" t="s">
        <v>19</v>
      </c>
      <c r="C21" s="33" t="s">
        <v>63</v>
      </c>
      <c r="D21" s="35" t="s">
        <v>74</v>
      </c>
    </row>
    <row r="22" spans="2:4" ht="93.75" customHeight="1">
      <c r="B22" s="28" t="s">
        <v>26</v>
      </c>
      <c r="C22" s="32" t="s">
        <v>4</v>
      </c>
      <c r="D22" s="39" t="s">
        <v>4</v>
      </c>
    </row>
    <row r="23" spans="2:4" ht="12" customHeight="1">
      <c r="B23" s="42" t="s">
        <v>27</v>
      </c>
      <c r="C23" s="41" t="s">
        <v>64</v>
      </c>
      <c r="D23" s="35" t="s">
        <v>75</v>
      </c>
    </row>
    <row r="24" spans="2:4" ht="93.75" customHeight="1">
      <c r="B24" s="55" t="s">
        <v>28</v>
      </c>
      <c r="C24" s="43" t="s">
        <v>4</v>
      </c>
      <c r="D24" s="36" t="s">
        <v>4</v>
      </c>
    </row>
    <row r="25" spans="2:4">
      <c r="B25" s="42" t="s">
        <v>18</v>
      </c>
      <c r="C25" s="41" t="s">
        <v>65</v>
      </c>
      <c r="D25" s="35" t="s">
        <v>76</v>
      </c>
    </row>
    <row r="26" spans="2:4" ht="29.25" customHeight="1">
      <c r="B26" s="28" t="s">
        <v>3</v>
      </c>
      <c r="C26" s="32" t="s">
        <v>4</v>
      </c>
      <c r="D26" s="39" t="s">
        <v>4</v>
      </c>
    </row>
    <row r="27" spans="2:4" ht="14.25" customHeight="1">
      <c r="B27" s="29" t="s">
        <v>14</v>
      </c>
      <c r="C27" s="33" t="s">
        <v>58</v>
      </c>
      <c r="D27" s="35" t="s">
        <v>69</v>
      </c>
    </row>
    <row r="28" spans="2:4" ht="96.75" customHeight="1">
      <c r="B28" s="28" t="s">
        <v>15</v>
      </c>
      <c r="C28" s="32" t="s">
        <v>4</v>
      </c>
      <c r="D28" s="39" t="s">
        <v>4</v>
      </c>
    </row>
    <row r="29" spans="2:4">
      <c r="B29" s="31" t="s">
        <v>17</v>
      </c>
      <c r="C29" s="33" t="s">
        <v>45</v>
      </c>
      <c r="D29" s="33" t="s">
        <v>45</v>
      </c>
    </row>
    <row r="30" spans="2:4" ht="68.25" customHeight="1">
      <c r="B30" s="44" t="s">
        <v>9</v>
      </c>
      <c r="C30" s="32" t="s">
        <v>4</v>
      </c>
      <c r="D30" s="39" t="s">
        <v>4</v>
      </c>
    </row>
    <row r="31" spans="2:4" ht="16.5" customHeight="1">
      <c r="B31" s="29" t="s">
        <v>16</v>
      </c>
      <c r="C31" s="33" t="s">
        <v>66</v>
      </c>
      <c r="D31" s="35" t="s">
        <v>78</v>
      </c>
    </row>
    <row r="32" spans="2:4" ht="135.75" customHeight="1">
      <c r="B32" s="44" t="s">
        <v>10</v>
      </c>
      <c r="C32" s="32" t="s">
        <v>4</v>
      </c>
      <c r="D32" s="39" t="s">
        <v>4</v>
      </c>
    </row>
    <row r="33" spans="2:4" ht="21.75" customHeight="1">
      <c r="B33" s="54" t="s">
        <v>55</v>
      </c>
      <c r="C33" s="33" t="s">
        <v>67</v>
      </c>
      <c r="D33" s="35" t="s">
        <v>77</v>
      </c>
    </row>
    <row r="34" spans="2:4" ht="51" customHeight="1">
      <c r="B34" s="44" t="s">
        <v>56</v>
      </c>
      <c r="C34" s="32" t="s">
        <v>4</v>
      </c>
      <c r="D34" s="39" t="s">
        <v>4</v>
      </c>
    </row>
    <row r="35" spans="2:4" s="34" customFormat="1" ht="51" customHeight="1">
      <c r="B35" s="45" t="s">
        <v>7</v>
      </c>
      <c r="C35" s="45" t="s">
        <v>4</v>
      </c>
      <c r="D35" s="46" t="s">
        <v>4</v>
      </c>
    </row>
    <row r="36" spans="2:4">
      <c r="B36" s="1"/>
    </row>
  </sheetData>
  <mergeCells count="2">
    <mergeCell ref="B1:D1"/>
    <mergeCell ref="B2:D2"/>
  </mergeCells>
  <pageMargins left="0.7" right="0.7" top="0.75" bottom="0.75" header="0.3" footer="0.3"/>
  <pageSetup paperSize="130"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view="pageLayout" zoomScaleNormal="100" workbookViewId="0">
      <selection activeCell="C18" sqref="C18"/>
    </sheetView>
  </sheetViews>
  <sheetFormatPr baseColWidth="10" defaultRowHeight="12.75"/>
  <cols>
    <col min="1" max="1" width="4.140625" style="7" customWidth="1"/>
    <col min="2" max="2" width="17.5703125" style="7" customWidth="1"/>
    <col min="3" max="3" width="26" style="7" customWidth="1"/>
    <col min="4" max="4" width="30" style="7" customWidth="1"/>
    <col min="5" max="5" width="25" style="7" customWidth="1"/>
    <col min="6" max="6" width="11.42578125" style="7"/>
    <col min="7" max="7" width="5" style="7" customWidth="1"/>
    <col min="8" max="8" width="3.42578125" style="7" customWidth="1"/>
    <col min="9" max="16384" width="11.42578125" style="7"/>
  </cols>
  <sheetData>
    <row r="1" spans="1:8" ht="15">
      <c r="A1" s="166" t="s">
        <v>38</v>
      </c>
      <c r="B1" s="166"/>
      <c r="C1" s="166"/>
      <c r="D1" s="166"/>
      <c r="E1" s="6"/>
      <c r="F1" s="6"/>
      <c r="G1" s="6"/>
      <c r="H1" s="6"/>
    </row>
    <row r="2" spans="1:8" ht="15">
      <c r="A2" s="166"/>
      <c r="B2" s="166"/>
      <c r="C2" s="166"/>
      <c r="D2" s="166"/>
      <c r="E2" s="6"/>
      <c r="F2" s="6"/>
      <c r="G2" s="6"/>
      <c r="H2" s="6"/>
    </row>
    <row r="3" spans="1:8" ht="14.25">
      <c r="A3" s="8"/>
    </row>
    <row r="4" spans="1:8" ht="66" customHeight="1">
      <c r="A4" s="167" t="s">
        <v>37</v>
      </c>
      <c r="B4" s="167"/>
      <c r="C4" s="167"/>
      <c r="D4" s="167"/>
      <c r="E4" s="9"/>
      <c r="F4" s="10"/>
      <c r="G4" s="10"/>
      <c r="H4" s="10"/>
    </row>
    <row r="5" spans="1:8">
      <c r="A5" s="11" t="s">
        <v>42</v>
      </c>
      <c r="B5" s="12"/>
      <c r="C5" s="12"/>
      <c r="D5" s="12"/>
    </row>
    <row r="6" spans="1:8">
      <c r="A6" s="11" t="s">
        <v>30</v>
      </c>
      <c r="B6" s="12"/>
      <c r="C6" s="12"/>
      <c r="D6" s="12"/>
    </row>
    <row r="7" spans="1:8">
      <c r="A7" s="11"/>
      <c r="B7" s="12"/>
      <c r="C7" s="12"/>
      <c r="D7" s="12"/>
    </row>
    <row r="8" spans="1:8">
      <c r="A8" s="11" t="s">
        <v>31</v>
      </c>
      <c r="B8" s="12"/>
      <c r="C8" s="12"/>
      <c r="D8" s="12"/>
    </row>
    <row r="9" spans="1:8">
      <c r="A9" s="11" t="s">
        <v>32</v>
      </c>
      <c r="B9" s="12"/>
      <c r="C9" s="12"/>
      <c r="D9" s="12"/>
    </row>
    <row r="10" spans="1:8">
      <c r="A10" s="11" t="s">
        <v>33</v>
      </c>
      <c r="B10" s="12"/>
      <c r="C10" s="12"/>
      <c r="D10" s="12"/>
    </row>
    <row r="11" spans="1:8" ht="14.25">
      <c r="A11" s="13"/>
    </row>
    <row r="13" spans="1:8" ht="22.5" customHeight="1">
      <c r="B13" s="47" t="s">
        <v>34</v>
      </c>
      <c r="C13" s="5" t="s">
        <v>57</v>
      </c>
      <c r="D13" s="5" t="s">
        <v>68</v>
      </c>
      <c r="E13" s="14"/>
      <c r="F13" s="14"/>
    </row>
    <row r="14" spans="1:8">
      <c r="B14" s="15" t="s">
        <v>35</v>
      </c>
      <c r="C14" s="49">
        <v>3291500</v>
      </c>
      <c r="D14" s="49">
        <v>3571937</v>
      </c>
      <c r="E14" s="16"/>
    </row>
    <row r="15" spans="1:8">
      <c r="B15" s="17" t="s">
        <v>36</v>
      </c>
      <c r="C15" s="48">
        <f>1000*(C14/C14)</f>
        <v>1000</v>
      </c>
      <c r="D15" s="48">
        <f>1000*(C14/D14)</f>
        <v>921.48881685203298</v>
      </c>
      <c r="E15" s="18"/>
    </row>
    <row r="17" spans="1:4" s="3" customFormat="1" ht="11.25">
      <c r="B17" s="19"/>
      <c r="C17" s="19"/>
      <c r="D17" s="19"/>
    </row>
    <row r="18" spans="1:4" s="3" customFormat="1" ht="11.25">
      <c r="B18" s="19"/>
      <c r="C18" s="19"/>
      <c r="D18" s="19"/>
    </row>
    <row r="19" spans="1:4" s="3" customFormat="1" ht="11.25">
      <c r="B19" s="19"/>
      <c r="C19" s="19"/>
      <c r="D19" s="19"/>
    </row>
    <row r="20" spans="1:4">
      <c r="A20" s="20" t="s">
        <v>47</v>
      </c>
      <c r="B20" s="20"/>
      <c r="C20" s="20"/>
      <c r="D20" s="20"/>
    </row>
    <row r="21" spans="1:4" ht="14.25" customHeight="1">
      <c r="A21" s="168" t="s">
        <v>48</v>
      </c>
      <c r="B21" s="168"/>
      <c r="C21" s="168"/>
      <c r="D21" s="30"/>
    </row>
    <row r="22" spans="1:4">
      <c r="A22" s="22"/>
      <c r="B22" s="21"/>
      <c r="C22" s="21"/>
      <c r="D22" s="30"/>
    </row>
    <row r="23" spans="1:4">
      <c r="A23" s="22"/>
      <c r="B23" s="21"/>
      <c r="C23" s="21"/>
      <c r="D23" s="30"/>
    </row>
    <row r="24" spans="1:4">
      <c r="A24" s="23" t="s">
        <v>79</v>
      </c>
    </row>
    <row r="25" spans="1:4">
      <c r="A25" s="12" t="s">
        <v>80</v>
      </c>
    </row>
  </sheetData>
  <mergeCells count="4">
    <mergeCell ref="A1:D1"/>
    <mergeCell ref="A2:D2"/>
    <mergeCell ref="A4:D4"/>
    <mergeCell ref="A21:C21"/>
  </mergeCells>
  <pageMargins left="0.7" right="1.6875" top="0.75" bottom="0.75" header="0.3" footer="0.3"/>
  <pageSetup orientation="portrait" r:id="rId1"/>
  <headerFooter>
    <oddHeader>&amp;C&amp;"Arial,Negrita"&amp;14PONDERACIÓN  INVITACIÓN ABIERTA No. 029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905D4-A704-468B-A0A6-80762523357C}">
  <dimension ref="B2:E23"/>
  <sheetViews>
    <sheetView workbookViewId="0">
      <selection activeCell="E9" sqref="E9"/>
    </sheetView>
  </sheetViews>
  <sheetFormatPr baseColWidth="10" defaultRowHeight="15.75"/>
  <cols>
    <col min="1" max="1" width="8.5703125" style="142" customWidth="1"/>
    <col min="2" max="2" width="35" style="143" bestFit="1" customWidth="1"/>
    <col min="3" max="3" width="49" style="144" customWidth="1"/>
    <col min="4" max="4" width="24.42578125" style="143" customWidth="1"/>
    <col min="5" max="5" width="15.5703125" style="143" bestFit="1" customWidth="1"/>
    <col min="6" max="16384" width="11.42578125" style="142"/>
  </cols>
  <sheetData>
    <row r="2" spans="2:5">
      <c r="B2" s="169" t="s">
        <v>164</v>
      </c>
      <c r="C2" s="170"/>
      <c r="D2" s="170"/>
    </row>
    <row r="3" spans="2:5" ht="31.5">
      <c r="B3" s="171" t="s">
        <v>163</v>
      </c>
      <c r="C3" s="171"/>
      <c r="D3" s="151" t="s">
        <v>162</v>
      </c>
      <c r="E3" s="150" t="s">
        <v>161</v>
      </c>
    </row>
    <row r="4" spans="2:5" ht="31.5">
      <c r="B4" s="145" t="s">
        <v>160</v>
      </c>
      <c r="C4" s="149" t="s">
        <v>159</v>
      </c>
      <c r="D4" s="145" t="s">
        <v>4</v>
      </c>
      <c r="E4" s="145" t="s">
        <v>4</v>
      </c>
    </row>
    <row r="5" spans="2:5" ht="47.25">
      <c r="B5" s="145" t="s">
        <v>158</v>
      </c>
      <c r="C5" s="146" t="s">
        <v>157</v>
      </c>
      <c r="D5" s="145" t="s">
        <v>4</v>
      </c>
      <c r="E5" s="145" t="s">
        <v>4</v>
      </c>
    </row>
    <row r="6" spans="2:5" ht="31.5">
      <c r="B6" s="145" t="s">
        <v>156</v>
      </c>
      <c r="C6" s="146" t="s">
        <v>155</v>
      </c>
      <c r="D6" s="145" t="s">
        <v>4</v>
      </c>
      <c r="E6" s="145" t="s">
        <v>4</v>
      </c>
    </row>
    <row r="7" spans="2:5" ht="63">
      <c r="B7" s="145" t="s">
        <v>154</v>
      </c>
      <c r="C7" s="146" t="s">
        <v>153</v>
      </c>
      <c r="D7" s="145" t="s">
        <v>4</v>
      </c>
      <c r="E7" s="145" t="s">
        <v>4</v>
      </c>
    </row>
    <row r="8" spans="2:5" ht="63">
      <c r="B8" s="145" t="s">
        <v>152</v>
      </c>
      <c r="C8" s="146" t="s">
        <v>151</v>
      </c>
      <c r="D8" s="145" t="s">
        <v>4</v>
      </c>
      <c r="E8" s="145" t="s">
        <v>4</v>
      </c>
    </row>
    <row r="9" spans="2:5" ht="63">
      <c r="B9" s="145" t="s">
        <v>150</v>
      </c>
      <c r="C9" s="146" t="s">
        <v>149</v>
      </c>
      <c r="D9" s="145" t="s">
        <v>4</v>
      </c>
      <c r="E9" s="145" t="s">
        <v>4</v>
      </c>
    </row>
    <row r="10" spans="2:5" ht="31.5">
      <c r="B10" s="145" t="s">
        <v>148</v>
      </c>
      <c r="C10" s="146" t="s">
        <v>147</v>
      </c>
      <c r="D10" s="145" t="s">
        <v>4</v>
      </c>
      <c r="E10" s="145" t="s">
        <v>4</v>
      </c>
    </row>
    <row r="11" spans="2:5" ht="31.5">
      <c r="B11" s="145" t="s">
        <v>146</v>
      </c>
      <c r="C11" s="146" t="s">
        <v>145</v>
      </c>
      <c r="D11" s="145" t="s">
        <v>4</v>
      </c>
      <c r="E11" s="145" t="s">
        <v>4</v>
      </c>
    </row>
    <row r="12" spans="2:5" ht="47.25">
      <c r="B12" s="145" t="s">
        <v>144</v>
      </c>
      <c r="C12" s="146" t="s">
        <v>143</v>
      </c>
      <c r="D12" s="145" t="s">
        <v>4</v>
      </c>
      <c r="E12" s="145" t="s">
        <v>4</v>
      </c>
    </row>
    <row r="13" spans="2:5">
      <c r="B13" s="145"/>
      <c r="C13" s="146"/>
      <c r="D13" s="145"/>
      <c r="E13" s="145"/>
    </row>
    <row r="16" spans="2:5">
      <c r="B16" s="147" t="s">
        <v>142</v>
      </c>
      <c r="C16" s="148"/>
      <c r="D16" s="147"/>
      <c r="E16" s="147"/>
    </row>
    <row r="17" spans="2:5" ht="31.5">
      <c r="B17" s="145" t="s">
        <v>141</v>
      </c>
      <c r="C17" s="146" t="s">
        <v>140</v>
      </c>
      <c r="D17" s="145" t="s">
        <v>4</v>
      </c>
      <c r="E17" s="145" t="s">
        <v>4</v>
      </c>
    </row>
    <row r="18" spans="2:5" ht="31.5">
      <c r="B18" s="145" t="s">
        <v>139</v>
      </c>
      <c r="C18" s="146" t="s">
        <v>138</v>
      </c>
      <c r="D18" s="145" t="s">
        <v>4</v>
      </c>
      <c r="E18" s="145" t="s">
        <v>4</v>
      </c>
    </row>
    <row r="19" spans="2:5">
      <c r="B19" s="145" t="s">
        <v>137</v>
      </c>
      <c r="C19" s="146" t="s">
        <v>136</v>
      </c>
      <c r="D19" s="145" t="s">
        <v>4</v>
      </c>
      <c r="E19" s="145" t="s">
        <v>4</v>
      </c>
    </row>
    <row r="20" spans="2:5" ht="31.5">
      <c r="B20" s="145" t="s">
        <v>135</v>
      </c>
      <c r="C20" s="146" t="s">
        <v>134</v>
      </c>
      <c r="D20" s="145" t="s">
        <v>4</v>
      </c>
      <c r="E20" s="145" t="s">
        <v>4</v>
      </c>
    </row>
    <row r="21" spans="2:5" ht="31.5">
      <c r="B21" s="145" t="s">
        <v>133</v>
      </c>
      <c r="C21" s="146" t="s">
        <v>132</v>
      </c>
      <c r="D21" s="145" t="s">
        <v>4</v>
      </c>
      <c r="E21" s="145" t="s">
        <v>4</v>
      </c>
    </row>
    <row r="23" spans="2:5">
      <c r="C23" s="146" t="s">
        <v>131</v>
      </c>
      <c r="D23" s="145">
        <v>80</v>
      </c>
      <c r="E23" s="145">
        <v>235</v>
      </c>
    </row>
  </sheetData>
  <mergeCells count="2">
    <mergeCell ref="B2:D2"/>
    <mergeCell ref="B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47A7-20D9-4E2F-B234-D0DC256DCC79}">
  <dimension ref="A2:C13"/>
  <sheetViews>
    <sheetView zoomScale="119" zoomScaleNormal="119" workbookViewId="0">
      <selection activeCell="B5" sqref="B5:B6"/>
    </sheetView>
  </sheetViews>
  <sheetFormatPr baseColWidth="10" defaultRowHeight="15.75"/>
  <cols>
    <col min="1" max="1" width="103.85546875" style="142" customWidth="1"/>
    <col min="2" max="2" width="44.140625" style="142" customWidth="1"/>
    <col min="3" max="3" width="38.140625" style="142" customWidth="1"/>
    <col min="4" max="16384" width="11.42578125" style="142"/>
  </cols>
  <sheetData>
    <row r="2" spans="1:3">
      <c r="A2" s="169" t="s">
        <v>174</v>
      </c>
      <c r="B2" s="170"/>
      <c r="C2" s="170"/>
    </row>
    <row r="3" spans="1:3" ht="16.5" thickBot="1">
      <c r="A3" s="174"/>
      <c r="B3" s="175"/>
      <c r="C3" s="175"/>
    </row>
    <row r="4" spans="1:3">
      <c r="A4" s="162" t="s">
        <v>173</v>
      </c>
      <c r="B4" s="161" t="s">
        <v>162</v>
      </c>
      <c r="C4" s="160" t="s">
        <v>161</v>
      </c>
    </row>
    <row r="5" spans="1:3">
      <c r="A5" s="172" t="s">
        <v>172</v>
      </c>
      <c r="B5" s="173" t="s">
        <v>171</v>
      </c>
      <c r="C5" s="173" t="s">
        <v>170</v>
      </c>
    </row>
    <row r="6" spans="1:3" ht="402" customHeight="1">
      <c r="A6" s="172"/>
      <c r="B6" s="173"/>
      <c r="C6" s="173"/>
    </row>
    <row r="7" spans="1:3" ht="26.1" customHeight="1">
      <c r="A7" s="157" t="s">
        <v>169</v>
      </c>
      <c r="B7" s="159">
        <v>3777081903</v>
      </c>
      <c r="C7" s="158">
        <v>2300014470</v>
      </c>
    </row>
    <row r="8" spans="1:3" ht="26.1" customHeight="1">
      <c r="A8" s="157" t="s">
        <v>168</v>
      </c>
      <c r="B8" s="156" t="s">
        <v>167</v>
      </c>
      <c r="C8" s="156" t="s">
        <v>166</v>
      </c>
    </row>
    <row r="9" spans="1:3" ht="15.95" customHeight="1" thickBot="1">
      <c r="A9" s="155" t="s">
        <v>165</v>
      </c>
      <c r="B9" s="154" t="s">
        <v>4</v>
      </c>
      <c r="C9" s="154" t="s">
        <v>4</v>
      </c>
    </row>
    <row r="10" spans="1:3" ht="15.95" customHeight="1"/>
    <row r="12" spans="1:3">
      <c r="B12" s="153"/>
      <c r="C12" s="152"/>
    </row>
    <row r="13" spans="1:3">
      <c r="B13" s="153"/>
      <c r="C13" s="152"/>
    </row>
  </sheetData>
  <mergeCells count="5">
    <mergeCell ref="A5:A6"/>
    <mergeCell ref="B5:B6"/>
    <mergeCell ref="A2:C2"/>
    <mergeCell ref="A3:C3"/>
    <mergeCell ref="C5: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7897-4402-48B9-898D-D5E034EFD6A2}">
  <sheetPr>
    <pageSetUpPr fitToPage="1"/>
  </sheetPr>
  <dimension ref="B2:D17"/>
  <sheetViews>
    <sheetView zoomScaleNormal="100" workbookViewId="0">
      <selection activeCell="F8" sqref="F8"/>
    </sheetView>
  </sheetViews>
  <sheetFormatPr baseColWidth="10" defaultRowHeight="15"/>
  <cols>
    <col min="1" max="1" width="11.42578125" style="57"/>
    <col min="2" max="2" width="33.140625" style="57" customWidth="1"/>
    <col min="3" max="3" width="30.28515625" style="57" customWidth="1"/>
    <col min="4" max="4" width="11.42578125" style="57"/>
    <col min="5" max="5" width="16.85546875" style="57" bestFit="1" customWidth="1"/>
    <col min="6" max="16384" width="11.42578125" style="57"/>
  </cols>
  <sheetData>
    <row r="2" spans="2:4" ht="15.75" thickBot="1">
      <c r="B2" s="176" t="s">
        <v>93</v>
      </c>
      <c r="C2" s="176"/>
    </row>
    <row r="3" spans="2:4" ht="69.75" customHeight="1" thickBot="1">
      <c r="B3" s="177" t="s">
        <v>92</v>
      </c>
      <c r="C3" s="178"/>
      <c r="D3" s="69"/>
    </row>
    <row r="4" spans="2:4" ht="19.5" customHeight="1">
      <c r="B4" s="71"/>
      <c r="C4" s="71"/>
      <c r="D4" s="69"/>
    </row>
    <row r="5" spans="2:4" ht="22.5" customHeight="1" thickBot="1">
      <c r="B5" s="68" t="s">
        <v>89</v>
      </c>
      <c r="C5" s="71"/>
      <c r="D5" s="69"/>
    </row>
    <row r="6" spans="2:4" ht="31.5" customHeight="1" thickBot="1">
      <c r="B6" s="67" t="s">
        <v>88</v>
      </c>
      <c r="C6" s="66" t="s">
        <v>57</v>
      </c>
      <c r="D6" s="69"/>
    </row>
    <row r="7" spans="2:4" ht="15.75" customHeight="1">
      <c r="B7" s="65" t="s">
        <v>86</v>
      </c>
      <c r="C7" s="64" t="s">
        <v>91</v>
      </c>
      <c r="D7" s="69"/>
    </row>
    <row r="8" spans="2:4" ht="18.75" customHeight="1">
      <c r="B8" s="70" t="s">
        <v>84</v>
      </c>
      <c r="C8" s="62" t="s">
        <v>4</v>
      </c>
      <c r="D8" s="69"/>
    </row>
    <row r="9" spans="2:4" ht="79.5" thickBot="1">
      <c r="B9" s="61" t="s">
        <v>83</v>
      </c>
      <c r="C9" s="60" t="s">
        <v>90</v>
      </c>
    </row>
    <row r="10" spans="2:4">
      <c r="B10" s="59"/>
      <c r="C10" s="58"/>
    </row>
    <row r="11" spans="2:4">
      <c r="B11" s="59"/>
      <c r="C11" s="58"/>
    </row>
    <row r="12" spans="2:4" ht="15.75" thickBot="1">
      <c r="B12" s="68" t="s">
        <v>89</v>
      </c>
      <c r="C12" s="58"/>
    </row>
    <row r="13" spans="2:4" ht="15.75" thickBot="1">
      <c r="B13" s="67" t="s">
        <v>88</v>
      </c>
      <c r="C13" s="66" t="s">
        <v>87</v>
      </c>
    </row>
    <row r="14" spans="2:4">
      <c r="B14" s="65" t="s">
        <v>86</v>
      </c>
      <c r="C14" s="64" t="s">
        <v>85</v>
      </c>
    </row>
    <row r="15" spans="2:4">
      <c r="B15" s="63" t="s">
        <v>84</v>
      </c>
      <c r="C15" s="62" t="s">
        <v>4</v>
      </c>
    </row>
    <row r="16" spans="2:4" ht="79.5" thickBot="1">
      <c r="B16" s="61" t="s">
        <v>83</v>
      </c>
      <c r="C16" s="60" t="s">
        <v>82</v>
      </c>
    </row>
    <row r="17" spans="2:3">
      <c r="B17" s="59"/>
      <c r="C17" s="58"/>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7CF3A-3C65-43BB-B0FE-0EA3A4935884}">
  <sheetPr>
    <pageSetUpPr fitToPage="1"/>
  </sheetPr>
  <dimension ref="B1:F55"/>
  <sheetViews>
    <sheetView topLeftCell="A22" zoomScale="90" zoomScaleNormal="90" workbookViewId="0">
      <selection activeCell="D24" sqref="D24"/>
    </sheetView>
  </sheetViews>
  <sheetFormatPr baseColWidth="10" defaultRowHeight="15"/>
  <cols>
    <col min="1" max="1" width="11.42578125" style="57"/>
    <col min="2" max="2" width="27.5703125" style="57" customWidth="1"/>
    <col min="3" max="3" width="29.5703125" style="57" customWidth="1"/>
    <col min="4" max="4" width="27" style="57" customWidth="1"/>
    <col min="5" max="5" width="19.28515625" style="57" customWidth="1"/>
    <col min="6" max="6" width="14.85546875" style="57" bestFit="1" customWidth="1"/>
    <col min="7" max="7" width="16" style="57" bestFit="1" customWidth="1"/>
    <col min="8" max="8" width="11.42578125" style="57"/>
    <col min="9" max="9" width="25.5703125" style="57" bestFit="1" customWidth="1"/>
    <col min="10" max="10" width="19.7109375" style="57" customWidth="1"/>
    <col min="11" max="11" width="18.28515625" style="57" customWidth="1"/>
    <col min="12" max="12" width="24.42578125" style="57" customWidth="1"/>
    <col min="13" max="16384" width="11.42578125" style="57"/>
  </cols>
  <sheetData>
    <row r="1" spans="2:6">
      <c r="D1" s="125"/>
    </row>
    <row r="2" spans="2:6" ht="15.75" thickBot="1">
      <c r="B2" s="185" t="str">
        <f>+DOCUMENTOS!B2</f>
        <v>INVITACIÓN ABIERTA No 029 DE 2022</v>
      </c>
      <c r="C2" s="185"/>
      <c r="D2" s="185"/>
    </row>
    <row r="3" spans="2:6" ht="64.5" customHeight="1" thickBot="1">
      <c r="B3" s="188" t="str">
        <f>+DOCUMENTOS!B3</f>
        <v>CONTRATAR LOS SERVICIOS DE UNA EMPRESA ESPECIALIZADA EN ACTIVIDADES OPERATIVAS Y EVENTOS LOGÍSTICOS RELACIONADOS CON BTL CON PERSONAL PARA: LA PROMOCIÓN, ACTIVACION, DIFUSION E IMPULSO DE LOS DIFERENTES PRODUCTOS DE LA EMPRESA DE LICORES DE CUNDINAMARCA</v>
      </c>
      <c r="C3" s="189"/>
      <c r="D3" s="190"/>
      <c r="E3" s="124"/>
      <c r="F3" s="124"/>
    </row>
    <row r="4" spans="2:6">
      <c r="B4" s="123"/>
      <c r="C4" s="123"/>
      <c r="D4" s="123"/>
      <c r="E4" s="123"/>
      <c r="F4" s="123"/>
    </row>
    <row r="5" spans="2:6">
      <c r="B5" s="122" t="s">
        <v>129</v>
      </c>
    </row>
    <row r="6" spans="2:6" ht="62.25" customHeight="1">
      <c r="B6" s="121" t="s">
        <v>128</v>
      </c>
      <c r="C6" s="186" t="s">
        <v>127</v>
      </c>
      <c r="D6" s="187"/>
      <c r="F6" s="120"/>
    </row>
    <row r="7" spans="2:6" ht="18.75" customHeight="1">
      <c r="B7" s="119" t="s">
        <v>108</v>
      </c>
      <c r="C7" s="114" t="s">
        <v>126</v>
      </c>
      <c r="D7" s="118" t="s">
        <v>125</v>
      </c>
      <c r="F7" s="113"/>
    </row>
    <row r="8" spans="2:6" ht="44.25" customHeight="1">
      <c r="B8" s="115" t="s">
        <v>106</v>
      </c>
      <c r="C8" s="114" t="s">
        <v>124</v>
      </c>
      <c r="D8" s="117" t="s">
        <v>123</v>
      </c>
      <c r="F8" s="113"/>
    </row>
    <row r="9" spans="2:6" ht="21" customHeight="1">
      <c r="B9" s="115" t="s">
        <v>103</v>
      </c>
      <c r="C9" s="114" t="s">
        <v>122</v>
      </c>
      <c r="D9" s="114" t="s">
        <v>121</v>
      </c>
      <c r="F9" s="113"/>
    </row>
    <row r="10" spans="2:6" ht="25.5" customHeight="1">
      <c r="B10" s="116" t="s">
        <v>101</v>
      </c>
      <c r="C10" s="114" t="s">
        <v>120</v>
      </c>
      <c r="D10" s="114" t="s">
        <v>119</v>
      </c>
      <c r="F10" s="113"/>
    </row>
    <row r="11" spans="2:6" ht="33.75" customHeight="1">
      <c r="B11" s="115" t="s">
        <v>118</v>
      </c>
      <c r="C11" s="114" t="s">
        <v>117</v>
      </c>
      <c r="D11" s="114" t="s">
        <v>116</v>
      </c>
      <c r="F11" s="113"/>
    </row>
    <row r="12" spans="2:6" ht="33.75" customHeight="1">
      <c r="B12" s="115" t="s">
        <v>115</v>
      </c>
      <c r="C12" s="114" t="s">
        <v>114</v>
      </c>
      <c r="D12" s="114" t="s">
        <v>113</v>
      </c>
      <c r="F12" s="113"/>
    </row>
    <row r="13" spans="2:6" ht="18.75" customHeight="1">
      <c r="B13" s="112"/>
      <c r="C13" s="111"/>
      <c r="D13" s="111"/>
      <c r="F13" s="113"/>
    </row>
    <row r="14" spans="2:6" ht="18.75" customHeight="1">
      <c r="B14" s="112"/>
      <c r="C14" s="111"/>
      <c r="D14" s="111"/>
      <c r="F14" s="110"/>
    </row>
    <row r="15" spans="2:6">
      <c r="C15" s="84"/>
    </row>
    <row r="16" spans="2:6">
      <c r="F16" s="109"/>
    </row>
    <row r="17" spans="2:6">
      <c r="B17" s="179" t="str">
        <f>+DOCUMENTOS!C6</f>
        <v>PIENSA BTL SAS</v>
      </c>
      <c r="C17" s="180"/>
      <c r="D17" s="180"/>
      <c r="E17" s="181"/>
      <c r="F17" s="108" t="s">
        <v>95</v>
      </c>
    </row>
    <row r="18" spans="2:6">
      <c r="B18" s="106" t="s">
        <v>110</v>
      </c>
      <c r="C18" s="105"/>
      <c r="D18" s="105"/>
      <c r="E18" s="104"/>
      <c r="F18" s="103"/>
    </row>
    <row r="19" spans="2:6" ht="15.75" thickBot="1">
      <c r="B19" s="81"/>
      <c r="C19" s="99" t="s">
        <v>109</v>
      </c>
      <c r="D19" s="102">
        <v>1504455219</v>
      </c>
      <c r="E19" s="101">
        <f>D19/D20</f>
        <v>2.1175300247670981</v>
      </c>
      <c r="F19" s="77" t="s">
        <v>4</v>
      </c>
    </row>
    <row r="20" spans="2:6">
      <c r="B20" s="81" t="s">
        <v>108</v>
      </c>
      <c r="C20" s="84" t="s">
        <v>107</v>
      </c>
      <c r="D20" s="96">
        <v>710476452</v>
      </c>
      <c r="E20" s="95"/>
      <c r="F20" s="77"/>
    </row>
    <row r="21" spans="2:6">
      <c r="B21" s="81"/>
      <c r="C21" s="84"/>
      <c r="D21" s="96"/>
      <c r="E21" s="95"/>
      <c r="F21" s="77"/>
    </row>
    <row r="22" spans="2:6" ht="15.75" thickBot="1">
      <c r="B22" s="81" t="s">
        <v>106</v>
      </c>
      <c r="C22" s="99" t="s">
        <v>105</v>
      </c>
      <c r="D22" s="100" t="s">
        <v>112</v>
      </c>
      <c r="E22" s="88">
        <f>D19-D20</f>
        <v>793978767</v>
      </c>
      <c r="F22" s="77" t="s">
        <v>4</v>
      </c>
    </row>
    <row r="23" spans="2:6">
      <c r="B23" s="81"/>
      <c r="C23" s="84"/>
      <c r="D23" s="96"/>
      <c r="E23" s="95"/>
      <c r="F23" s="77"/>
    </row>
    <row r="24" spans="2:6" ht="15.75" thickBot="1">
      <c r="B24" s="81" t="s">
        <v>103</v>
      </c>
      <c r="C24" s="99" t="s">
        <v>102</v>
      </c>
      <c r="D24" s="98">
        <v>906595676</v>
      </c>
      <c r="E24" s="97">
        <f>D24/D25</f>
        <v>0.60016357587250924</v>
      </c>
      <c r="F24" s="77" t="s">
        <v>4</v>
      </c>
    </row>
    <row r="25" spans="2:6">
      <c r="B25" s="81"/>
      <c r="C25" s="84" t="s">
        <v>94</v>
      </c>
      <c r="D25" s="96">
        <v>1510580969</v>
      </c>
      <c r="E25" s="95"/>
      <c r="F25" s="94"/>
    </row>
    <row r="26" spans="2:6">
      <c r="B26" s="182"/>
      <c r="C26" s="183"/>
      <c r="D26" s="183"/>
      <c r="E26" s="184"/>
      <c r="F26" s="93"/>
    </row>
    <row r="27" spans="2:6" ht="15.75" thickBot="1">
      <c r="B27" s="81" t="s">
        <v>101</v>
      </c>
      <c r="C27" s="80" t="s">
        <v>96</v>
      </c>
      <c r="D27" s="102">
        <v>314274000</v>
      </c>
      <c r="E27" s="91" t="s">
        <v>111</v>
      </c>
      <c r="F27" s="90" t="s">
        <v>111</v>
      </c>
    </row>
    <row r="28" spans="2:6">
      <c r="B28" s="81"/>
      <c r="C28" s="84" t="s">
        <v>100</v>
      </c>
      <c r="D28" s="96">
        <v>0</v>
      </c>
      <c r="E28" s="88"/>
      <c r="F28" s="87"/>
    </row>
    <row r="29" spans="2:6">
      <c r="B29" s="85"/>
      <c r="E29" s="82"/>
      <c r="F29" s="77"/>
    </row>
    <row r="30" spans="2:6" ht="15.75" thickBot="1">
      <c r="B30" s="81" t="s">
        <v>99</v>
      </c>
      <c r="C30" s="80" t="s">
        <v>96</v>
      </c>
      <c r="D30" s="79">
        <f>+D27</f>
        <v>314274000</v>
      </c>
      <c r="E30" s="78">
        <f>D30/D31</f>
        <v>0.5203571234015657</v>
      </c>
      <c r="F30" s="77" t="s">
        <v>4</v>
      </c>
    </row>
    <row r="31" spans="2:6">
      <c r="B31" s="85"/>
      <c r="C31" s="84" t="s">
        <v>98</v>
      </c>
      <c r="D31" s="86">
        <v>603958293</v>
      </c>
      <c r="E31" s="82"/>
      <c r="F31" s="77"/>
    </row>
    <row r="32" spans="2:6">
      <c r="B32" s="85"/>
      <c r="C32" s="84"/>
      <c r="D32" s="83"/>
      <c r="E32" s="82"/>
      <c r="F32" s="77"/>
    </row>
    <row r="33" spans="2:6" ht="15.75" thickBot="1">
      <c r="B33" s="81" t="s">
        <v>97</v>
      </c>
      <c r="C33" s="80" t="s">
        <v>96</v>
      </c>
      <c r="D33" s="79">
        <f>+D30</f>
        <v>314274000</v>
      </c>
      <c r="E33" s="78">
        <f>D33/D34</f>
        <v>0.20804843066972334</v>
      </c>
      <c r="F33" s="77" t="s">
        <v>95</v>
      </c>
    </row>
    <row r="34" spans="2:6">
      <c r="B34" s="76"/>
      <c r="C34" s="75" t="s">
        <v>94</v>
      </c>
      <c r="D34" s="74">
        <f>+D25</f>
        <v>1510580969</v>
      </c>
      <c r="E34" s="73"/>
      <c r="F34" s="72"/>
    </row>
    <row r="38" spans="2:6">
      <c r="B38" s="179" t="str">
        <f>+DOCUMENTOS!C13</f>
        <v>RED LOGITICA Y GESTION SAS</v>
      </c>
      <c r="C38" s="180"/>
      <c r="D38" s="180"/>
      <c r="E38" s="181"/>
      <c r="F38" s="107" t="s">
        <v>95</v>
      </c>
    </row>
    <row r="39" spans="2:6">
      <c r="B39" s="106" t="s">
        <v>110</v>
      </c>
      <c r="C39" s="105"/>
      <c r="D39" s="105"/>
      <c r="E39" s="104"/>
      <c r="F39" s="103"/>
    </row>
    <row r="40" spans="2:6" ht="15.75" thickBot="1">
      <c r="B40" s="81"/>
      <c r="C40" s="99" t="s">
        <v>109</v>
      </c>
      <c r="D40" s="102">
        <v>3272549220</v>
      </c>
      <c r="E40" s="101">
        <f>D40/D41</f>
        <v>4.9224723765421468</v>
      </c>
      <c r="F40" s="77" t="s">
        <v>4</v>
      </c>
    </row>
    <row r="41" spans="2:6">
      <c r="B41" s="81" t="s">
        <v>108</v>
      </c>
      <c r="C41" s="84" t="s">
        <v>107</v>
      </c>
      <c r="D41" s="96">
        <v>664818199</v>
      </c>
      <c r="E41" s="95"/>
      <c r="F41" s="77"/>
    </row>
    <row r="42" spans="2:6">
      <c r="B42" s="81"/>
      <c r="C42" s="84"/>
      <c r="D42" s="96"/>
      <c r="E42" s="95"/>
      <c r="F42" s="77"/>
    </row>
    <row r="43" spans="2:6" ht="15.75" thickBot="1">
      <c r="B43" s="81" t="s">
        <v>106</v>
      </c>
      <c r="C43" s="99" t="s">
        <v>105</v>
      </c>
      <c r="D43" s="100" t="s">
        <v>104</v>
      </c>
      <c r="E43" s="88">
        <f>D40-D41</f>
        <v>2607731021</v>
      </c>
      <c r="F43" s="77" t="s">
        <v>4</v>
      </c>
    </row>
    <row r="44" spans="2:6">
      <c r="B44" s="81"/>
      <c r="C44" s="84"/>
      <c r="D44" s="96"/>
      <c r="E44" s="95"/>
      <c r="F44" s="77"/>
    </row>
    <row r="45" spans="2:6" ht="15.75" thickBot="1">
      <c r="B45" s="81" t="s">
        <v>103</v>
      </c>
      <c r="C45" s="99" t="s">
        <v>102</v>
      </c>
      <c r="D45" s="98">
        <v>1092274406</v>
      </c>
      <c r="E45" s="97">
        <f>D45/D46</f>
        <v>0.33099620566519478</v>
      </c>
      <c r="F45" s="77" t="s">
        <v>4</v>
      </c>
    </row>
    <row r="46" spans="2:6">
      <c r="B46" s="81"/>
      <c r="C46" s="84" t="s">
        <v>94</v>
      </c>
      <c r="D46" s="96">
        <v>3299960505</v>
      </c>
      <c r="E46" s="95"/>
      <c r="F46" s="94"/>
    </row>
    <row r="47" spans="2:6">
      <c r="B47" s="182"/>
      <c r="C47" s="183"/>
      <c r="D47" s="183"/>
      <c r="E47" s="184"/>
      <c r="F47" s="93"/>
    </row>
    <row r="48" spans="2:6" ht="15.75" thickBot="1">
      <c r="B48" s="81" t="s">
        <v>101</v>
      </c>
      <c r="C48" s="80" t="s">
        <v>96</v>
      </c>
      <c r="D48" s="92">
        <v>305671640</v>
      </c>
      <c r="E48" s="91">
        <f>D48/D49</f>
        <v>18.354267465882934</v>
      </c>
      <c r="F48" s="90" t="s">
        <v>95</v>
      </c>
    </row>
    <row r="49" spans="2:6">
      <c r="B49" s="81"/>
      <c r="C49" s="84" t="s">
        <v>100</v>
      </c>
      <c r="D49" s="89">
        <v>16653982</v>
      </c>
      <c r="E49" s="88"/>
      <c r="F49" s="87"/>
    </row>
    <row r="50" spans="2:6">
      <c r="B50" s="85"/>
      <c r="E50" s="82"/>
      <c r="F50" s="77"/>
    </row>
    <row r="51" spans="2:6" ht="15.75" thickBot="1">
      <c r="B51" s="81" t="s">
        <v>99</v>
      </c>
      <c r="C51" s="80" t="s">
        <v>96</v>
      </c>
      <c r="D51" s="79">
        <f>+D48</f>
        <v>305671640</v>
      </c>
      <c r="E51" s="78">
        <f>D51/D52</f>
        <v>0.13845792666740889</v>
      </c>
      <c r="F51" s="77" t="s">
        <v>4</v>
      </c>
    </row>
    <row r="52" spans="2:6">
      <c r="B52" s="85"/>
      <c r="C52" s="84" t="s">
        <v>98</v>
      </c>
      <c r="D52" s="86">
        <v>2207686099</v>
      </c>
      <c r="E52" s="82"/>
      <c r="F52" s="77"/>
    </row>
    <row r="53" spans="2:6">
      <c r="B53" s="85"/>
      <c r="C53" s="84"/>
      <c r="D53" s="83"/>
      <c r="E53" s="82"/>
      <c r="F53" s="77"/>
    </row>
    <row r="54" spans="2:6" ht="15.75" thickBot="1">
      <c r="B54" s="81" t="s">
        <v>97</v>
      </c>
      <c r="C54" s="80" t="s">
        <v>96</v>
      </c>
      <c r="D54" s="79">
        <f>+D51</f>
        <v>305671640</v>
      </c>
      <c r="E54" s="78">
        <f>D54/D55</f>
        <v>9.2628878296226763E-2</v>
      </c>
      <c r="F54" s="77" t="s">
        <v>95</v>
      </c>
    </row>
    <row r="55" spans="2:6">
      <c r="B55" s="76"/>
      <c r="C55" s="75" t="s">
        <v>94</v>
      </c>
      <c r="D55" s="74">
        <v>3299960505</v>
      </c>
      <c r="E55" s="73"/>
      <c r="F55" s="72"/>
    </row>
  </sheetData>
  <mergeCells count="7">
    <mergeCell ref="B38:E38"/>
    <mergeCell ref="B47:E47"/>
    <mergeCell ref="B2:D2"/>
    <mergeCell ref="C6:D6"/>
    <mergeCell ref="B17:E17"/>
    <mergeCell ref="B26:E26"/>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96F1-7C25-4EDC-BCEA-9C8CD6BDF5A2}">
  <dimension ref="B1:E13"/>
  <sheetViews>
    <sheetView workbookViewId="0">
      <selection activeCell="E11" sqref="E11"/>
    </sheetView>
  </sheetViews>
  <sheetFormatPr baseColWidth="10" defaultRowHeight="15"/>
  <cols>
    <col min="1" max="1" width="11.42578125" style="57"/>
    <col min="2" max="2" width="26.42578125" style="57" customWidth="1"/>
    <col min="3" max="3" width="24" style="57" customWidth="1"/>
    <col min="4" max="4" width="20" style="57" customWidth="1"/>
    <col min="5" max="5" width="24.28515625" style="57" customWidth="1"/>
    <col min="6" max="16384" width="11.42578125" style="57"/>
  </cols>
  <sheetData>
    <row r="1" spans="2:5" ht="15.75">
      <c r="B1" s="141"/>
    </row>
    <row r="2" spans="2:5" ht="24" customHeight="1">
      <c r="B2" s="191" t="str">
        <f>+'EVALUACION INDICES'!B2</f>
        <v>INVITACIÓN ABIERTA No 029 DE 2022</v>
      </c>
      <c r="C2" s="191"/>
    </row>
    <row r="3" spans="2:5" ht="86.25" customHeight="1">
      <c r="B3" s="196" t="str">
        <f>+'EVALUACION INDICES'!B3</f>
        <v>CONTRATAR LOS SERVICIOS DE UNA EMPRESA ESPECIALIZADA EN ACTIVIDADES OPERATIVAS Y EVENTOS LOGÍSTICOS RELACIONADOS CON BTL CON PERSONAL PARA: LA PROMOCIÓN, ACTIVACION, DIFUSION E IMPULSO DE LOS DIFERENTES PRODUCTOS DE LA EMPRESA DE LICORES DE CUNDINAMARCA</v>
      </c>
      <c r="C3" s="196"/>
      <c r="D3" s="196"/>
      <c r="E3" s="196"/>
    </row>
    <row r="4" spans="2:5" ht="15.75" thickBot="1">
      <c r="B4" s="140" t="s">
        <v>129</v>
      </c>
      <c r="C4" s="139"/>
    </row>
    <row r="5" spans="2:5" ht="36.75" customHeight="1" thickTop="1" thickBot="1">
      <c r="B5" s="192" t="s">
        <v>130</v>
      </c>
      <c r="C5" s="193"/>
      <c r="D5" s="195" t="str">
        <f>+DOCUMENTOS!C6</f>
        <v>PIENSA BTL SAS</v>
      </c>
      <c r="E5" s="195" t="str">
        <f>+DOCUMENTOS!C13</f>
        <v>RED LOGITICA Y GESTION SAS</v>
      </c>
    </row>
    <row r="6" spans="2:5" ht="60.75" customHeight="1" thickTop="1" thickBot="1">
      <c r="B6" s="194"/>
      <c r="C6" s="193"/>
      <c r="D6" s="195"/>
      <c r="E6" s="195"/>
    </row>
    <row r="7" spans="2:5" ht="39.75" customHeight="1" thickTop="1">
      <c r="B7" s="119" t="s">
        <v>108</v>
      </c>
      <c r="C7" s="118" t="str">
        <f>+'EVALUACION INDICES'!D7</f>
        <v>&gt; = 1.5</v>
      </c>
      <c r="D7" s="138">
        <f>+'EVALUACION INDICES'!E19</f>
        <v>2.1175300247670981</v>
      </c>
      <c r="E7" s="138">
        <f>+'EVALUACION INDICES'!E40</f>
        <v>4.9224723765421468</v>
      </c>
    </row>
    <row r="8" spans="2:5" ht="39" customHeight="1">
      <c r="B8" s="115" t="s">
        <v>106</v>
      </c>
      <c r="C8" s="117" t="str">
        <f>+'EVALUACION INDICES'!D8</f>
        <v>&gt; =  al P.O</v>
      </c>
      <c r="D8" s="137">
        <f>+'EVALUACION INDICES'!E22</f>
        <v>793978767</v>
      </c>
      <c r="E8" s="136">
        <f>+'EVALUACION INDICES'!E43</f>
        <v>2607731021</v>
      </c>
    </row>
    <row r="9" spans="2:5" ht="39" customHeight="1">
      <c r="B9" s="135" t="s">
        <v>103</v>
      </c>
      <c r="C9" s="134" t="str">
        <f>+'EVALUACION INDICES'!D9</f>
        <v>&lt;= 60 %</v>
      </c>
      <c r="D9" s="133">
        <f>+'EVALUACION INDICES'!E24</f>
        <v>0.60016357587250924</v>
      </c>
      <c r="E9" s="127">
        <f>+'EVALUACION INDICES'!E45</f>
        <v>0.33099620566519478</v>
      </c>
    </row>
    <row r="10" spans="2:5" ht="15.75">
      <c r="B10" s="132" t="s">
        <v>101</v>
      </c>
      <c r="C10" s="131" t="str">
        <f>+'EVALUACION INDICES'!D10</f>
        <v>&gt; = 2</v>
      </c>
      <c r="D10" s="130" t="str">
        <f>+'EVALUACION INDICES'!E27</f>
        <v>INDETERMINADO</v>
      </c>
      <c r="E10" s="130">
        <f>+'EVALUACION INDICES'!E48</f>
        <v>18.354267465882934</v>
      </c>
    </row>
    <row r="11" spans="2:5" ht="31.5">
      <c r="B11" s="115" t="s">
        <v>118</v>
      </c>
      <c r="C11" s="114" t="str">
        <f>+'EVALUACION INDICES'!D11</f>
        <v>&gt; = 0.07%</v>
      </c>
      <c r="D11" s="129">
        <f>+'EVALUACION INDICES'!E30</f>
        <v>0.5203571234015657</v>
      </c>
      <c r="E11" s="127">
        <f>+'EVALUACION INDICES'!E51</f>
        <v>0.13845792666740889</v>
      </c>
    </row>
    <row r="12" spans="2:5" ht="31.5">
      <c r="B12" s="115" t="s">
        <v>115</v>
      </c>
      <c r="C12" s="114" t="str">
        <f>+'EVALUACION INDICES'!D12</f>
        <v>&gt; = 0.03%</v>
      </c>
      <c r="D12" s="128">
        <f>+'EVALUACION INDICES'!E33</f>
        <v>0.20804843066972334</v>
      </c>
      <c r="E12" s="127">
        <f>+'EVALUACION INDICES'!E54</f>
        <v>9.2628878296226763E-2</v>
      </c>
    </row>
    <row r="13" spans="2:5">
      <c r="D13" s="126" t="s">
        <v>4</v>
      </c>
      <c r="E13" s="126" t="s">
        <v>4</v>
      </c>
    </row>
  </sheetData>
  <mergeCells count="5">
    <mergeCell ref="B2:C2"/>
    <mergeCell ref="B5:C6"/>
    <mergeCell ref="D5:D6"/>
    <mergeCell ref="E5:E6"/>
    <mergeCell ref="B3:E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8"/>
  <sheetViews>
    <sheetView tabSelected="1" workbookViewId="0">
      <selection activeCell="C15" sqref="C15"/>
    </sheetView>
  </sheetViews>
  <sheetFormatPr baseColWidth="10" defaultRowHeight="15"/>
  <cols>
    <col min="1" max="1" width="27.42578125" customWidth="1"/>
    <col min="2" max="2" width="12.28515625" customWidth="1"/>
    <col min="3" max="4" width="35.7109375" customWidth="1"/>
    <col min="7" max="7" width="14.5703125" bestFit="1" customWidth="1"/>
  </cols>
  <sheetData>
    <row r="1" spans="1:4">
      <c r="A1" s="2"/>
      <c r="B1" s="2"/>
      <c r="C1" s="2"/>
      <c r="D1" s="2"/>
    </row>
    <row r="2" spans="1:4" ht="23.25">
      <c r="A2" s="200" t="s">
        <v>54</v>
      </c>
      <c r="B2" s="200"/>
      <c r="C2" s="200"/>
      <c r="D2" s="200"/>
    </row>
    <row r="3" spans="1:4" ht="46.5" customHeight="1">
      <c r="A3" s="201" t="s">
        <v>11</v>
      </c>
      <c r="B3" s="202"/>
      <c r="C3" s="50" t="s">
        <v>57</v>
      </c>
      <c r="D3" s="51" t="s">
        <v>81</v>
      </c>
    </row>
    <row r="4" spans="1:4">
      <c r="A4" s="203" t="s">
        <v>0</v>
      </c>
      <c r="B4" s="204"/>
      <c r="C4" s="52" t="s">
        <v>4</v>
      </c>
      <c r="D4" s="52" t="s">
        <v>4</v>
      </c>
    </row>
    <row r="5" spans="1:4" ht="15" customHeight="1">
      <c r="A5" s="203" t="s">
        <v>29</v>
      </c>
      <c r="B5" s="204"/>
      <c r="C5" s="56">
        <f>+'PONDERACIÓN ECONOMICA'!C15</f>
        <v>1000</v>
      </c>
      <c r="D5" s="56">
        <f>+'PONDERACIÓN ECONOMICA'!D15</f>
        <v>921.48881685203298</v>
      </c>
    </row>
    <row r="6" spans="1:4">
      <c r="A6" s="203" t="s">
        <v>12</v>
      </c>
      <c r="B6" s="204"/>
      <c r="C6" s="52" t="s">
        <v>4</v>
      </c>
      <c r="D6" s="52" t="s">
        <v>4</v>
      </c>
    </row>
    <row r="7" spans="1:4">
      <c r="A7" s="205" t="s">
        <v>13</v>
      </c>
      <c r="B7" s="206"/>
      <c r="C7" s="53" t="s">
        <v>4</v>
      </c>
      <c r="D7" s="53" t="s">
        <v>4</v>
      </c>
    </row>
    <row r="8" spans="1:4">
      <c r="A8" s="207" t="s">
        <v>50</v>
      </c>
      <c r="B8" s="208"/>
      <c r="C8" s="53" t="s">
        <v>4</v>
      </c>
      <c r="D8" s="53" t="s">
        <v>4</v>
      </c>
    </row>
    <row r="9" spans="1:4" ht="32.25" customHeight="1">
      <c r="A9" s="198" t="s">
        <v>7</v>
      </c>
      <c r="B9" s="199"/>
      <c r="C9" s="209" t="s">
        <v>175</v>
      </c>
      <c r="D9" s="210" t="s">
        <v>4</v>
      </c>
    </row>
    <row r="10" spans="1:4">
      <c r="B10" s="4"/>
      <c r="C10" s="4"/>
      <c r="D10" s="4"/>
    </row>
    <row r="11" spans="1:4">
      <c r="A11" s="20" t="s">
        <v>47</v>
      </c>
      <c r="B11" s="20"/>
      <c r="C11" s="20"/>
      <c r="D11" s="20"/>
    </row>
    <row r="12" spans="1:4" ht="13.5" customHeight="1">
      <c r="A12" s="168" t="s">
        <v>48</v>
      </c>
      <c r="B12" s="197"/>
      <c r="C12" s="30"/>
      <c r="D12" s="30"/>
    </row>
    <row r="13" spans="1:4">
      <c r="A13" s="22"/>
      <c r="B13" s="21"/>
      <c r="C13" s="30"/>
      <c r="D13" s="30"/>
    </row>
    <row r="14" spans="1:4">
      <c r="A14" s="22"/>
      <c r="B14" s="21"/>
      <c r="C14" s="30"/>
      <c r="D14" s="30"/>
    </row>
    <row r="15" spans="1:4">
      <c r="A15" s="23" t="s">
        <v>49</v>
      </c>
      <c r="B15" s="7"/>
      <c r="C15" s="7"/>
      <c r="D15" s="7"/>
    </row>
    <row r="16" spans="1:4">
      <c r="A16" s="12" t="s">
        <v>53</v>
      </c>
      <c r="B16" s="7"/>
      <c r="C16" s="7"/>
      <c r="D16" s="7"/>
    </row>
    <row r="19" spans="1:7">
      <c r="A19" s="24" t="s">
        <v>51</v>
      </c>
      <c r="B19" s="25"/>
      <c r="C19" s="25"/>
      <c r="D19" s="25"/>
    </row>
    <row r="20" spans="1:7">
      <c r="A20" s="25" t="s">
        <v>52</v>
      </c>
      <c r="B20" s="25"/>
      <c r="C20" s="25"/>
      <c r="D20" s="25"/>
    </row>
    <row r="26" spans="1:7">
      <c r="G26" s="27"/>
    </row>
    <row r="27" spans="1:7">
      <c r="G27" s="27"/>
    </row>
    <row r="28" spans="1:7">
      <c r="G28" s="27"/>
    </row>
  </sheetData>
  <mergeCells count="9">
    <mergeCell ref="A12:B12"/>
    <mergeCell ref="A9:B9"/>
    <mergeCell ref="A2:D2"/>
    <mergeCell ref="A3:B3"/>
    <mergeCell ref="A4:B4"/>
    <mergeCell ref="A6:B6"/>
    <mergeCell ref="A7:B7"/>
    <mergeCell ref="A8:B8"/>
    <mergeCell ref="A5:B5"/>
  </mergeCells>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PONDERACIÓN ECONOMICA</vt:lpstr>
      <vt:lpstr>TECNICA</vt:lpstr>
      <vt:lpstr>EXPERIENCIA</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2022-08-26T16:00:29Z</cp:lastPrinted>
  <dcterms:created xsi:type="dcterms:W3CDTF">2017-05-22T13:32:10Z</dcterms:created>
  <dcterms:modified xsi:type="dcterms:W3CDTF">2022-09-12T16:05:18Z</dcterms:modified>
</cp:coreProperties>
</file>