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paula.marin\Documents\CONTRATACION 2022\INVITACION ABIERTA 023 DE 2022 - SEGUROS\"/>
    </mc:Choice>
  </mc:AlternateContent>
  <xr:revisionPtr revIDLastSave="0" documentId="8_{EEBDB509-7E9D-441D-97E7-AD1F96EC66F9}" xr6:coauthVersionLast="47" xr6:coauthVersionMax="47" xr10:uidLastSave="{00000000-0000-0000-0000-000000000000}"/>
  <bookViews>
    <workbookView xWindow="-120" yWindow="-120" windowWidth="29040" windowHeight="15840" tabRatio="717" activeTab="6" xr2:uid="{00000000-000D-0000-FFFF-FFFF00000000}"/>
  </bookViews>
  <sheets>
    <sheet name="TRDM" sheetId="21" r:id="rId1"/>
    <sheet name="TR EYM" sheetId="19" r:id="rId2"/>
    <sheet name="RCE" sheetId="6" r:id="rId3"/>
    <sheet name="PONDERACION" sheetId="22" r:id="rId4"/>
    <sheet name="PAGO INDEMINIZACION" sheetId="23" r:id="rId5"/>
    <sheet name="FACTOR ECONOMICO" sheetId="24" r:id="rId6"/>
    <sheet name="CONSOLIDADO" sheetId="2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 i="24" l="1"/>
  <c r="K9" i="24"/>
  <c r="K8" i="24"/>
  <c r="K5" i="24"/>
  <c r="F5" i="24"/>
  <c r="F8" i="24"/>
  <c r="F9" i="24"/>
  <c r="D6" i="24"/>
  <c r="F6" i="24" s="1"/>
  <c r="C7" i="24"/>
  <c r="D8" i="23"/>
  <c r="E8" i="23" s="1"/>
  <c r="D7" i="23"/>
  <c r="E7" i="23" s="1"/>
  <c r="D6" i="23"/>
  <c r="E6" i="23" s="1"/>
  <c r="F8" i="22"/>
  <c r="F9" i="22"/>
  <c r="F7" i="22"/>
  <c r="D10" i="22"/>
  <c r="C9" i="22"/>
  <c r="C8" i="22"/>
  <c r="D8" i="22"/>
  <c r="D7" i="22"/>
  <c r="C7" i="22"/>
  <c r="D12" i="25"/>
  <c r="C12" i="25"/>
  <c r="E10" i="22"/>
  <c r="G12" i="6"/>
  <c r="F18" i="6" s="1"/>
  <c r="F19" i="6" s="1"/>
  <c r="D126" i="21"/>
  <c r="E122" i="21"/>
  <c r="E64" i="21"/>
  <c r="D23" i="19"/>
  <c r="C28" i="19" s="1"/>
  <c r="D11" i="19"/>
  <c r="C27" i="19" s="1"/>
  <c r="E11" i="21"/>
  <c r="F7" i="24" l="1"/>
  <c r="F10" i="24" s="1"/>
  <c r="G6" i="24"/>
  <c r="G5" i="24"/>
  <c r="H5" i="24" s="1"/>
  <c r="G9" i="24"/>
  <c r="H9" i="24" s="1"/>
  <c r="G8" i="24"/>
  <c r="H8" i="24" s="1"/>
  <c r="E9" i="23"/>
  <c r="C10" i="22"/>
  <c r="F10" i="22"/>
  <c r="D127" i="21"/>
  <c r="H6" i="24" l="1"/>
  <c r="H7" i="24" s="1"/>
  <c r="H10" i="24" s="1"/>
  <c r="G7" i="24"/>
  <c r="G10" i="24" s="1"/>
  <c r="B12" i="6" l="1"/>
  <c r="B11" i="19"/>
  <c r="C122" i="21" l="1"/>
  <c r="C64" i="21"/>
  <c r="C11" i="21" l="1"/>
</calcChain>
</file>

<file path=xl/sharedStrings.xml><?xml version="1.0" encoding="utf-8"?>
<sst xmlns="http://schemas.openxmlformats.org/spreadsheetml/2006/main" count="320" uniqueCount="167">
  <si>
    <t xml:space="preserve"> Total Puntos - Condiciones Complementarias</t>
  </si>
  <si>
    <t>2. Deducibles</t>
  </si>
  <si>
    <t>CONDICIONES TÉCNICAS COMPLEMENTARIAS</t>
  </si>
  <si>
    <t>Tablas de calificación</t>
  </si>
  <si>
    <t>RANGO DE DEDUCIBLE</t>
  </si>
  <si>
    <t>Sin deducible</t>
  </si>
  <si>
    <t>Superior a 0% y hasta 1%</t>
  </si>
  <si>
    <t>Puntaje sobre el valor de la pérdida indemnizable</t>
  </si>
  <si>
    <t>CONDICIONES TECNICAS COMPLEMENTARIAS</t>
  </si>
  <si>
    <t>3. DEDUCIBLES</t>
  </si>
  <si>
    <t>EMPRESA DE LICORES DE CUNDINAMARCA
SEGURO DE TODO RIESGO DAÑOS MATERIALES</t>
  </si>
  <si>
    <t>EMPRESA DE LICORES DE CUNDINAMARCA
SEGURO DE RESPONSABILIDAD CIVIL EXTRACONTRACTUAL</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</si>
  <si>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</si>
  <si>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</si>
  <si>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</si>
  <si>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</si>
  <si>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</si>
  <si>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</si>
  <si>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t>Mayor a 0 hasta 3 días</t>
  </si>
  <si>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</si>
  <si>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t>Mayor a 0% hasta 1,5%</t>
  </si>
  <si>
    <t>mayor a 1,5%  hasta 2,9%</t>
  </si>
  <si>
    <t>Valor de la Perdida</t>
  </si>
  <si>
    <t>Valor indemnizable</t>
  </si>
  <si>
    <t>Puntos</t>
  </si>
  <si>
    <t>Del valor asegurable del articulo afectado</t>
  </si>
  <si>
    <t>Del valor de la perdida</t>
  </si>
  <si>
    <t>Mayor a USD 0 hasta USD 1.499</t>
  </si>
  <si>
    <t>Mayor a USD 1.500 - menor USD 2.000</t>
  </si>
  <si>
    <t xml:space="preserve">Superior a 1% y hasta 1,5% </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</si>
  <si>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</si>
  <si>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</si>
  <si>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</si>
  <si>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</si>
  <si>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</si>
  <si>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</si>
  <si>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</si>
  <si>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</si>
  <si>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</si>
  <si>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</si>
  <si>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</si>
  <si>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</si>
  <si>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</si>
  <si>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Minimo</t>
  </si>
  <si>
    <t>2. Deducibles 100 Puntos</t>
  </si>
  <si>
    <t>PUNTAJE</t>
  </si>
  <si>
    <t>CONDICION</t>
  </si>
  <si>
    <t>Mayor a 0% hasta 5%</t>
  </si>
  <si>
    <t>mayor a 5%  hasta 10%</t>
  </si>
  <si>
    <t>mayor a 10% hasta 19%</t>
  </si>
  <si>
    <t>DEMAS EVENTOS</t>
  </si>
  <si>
    <t>BÁSICO DE INCENDIO Y ANEXOS DAÑOS</t>
  </si>
  <si>
    <t>Mayor a 0% hasta 2,5%</t>
  </si>
  <si>
    <t>mayor a 2,5%  hasta 4,4%</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</si>
  <si>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</si>
  <si>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</si>
  <si>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</si>
  <si>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</si>
  <si>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</si>
  <si>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</si>
  <si>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</si>
  <si>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</si>
  <si>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</si>
  <si>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</si>
  <si>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</si>
  <si>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</si>
  <si>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</si>
  <si>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2.2 Deducible Minímo 50 Puntos</t>
  </si>
  <si>
    <t>Mayor a USD 25,000 - Menor USD 40.000</t>
  </si>
  <si>
    <t>Mayor a USD 15,000 hasta 25,000</t>
  </si>
  <si>
    <t>Mayor a USD 6.500 hasta 15,000</t>
  </si>
  <si>
    <t>Mayor a USD 5.000 hasta USD 15.000</t>
  </si>
  <si>
    <t>Mayor a USD 0 hasta USD 5.000</t>
  </si>
  <si>
    <t>Mayor a USD 1.500 - menor USD 3.000</t>
  </si>
  <si>
    <t>Evaluación de Porcentaje: …………………………………...…………………………………………………………………...…… (100 Puntos)</t>
  </si>
  <si>
    <t xml:space="preserve"> DEMAS EVENTOS:</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</si>
  <si>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</si>
  <si>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</si>
  <si>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</si>
  <si>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</si>
  <si>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</si>
  <si>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</si>
  <si>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</si>
  <si>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</si>
  <si>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Responsabilidad civil derivada de actos terroristas, </t>
    </r>
    <r>
      <rPr>
        <sz val="11"/>
        <rFont val="Arial Narrow"/>
        <family val="2"/>
      </rPr>
      <t>en exceso del límite obligatorio.  Limite 10% por evento y 15% del limite asegurado por vigencia, adicional al basico obligatorio.</t>
    </r>
  </si>
  <si>
    <r>
      <t xml:space="preserve">No aplicación de demérito por uso y/o mejora tecnológica,  para bienes con edad hasta cinco (5) años. 
</t>
    </r>
    <r>
      <rPr>
        <sz val="11"/>
        <rFont val="Arial Narrow"/>
        <family val="2"/>
      </rPr>
      <t>Se calificara con el mayor puntaje al proponente que otorgue la presente condicion</t>
    </r>
  </si>
  <si>
    <r>
      <t xml:space="preserve">Clausula de exclusión y limitación por sanciones. </t>
    </r>
    <r>
      <rPr>
        <sz val="11"/>
        <rFont val="Arial Narrow"/>
        <family val="2"/>
      </rPr>
      <t>Para la calificación de esta condición se asignará el mayor puntaje al proponente que ofrezca la presenta clausula</t>
    </r>
  </si>
  <si>
    <r>
      <t xml:space="preserve">Otros gastos en que haya incurrido el Asegurado en relación con un siniestro amparado. Sublimite $200.000.000
</t>
    </r>
    <r>
      <rPr>
        <sz val="11"/>
        <rFont val="Arial Narrow"/>
        <family val="2"/>
      </rPr>
      <t>Para la calificación de esta condición se asignará el mayor puntaje al proponente que ofrezca la presenta clausula</t>
    </r>
  </si>
  <si>
    <t>USD 5.000</t>
  </si>
  <si>
    <t>Mayor a USD 3.001 - menor USD 5.000</t>
  </si>
  <si>
    <t>USD 2.500</t>
  </si>
  <si>
    <t>Mayor a USD 2.001 - menor USD 2.500</t>
  </si>
  <si>
    <t>USD 3.000</t>
  </si>
  <si>
    <t>Mayor a USD 2.500 - menor USD 3.000</t>
  </si>
  <si>
    <t>Mayor a USD 1.500 - menor USD 2.500</t>
  </si>
  <si>
    <t>Mayor a USD 3,500 - menor USD 5.000</t>
  </si>
  <si>
    <t>USD 20.000</t>
  </si>
  <si>
    <t>Mayor a USD 15.000 - menor USD 20.000</t>
  </si>
  <si>
    <t>mayor a 12 menor a 15 días</t>
  </si>
  <si>
    <t>mayor a 8 hasta 12 días</t>
  </si>
  <si>
    <t>Mayor de 3 hasta 8</t>
  </si>
  <si>
    <t>mayor a 4%  menor a 5%</t>
  </si>
  <si>
    <t>Mayor a 2,5% y hasta 3,9%</t>
  </si>
  <si>
    <t>mayor a 2,9% hasta 4,9%</t>
  </si>
  <si>
    <t>mayor a 4,4% hasta  5%</t>
  </si>
  <si>
    <t>mayor a 1,4%  menor a 2%</t>
  </si>
  <si>
    <t>Mayor a 5% y hasta 7,5%</t>
  </si>
  <si>
    <t>mayor a 7,5%  menor a 10%</t>
  </si>
  <si>
    <t>PROPONENTE</t>
  </si>
  <si>
    <t>OFERTA PROPONENTE</t>
  </si>
  <si>
    <t>EVALUACION FACTORES ADICIONALES Y DEDUCIBLES</t>
  </si>
  <si>
    <t>U. T. MAPFRE SEGUROS – SURAMERICANA - LA PREVISORA – SEGUROS DEL ESTADO - BBVA SEGUROS</t>
  </si>
  <si>
    <t>NO SE OTORGA</t>
  </si>
  <si>
    <t>TOTAL</t>
  </si>
  <si>
    <t xml:space="preserve">TOTAL PUNTOS CONDICIONES COMPLEMENTARIAS </t>
  </si>
  <si>
    <t xml:space="preserve">TOTAL PUNTOS </t>
  </si>
  <si>
    <t>TOTAL PUNTOS  DEDUCIBLES</t>
  </si>
  <si>
    <t xml:space="preserve">Teniendo en cuenta que este seguro establece como cobertura básica el amparo de no aplicación de deducible, la propuesta que contemple deducible será objeto de rechazo en esta póliza. </t>
  </si>
  <si>
    <t>Se otorga 1,98%</t>
  </si>
  <si>
    <t>Se otorga 20%</t>
  </si>
  <si>
    <t>Se otorga 10%</t>
  </si>
  <si>
    <t>Se otorga 3%</t>
  </si>
  <si>
    <t>Se otorga 5%</t>
  </si>
  <si>
    <t>Se otorga 15
días</t>
  </si>
  <si>
    <t>Se otorga
USD40.000</t>
  </si>
  <si>
    <t>Se otorga
USD20.000</t>
  </si>
  <si>
    <t>Se otorga USD
5.000</t>
  </si>
  <si>
    <t>Se otorga USD
3.000</t>
  </si>
  <si>
    <t>Se otorga
USD2.500</t>
  </si>
  <si>
    <t>Se otorga
USD5.000</t>
  </si>
  <si>
    <t>EMPRESA DE LICORES DE CUNDINAMARCA</t>
  </si>
  <si>
    <t>RAMOS</t>
  </si>
  <si>
    <t>% DE PARTICIPACION</t>
  </si>
  <si>
    <t>PONDERACION FACTORES ADICIONALES Y DEDUCIBLES</t>
  </si>
  <si>
    <t>Todo Riesgo Equipo y Maquinaria</t>
  </si>
  <si>
    <t>Responsabilidad Civil Extracontractual</t>
  </si>
  <si>
    <t>Todo Riesgo Daños Materiales</t>
  </si>
  <si>
    <t>EVALUACION REQUISITOS PARA EL PAGO DE LAS INDEMNIZACIONES</t>
  </si>
  <si>
    <t>RAMO</t>
  </si>
  <si>
    <t>PUNTAJE MAXIMO</t>
  </si>
  <si>
    <t>CALIFICACION</t>
  </si>
  <si>
    <t>No DOCUMENTOS ADICIONALES</t>
  </si>
  <si>
    <t>PUNTOS</t>
  </si>
  <si>
    <t>CRITERIO DE EVALUACIÓN</t>
  </si>
  <si>
    <t>FACTOR ECONÓMICO – MEJOR OFERTA ECONOMICA</t>
  </si>
  <si>
    <t>FACTORES ADICIONALES QUE MEJORAN EL BIEN O SERVICIO SIN NINGUN COSTO ADICIONAL PARA LA ENTIDAD – ANEXO DE CONDICIONES TÉCNICAS COMPLEMENTARIAS</t>
  </si>
  <si>
    <r>
      <t>CONDICIÓN DE</t>
    </r>
    <r>
      <rPr>
        <b/>
        <sz val="12"/>
        <color theme="1"/>
        <rFont val="Arial Narrow"/>
        <family val="2"/>
      </rPr>
      <t xml:space="preserve"> </t>
    </r>
    <r>
      <rPr>
        <sz val="12"/>
        <color theme="1"/>
        <rFont val="Arial Narrow"/>
        <family val="2"/>
      </rPr>
      <t>DEDUCIBLES</t>
    </r>
  </si>
  <si>
    <t>FACTORES ADICIONALES QUE MEJORAN EL BIEN O SERVICIO SIN NINGUN COSTO ADICIONAL PARA LA ENTIDAD – REQUISITOS PARA EL PAGO DE LAS INDEMNIZACIONES</t>
  </si>
  <si>
    <t>APOYO A LA INDUSTRIA NACIONAL _ OFERTA DE SERVICIOS NACIONALES</t>
  </si>
  <si>
    <t>DECRETO 392 DE 2018 VINCULACIÓN DE PERSONAL CON DISCAPACIDAD</t>
  </si>
  <si>
    <t>OFERENTE: U. T. MAPFRE SEGUROS – SURAMERICANA - LA PREVISORA – SEGUROS DEL ESTADO - BBVA SEGUROS</t>
  </si>
  <si>
    <t>CONDICIONES COMPLEMENTARIAS</t>
  </si>
  <si>
    <t>DEDUCIBLES</t>
  </si>
  <si>
    <t>EVALUACION FACTORES ADICIONALES</t>
  </si>
  <si>
    <t>EVALUACION FACTOR ECONOMICO
INVITACION 023 DE 2022</t>
  </si>
  <si>
    <t>CONSOLIDADO GENERAL</t>
  </si>
  <si>
    <t>VALOR ASEGURADO</t>
  </si>
  <si>
    <t>FACTOR DE CALIDAD</t>
  </si>
  <si>
    <t>Indice Variable</t>
  </si>
  <si>
    <t>TODO RIESGO DAÑO MATERIAL</t>
  </si>
  <si>
    <t>TASA ANUAL</t>
  </si>
  <si>
    <t>PRIMA NETA</t>
  </si>
  <si>
    <t>IVA</t>
  </si>
  <si>
    <t>TOTA</t>
  </si>
  <si>
    <t>%o</t>
  </si>
  <si>
    <t>PARTICIPACION</t>
  </si>
  <si>
    <t>CONSOLIDADO FINAL - INVITACION 023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</si>
</sst>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_(* #,##0.00_);_(* \(#,##0.00\);_(* &quot;-&quot;??_);_(@_)"/>
    <numFmt numFmtId="166" formatCode="General\ &quot;Puntos&quot;"/>
    <numFmt numFmtId="167" formatCode="0.0%"/>
    <numFmt numFmtId="168" formatCode="_ * #,##0.00_ ;_ * \-#,##0.00_ ;_ * &quot;-&quot;??_ ;_ @_ "/>
    <numFmt numFmtId="169" formatCode="_-&quot;$&quot;\ * #,##0_-;\-&quot;$&quot;\ * #,##0_-;_-&quot;$&quot;\ * &quot;-&quot;??_-;_-@_-"/>
  </numFmts>
  <fonts count="17"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8"/>
      <name val="Arial Narrow"/>
      <family val="2"/>
    </font>
    <font>
      <b/>
      <sz val="12"/>
      <name val="Arial Narrow"/>
      <family val="2"/>
    </font>
    <font>
      <sz val="12"/>
      <name val="Arial Narrow"/>
      <family val="2"/>
    </font>
    <font>
      <sz val="11"/>
      <color theme="1"/>
      <name val="Calibri"/>
      <family val="2"/>
      <scheme val="minor"/>
    </font>
    <font>
      <sz val="11"/>
      <color theme="1"/>
      <name val="Arial Narrow"/>
      <family val="2"/>
    </font>
    <font>
      <sz val="11"/>
      <color rgb="FF000000"/>
      <name val="Arial Narrow"/>
      <family val="2"/>
    </font>
    <font>
      <b/>
      <sz val="11"/>
      <color theme="1"/>
      <name val="Arial Narrow"/>
      <family val="2"/>
    </font>
    <font>
      <b/>
      <sz val="10"/>
      <name val="Arial Narrow"/>
      <family val="2"/>
    </font>
    <font>
      <sz val="12"/>
      <color theme="1"/>
      <name val="Arial Narrow"/>
      <family val="2"/>
    </font>
    <font>
      <b/>
      <sz val="14"/>
      <color theme="1"/>
      <name val="Arial Narrow"/>
      <family val="2"/>
    </font>
    <font>
      <b/>
      <sz val="12"/>
      <color theme="1"/>
      <name val="Arial Narrow"/>
      <family val="2"/>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s>
  <cellStyleXfs count="12">
    <xf numFmtId="0" fontId="0" fillId="0" borderId="0"/>
    <xf numFmtId="0" fontId="1" fillId="0" borderId="0" applyNumberForma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9" fillId="0" borderId="0" applyFont="0" applyFill="0" applyBorder="0" applyAlignment="0" applyProtection="0"/>
    <xf numFmtId="0" fontId="1" fillId="0" borderId="0"/>
    <xf numFmtId="0" fontId="1" fillId="0" borderId="0"/>
    <xf numFmtId="168" fontId="1" fillId="0" borderId="0" applyFont="0" applyFill="0" applyBorder="0" applyAlignment="0" applyProtection="0"/>
  </cellStyleXfs>
  <cellXfs count="232">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horizontal="justify" vertical="top" wrapText="1"/>
    </xf>
    <xf numFmtId="0" fontId="4" fillId="0" borderId="0" xfId="6"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0" borderId="0" xfId="7" applyFont="1" applyFill="1" applyAlignment="1">
      <alignment horizontal="justify" vertical="center" wrapText="1"/>
    </xf>
    <xf numFmtId="166"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166"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3" fillId="0" borderId="0" xfId="7" applyFont="1" applyFill="1"/>
    <xf numFmtId="9" fontId="4" fillId="0" borderId="1" xfId="8" applyFont="1" applyFill="1" applyBorder="1" applyAlignment="1">
      <alignment horizontal="center" vertical="top" wrapText="1"/>
    </xf>
    <xf numFmtId="0" fontId="4" fillId="0" borderId="0" xfId="7" applyFont="1" applyFill="1" applyBorder="1" applyAlignment="1">
      <alignment horizontal="justify" vertical="center" wrapText="1"/>
    </xf>
    <xf numFmtId="164" fontId="4" fillId="0" borderId="1" xfId="3" applyFont="1" applyFill="1" applyBorder="1" applyAlignment="1">
      <alignment horizontal="center" vertical="top" wrapText="1"/>
    </xf>
    <xf numFmtId="0" fontId="2" fillId="0" borderId="1" xfId="7" applyFont="1" applyFill="1" applyBorder="1" applyAlignment="1">
      <alignment horizontal="center" vertical="center" wrapText="1"/>
    </xf>
    <xf numFmtId="166" fontId="4" fillId="0" borderId="1" xfId="7" applyNumberFormat="1" applyFont="1" applyFill="1" applyBorder="1" applyAlignment="1">
      <alignment horizontal="center" vertical="center" wrapText="1"/>
    </xf>
    <xf numFmtId="0" fontId="4" fillId="0" borderId="1" xfId="7" applyFont="1" applyFill="1" applyBorder="1" applyAlignment="1">
      <alignment horizontal="center" vertical="top" wrapText="1"/>
    </xf>
    <xf numFmtId="0" fontId="2" fillId="0" borderId="0" xfId="7" applyFont="1" applyFill="1" applyBorder="1" applyAlignment="1">
      <alignment horizontal="center" vertical="center" wrapText="1"/>
    </xf>
    <xf numFmtId="166" fontId="2" fillId="0" borderId="0"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top" wrapText="1"/>
    </xf>
    <xf numFmtId="166" fontId="2" fillId="0" borderId="6"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14" xfId="7" applyFont="1" applyFill="1" applyBorder="1" applyAlignment="1">
      <alignment vertical="center" wrapText="1"/>
    </xf>
    <xf numFmtId="9" fontId="4" fillId="0" borderId="1" xfId="7" applyNumberFormat="1" applyFont="1" applyFill="1" applyBorder="1" applyAlignment="1">
      <alignment horizontal="center" vertical="top" wrapText="1"/>
    </xf>
    <xf numFmtId="167" fontId="2" fillId="0" borderId="1" xfId="7" applyNumberFormat="1" applyFont="1" applyFill="1" applyBorder="1" applyAlignment="1">
      <alignment horizontal="center" vertical="center" wrapText="1"/>
    </xf>
    <xf numFmtId="164" fontId="4" fillId="0" borderId="1" xfId="3" applyFont="1" applyFill="1" applyBorder="1" applyAlignment="1">
      <alignment horizontal="center" vertical="center" wrapText="1"/>
    </xf>
    <xf numFmtId="1" fontId="8" fillId="0" borderId="1" xfId="7"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7" applyFont="1" applyFill="1" applyBorder="1" applyAlignment="1">
      <alignment horizontal="center" vertical="top" wrapText="1"/>
    </xf>
    <xf numFmtId="0" fontId="4" fillId="0" borderId="1" xfId="0" applyFont="1" applyFill="1" applyBorder="1" applyAlignment="1">
      <alignment horizontal="center" vertical="center" wrapText="1"/>
    </xf>
    <xf numFmtId="0" fontId="2" fillId="0" borderId="5" xfId="7" applyFont="1" applyFill="1" applyBorder="1" applyAlignment="1">
      <alignment horizontal="center" vertical="center" wrapText="1"/>
    </xf>
    <xf numFmtId="0" fontId="0" fillId="0" borderId="0" xfId="0" applyAlignment="1">
      <alignment horizontal="center" vertical="center"/>
    </xf>
    <xf numFmtId="0" fontId="10" fillId="0" borderId="0" xfId="0" applyFont="1"/>
    <xf numFmtId="0" fontId="4" fillId="0" borderId="1" xfId="7" applyFont="1" applyFill="1" applyBorder="1" applyAlignment="1">
      <alignment horizontal="center" vertical="center" wrapText="1"/>
    </xf>
    <xf numFmtId="0" fontId="2" fillId="0" borderId="1" xfId="7" applyFont="1" applyFill="1" applyBorder="1" applyAlignment="1">
      <alignment horizontal="center" vertical="top" wrapText="1"/>
    </xf>
    <xf numFmtId="0" fontId="5" fillId="0" borderId="2"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8" xfId="7" applyFont="1" applyFill="1" applyBorder="1" applyAlignment="1">
      <alignment horizontal="center" vertical="center" wrapText="1"/>
    </xf>
    <xf numFmtId="0" fontId="2" fillId="0" borderId="16"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8" xfId="7" applyFont="1" applyFill="1" applyBorder="1" applyAlignment="1">
      <alignment horizontal="left" vertical="center" wrapText="1"/>
    </xf>
    <xf numFmtId="0" fontId="4" fillId="0" borderId="19" xfId="7" applyFont="1" applyFill="1" applyBorder="1" applyAlignment="1">
      <alignment horizontal="left" vertical="center" wrapText="1"/>
    </xf>
    <xf numFmtId="0" fontId="4" fillId="0" borderId="20" xfId="7"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7" fillId="0" borderId="2" xfId="7" applyFont="1" applyFill="1" applyBorder="1" applyAlignment="1">
      <alignment horizontal="left" vertical="top" wrapText="1"/>
    </xf>
    <xf numFmtId="0" fontId="7" fillId="0" borderId="8" xfId="7" applyFont="1" applyFill="1" applyBorder="1" applyAlignment="1">
      <alignment horizontal="left" vertical="top" wrapText="1"/>
    </xf>
    <xf numFmtId="0" fontId="7" fillId="0" borderId="2" xfId="7" applyFont="1" applyFill="1" applyBorder="1" applyAlignment="1">
      <alignment horizontal="left" vertical="center" wrapText="1"/>
    </xf>
    <xf numFmtId="0" fontId="7" fillId="0" borderId="8" xfId="7"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top" wrapText="1"/>
    </xf>
    <xf numFmtId="0" fontId="4" fillId="0" borderId="14" xfId="7" applyFont="1" applyFill="1" applyBorder="1" applyAlignment="1">
      <alignment horizontal="left" vertical="center" wrapText="1"/>
    </xf>
    <xf numFmtId="0" fontId="4" fillId="0" borderId="1" xfId="7"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0" borderId="12" xfId="7" applyFont="1" applyFill="1" applyBorder="1" applyAlignment="1">
      <alignment horizontal="left" vertical="center" wrapText="1"/>
    </xf>
    <xf numFmtId="0" fontId="4" fillId="0" borderId="9" xfId="7"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21" xfId="6" applyFont="1" applyFill="1" applyBorder="1" applyAlignment="1">
      <alignment horizontal="left" vertical="top" wrapText="1"/>
    </xf>
    <xf numFmtId="0" fontId="2" fillId="0" borderId="9" xfId="6" applyFont="1" applyFill="1" applyBorder="1" applyAlignment="1">
      <alignment horizontal="left" vertical="top" wrapText="1"/>
    </xf>
    <xf numFmtId="0" fontId="2" fillId="0" borderId="15" xfId="6" applyFont="1" applyFill="1" applyBorder="1" applyAlignment="1">
      <alignment vertical="center" wrapText="1"/>
    </xf>
    <xf numFmtId="0" fontId="2" fillId="0" borderId="11" xfId="6" applyFont="1" applyFill="1" applyBorder="1" applyAlignment="1">
      <alignment vertical="center" wrapText="1"/>
    </xf>
    <xf numFmtId="0" fontId="5" fillId="0" borderId="1"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8" xfId="6" applyFont="1" applyFill="1" applyBorder="1" applyAlignment="1">
      <alignment horizontal="justify" vertical="center" wrapText="1"/>
    </xf>
    <xf numFmtId="0" fontId="4" fillId="0" borderId="2" xfId="6" applyFont="1" applyFill="1" applyBorder="1" applyAlignment="1">
      <alignment vertical="top" wrapText="1"/>
    </xf>
    <xf numFmtId="0" fontId="4" fillId="0" borderId="8" xfId="6" applyFont="1" applyFill="1" applyBorder="1" applyAlignment="1">
      <alignment vertical="top" wrapText="1"/>
    </xf>
    <xf numFmtId="0" fontId="5"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10" xfId="9"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8" xfId="7" applyFont="1" applyFill="1" applyBorder="1" applyAlignment="1">
      <alignment horizontal="center" vertical="center" wrapText="1"/>
    </xf>
    <xf numFmtId="0" fontId="3" fillId="0" borderId="5" xfId="7" applyFont="1" applyFill="1" applyBorder="1" applyAlignment="1">
      <alignment vertical="center" wrapText="1"/>
    </xf>
    <xf numFmtId="0" fontId="2" fillId="0" borderId="1" xfId="7"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xf>
    <xf numFmtId="1" fontId="2" fillId="0" borderId="1" xfId="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5" fillId="0" borderId="1" xfId="7" applyFont="1" applyFill="1" applyBorder="1" applyAlignment="1">
      <alignment horizontal="center" vertical="center" wrapText="1"/>
    </xf>
    <xf numFmtId="0" fontId="10" fillId="0" borderId="14" xfId="0" applyFont="1" applyFill="1" applyBorder="1" applyAlignment="1">
      <alignment horizontal="left"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vertical="top" wrapText="1"/>
    </xf>
    <xf numFmtId="0" fontId="2" fillId="0" borderId="1" xfId="0" applyFont="1" applyFill="1" applyBorder="1" applyAlignment="1">
      <alignment horizontal="center" vertical="center" wrapText="1"/>
    </xf>
    <xf numFmtId="166" fontId="2" fillId="0" borderId="1" xfId="7" applyNumberFormat="1" applyFont="1" applyFill="1" applyBorder="1" applyAlignment="1">
      <alignment horizontal="center" vertical="center" wrapText="1"/>
    </xf>
    <xf numFmtId="0" fontId="5" fillId="0" borderId="1" xfId="9" applyFont="1" applyFill="1" applyBorder="1" applyAlignment="1">
      <alignment horizontal="center" vertical="center" wrapText="1"/>
    </xf>
    <xf numFmtId="0" fontId="3" fillId="0" borderId="1" xfId="6" applyFont="1" applyFill="1" applyBorder="1" applyAlignment="1">
      <alignment vertical="center" wrapText="1"/>
    </xf>
    <xf numFmtId="0" fontId="2" fillId="0" borderId="1" xfId="6" applyFont="1" applyFill="1" applyBorder="1" applyAlignment="1">
      <alignment horizontal="center" vertical="center" wrapText="1"/>
    </xf>
    <xf numFmtId="3" fontId="2" fillId="0" borderId="1" xfId="6" applyNumberFormat="1" applyFont="1" applyFill="1" applyBorder="1" applyAlignment="1">
      <alignment horizontal="center" vertical="center" wrapText="1"/>
    </xf>
    <xf numFmtId="0" fontId="2" fillId="0" borderId="2" xfId="6" applyFont="1" applyFill="1" applyBorder="1" applyAlignment="1">
      <alignment vertical="center" wrapText="1"/>
    </xf>
    <xf numFmtId="0" fontId="2" fillId="0" borderId="8" xfId="6" applyFont="1" applyFill="1" applyBorder="1" applyAlignment="1">
      <alignment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3" xfId="6"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0" fontId="0" fillId="0" borderId="0" xfId="0" applyFill="1"/>
    <xf numFmtId="1" fontId="5" fillId="0" borderId="32" xfId="10" applyNumberFormat="1" applyFont="1" applyFill="1" applyBorder="1" applyAlignment="1">
      <alignment horizontal="center" vertical="center" wrapText="1"/>
    </xf>
    <xf numFmtId="1" fontId="5" fillId="0" borderId="33" xfId="10" applyNumberFormat="1" applyFont="1" applyFill="1" applyBorder="1" applyAlignment="1">
      <alignment horizontal="center" vertical="center" wrapText="1"/>
    </xf>
    <xf numFmtId="1" fontId="5" fillId="0" borderId="34" xfId="10" applyNumberFormat="1" applyFont="1" applyFill="1" applyBorder="1" applyAlignment="1">
      <alignment horizontal="center" vertical="center" wrapText="1"/>
    </xf>
    <xf numFmtId="1" fontId="5" fillId="0" borderId="16" xfId="10" applyNumberFormat="1" applyFont="1" applyFill="1" applyBorder="1" applyAlignment="1">
      <alignment horizontal="center" vertical="center" wrapText="1"/>
    </xf>
    <xf numFmtId="1" fontId="5" fillId="0" borderId="35" xfId="10" applyNumberFormat="1" applyFont="1" applyFill="1" applyBorder="1" applyAlignment="1">
      <alignment horizontal="center" vertical="center" wrapText="1"/>
    </xf>
    <xf numFmtId="1" fontId="5" fillId="0" borderId="36" xfId="10" applyNumberFormat="1" applyFont="1" applyFill="1" applyBorder="1" applyAlignment="1">
      <alignment horizontal="center" vertical="center" wrapText="1"/>
    </xf>
    <xf numFmtId="0" fontId="11" fillId="0" borderId="0" xfId="0" applyFont="1" applyFill="1"/>
    <xf numFmtId="0" fontId="7" fillId="0" borderId="2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0" fillId="0" borderId="14" xfId="0" applyFont="1" applyFill="1" applyBorder="1" applyAlignment="1">
      <alignment horizontal="justify" vertical="center" wrapText="1"/>
    </xf>
    <xf numFmtId="1"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1" fontId="11" fillId="0" borderId="29" xfId="0" applyNumberFormat="1" applyFont="1" applyFill="1" applyBorder="1" applyAlignment="1">
      <alignment horizontal="center" vertical="center"/>
    </xf>
    <xf numFmtId="0" fontId="12" fillId="0" borderId="31" xfId="0" applyFont="1" applyFill="1" applyBorder="1" applyAlignment="1">
      <alignment horizontal="center" vertical="center" wrapText="1"/>
    </xf>
    <xf numFmtId="1" fontId="12" fillId="0" borderId="6" xfId="0" applyNumberFormat="1" applyFont="1" applyFill="1" applyBorder="1" applyAlignment="1">
      <alignment horizontal="center" vertical="center"/>
    </xf>
    <xf numFmtId="9" fontId="12" fillId="0" borderId="6" xfId="0" applyNumberFormat="1" applyFont="1" applyFill="1" applyBorder="1" applyAlignment="1">
      <alignment horizontal="center" vertical="center"/>
    </xf>
    <xf numFmtId="1" fontId="12" fillId="0" borderId="30" xfId="0" applyNumberFormat="1" applyFont="1" applyFill="1" applyBorder="1" applyAlignment="1">
      <alignment horizontal="center" vertical="center"/>
    </xf>
    <xf numFmtId="1" fontId="5" fillId="0" borderId="13" xfId="10" applyNumberFormat="1" applyFont="1" applyFill="1" applyBorder="1" applyAlignment="1">
      <alignment horizontal="center" vertical="center" wrapText="1"/>
    </xf>
    <xf numFmtId="1" fontId="5" fillId="0" borderId="7" xfId="10" applyNumberFormat="1" applyFont="1" applyFill="1" applyBorder="1" applyAlignment="1">
      <alignment horizontal="center" vertical="center" wrapText="1"/>
    </xf>
    <xf numFmtId="1" fontId="5" fillId="0" borderId="40" xfId="10" applyNumberFormat="1" applyFont="1" applyFill="1" applyBorder="1" applyAlignment="1">
      <alignment horizontal="center" vertical="center" wrapText="1"/>
    </xf>
    <xf numFmtId="0" fontId="5" fillId="0" borderId="31" xfId="9" applyFont="1" applyFill="1" applyBorder="1" applyAlignment="1">
      <alignment horizontal="center" vertical="center" wrapText="1"/>
    </xf>
    <xf numFmtId="0" fontId="5" fillId="0" borderId="6" xfId="9" applyFont="1" applyFill="1" applyBorder="1" applyAlignment="1">
      <alignment horizontal="center" vertical="center" wrapText="1"/>
    </xf>
    <xf numFmtId="0" fontId="5" fillId="0" borderId="30" xfId="9" applyFont="1" applyFill="1" applyBorder="1" applyAlignment="1">
      <alignment horizontal="center" vertical="center" wrapText="1"/>
    </xf>
    <xf numFmtId="0" fontId="7" fillId="0" borderId="13" xfId="9" applyFont="1" applyFill="1" applyBorder="1" applyAlignment="1">
      <alignment horizontal="center" vertical="center"/>
    </xf>
    <xf numFmtId="0" fontId="7" fillId="0" borderId="7" xfId="9" applyFont="1" applyFill="1" applyBorder="1" applyAlignment="1">
      <alignment horizontal="center" vertical="center"/>
    </xf>
    <xf numFmtId="0" fontId="7" fillId="0" borderId="40" xfId="9" applyFont="1" applyFill="1" applyBorder="1" applyAlignment="1">
      <alignment horizontal="center" vertical="center"/>
    </xf>
    <xf numFmtId="0" fontId="7" fillId="0" borderId="14" xfId="9"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29" xfId="0" applyFont="1" applyFill="1" applyBorder="1" applyAlignment="1">
      <alignment horizontal="center" vertical="center" wrapText="1"/>
    </xf>
    <xf numFmtId="2" fontId="13" fillId="0" borderId="1" xfId="11"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8" fillId="0" borderId="1" xfId="0" applyFont="1" applyFill="1" applyBorder="1" applyAlignment="1">
      <alignment horizontal="center" vertical="center"/>
    </xf>
    <xf numFmtId="1" fontId="14" fillId="0" borderId="1" xfId="0" applyNumberFormat="1" applyFont="1" applyFill="1" applyBorder="1" applyAlignment="1">
      <alignment horizontal="center" vertical="center"/>
    </xf>
    <xf numFmtId="1" fontId="8" fillId="0" borderId="29" xfId="0" applyNumberFormat="1" applyFont="1" applyFill="1" applyBorder="1" applyAlignment="1">
      <alignment horizontal="center"/>
    </xf>
    <xf numFmtId="0" fontId="8" fillId="0" borderId="1" xfId="0" applyFont="1" applyFill="1" applyBorder="1" applyAlignment="1">
      <alignment horizontal="center"/>
    </xf>
    <xf numFmtId="0" fontId="7" fillId="0" borderId="16" xfId="0" applyFont="1" applyFill="1" applyBorder="1" applyAlignment="1">
      <alignment horizontal="center"/>
    </xf>
    <xf numFmtId="0" fontId="7" fillId="0" borderId="35" xfId="0" applyFont="1" applyFill="1" applyBorder="1" applyAlignment="1">
      <alignment horizontal="center"/>
    </xf>
    <xf numFmtId="0" fontId="7" fillId="0" borderId="17" xfId="0" applyFont="1" applyFill="1" applyBorder="1" applyAlignment="1">
      <alignment horizontal="center"/>
    </xf>
    <xf numFmtId="1" fontId="7" fillId="0" borderId="30" xfId="0" applyNumberFormat="1" applyFont="1" applyFill="1" applyBorder="1" applyAlignment="1">
      <alignment horizontal="center" vertical="center"/>
    </xf>
    <xf numFmtId="1" fontId="5" fillId="0" borderId="13" xfId="5" applyNumberFormat="1" applyFont="1" applyFill="1" applyBorder="1" applyAlignment="1">
      <alignment horizontal="center" vertical="center" wrapText="1"/>
    </xf>
    <xf numFmtId="1" fontId="5" fillId="0" borderId="7" xfId="5" applyNumberFormat="1" applyFont="1" applyFill="1" applyBorder="1" applyAlignment="1">
      <alignment horizontal="center" vertical="center" wrapText="1"/>
    </xf>
    <xf numFmtId="1" fontId="5" fillId="0" borderId="40" xfId="5" applyNumberFormat="1" applyFont="1" applyFill="1" applyBorder="1" applyAlignment="1">
      <alignment horizontal="center" vertical="center" wrapText="1"/>
    </xf>
    <xf numFmtId="1" fontId="5" fillId="0" borderId="31" xfId="5" applyNumberFormat="1" applyFont="1" applyFill="1" applyBorder="1" applyAlignment="1">
      <alignment horizontal="center" vertical="center" wrapText="1"/>
    </xf>
    <xf numFmtId="1" fontId="5" fillId="0" borderId="6" xfId="5" applyNumberFormat="1" applyFont="1" applyFill="1" applyBorder="1" applyAlignment="1">
      <alignment horizontal="center" vertical="center" wrapText="1"/>
    </xf>
    <xf numFmtId="1" fontId="5" fillId="0" borderId="30" xfId="5" applyNumberFormat="1" applyFont="1" applyFill="1" applyBorder="1" applyAlignment="1">
      <alignment horizontal="center" vertical="center" wrapText="1"/>
    </xf>
    <xf numFmtId="0" fontId="10" fillId="0" borderId="0" xfId="0" applyFont="1" applyFill="1"/>
    <xf numFmtId="0" fontId="7" fillId="0" borderId="13" xfId="9" applyFont="1" applyFill="1" applyBorder="1" applyAlignment="1">
      <alignment horizontal="center" vertical="center" wrapText="1"/>
    </xf>
    <xf numFmtId="0" fontId="7" fillId="0" borderId="7" xfId="9" applyFont="1" applyFill="1" applyBorder="1" applyAlignment="1">
      <alignment horizontal="center" vertical="center" wrapText="1"/>
    </xf>
    <xf numFmtId="0" fontId="7" fillId="0" borderId="37" xfId="9" applyFont="1" applyFill="1" applyBorder="1" applyAlignment="1">
      <alignment horizontal="center" vertical="center" wrapText="1"/>
    </xf>
    <xf numFmtId="0" fontId="7" fillId="0" borderId="38" xfId="9" applyFont="1" applyFill="1" applyBorder="1" applyAlignment="1">
      <alignment horizontal="center" vertical="center" wrapText="1"/>
    </xf>
    <xf numFmtId="0" fontId="7" fillId="0" borderId="40" xfId="9" applyFont="1" applyFill="1" applyBorder="1" applyAlignment="1">
      <alignment horizontal="center" vertical="center" wrapText="1"/>
    </xf>
    <xf numFmtId="0" fontId="7" fillId="0" borderId="1" xfId="9" applyFont="1" applyFill="1" applyBorder="1" applyAlignment="1">
      <alignment horizontal="center" vertical="center" wrapText="1"/>
    </xf>
    <xf numFmtId="0" fontId="7" fillId="0" borderId="21" xfId="9" applyFont="1" applyFill="1" applyBorder="1" applyAlignment="1">
      <alignment horizontal="center" vertical="center" wrapText="1"/>
    </xf>
    <xf numFmtId="0" fontId="7" fillId="0" borderId="9" xfId="9" applyFont="1" applyFill="1" applyBorder="1" applyAlignment="1">
      <alignment horizontal="center" vertical="center" wrapText="1"/>
    </xf>
    <xf numFmtId="0" fontId="7" fillId="0" borderId="29" xfId="9"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4" fillId="0" borderId="1" xfId="0" applyFont="1" applyFill="1" applyBorder="1" applyAlignment="1">
      <alignment horizontal="justify" vertical="center"/>
    </xf>
    <xf numFmtId="3" fontId="14" fillId="0" borderId="1" xfId="0" applyNumberFormat="1" applyFont="1" applyFill="1" applyBorder="1"/>
    <xf numFmtId="0" fontId="14" fillId="0" borderId="1" xfId="0" applyFont="1" applyFill="1" applyBorder="1" applyAlignment="1">
      <alignment horizontal="center" vertical="center"/>
    </xf>
    <xf numFmtId="169" fontId="14" fillId="0" borderId="1" xfId="0" applyNumberFormat="1" applyFont="1" applyFill="1" applyBorder="1"/>
    <xf numFmtId="0" fontId="14" fillId="0" borderId="1" xfId="0" applyFont="1" applyFill="1" applyBorder="1" applyAlignment="1">
      <alignment horizontal="center" vertical="center"/>
    </xf>
    <xf numFmtId="9" fontId="14" fillId="0" borderId="1" xfId="0" applyNumberFormat="1" applyFont="1" applyFill="1" applyBorder="1" applyAlignment="1">
      <alignment horizontal="center" vertical="center"/>
    </xf>
    <xf numFmtId="0" fontId="14" fillId="0" borderId="29" xfId="0" applyFont="1" applyFill="1" applyBorder="1" applyAlignment="1">
      <alignment horizontal="center" vertical="center"/>
    </xf>
    <xf numFmtId="0" fontId="14" fillId="0" borderId="1" xfId="0" applyFont="1" applyFill="1" applyBorder="1" applyAlignment="1">
      <alignment horizontal="left" vertical="center" indent="2"/>
    </xf>
    <xf numFmtId="0" fontId="16" fillId="0" borderId="1" xfId="0" applyFont="1" applyFill="1" applyBorder="1" applyAlignment="1">
      <alignment horizontal="left" vertical="center"/>
    </xf>
    <xf numFmtId="3" fontId="16" fillId="0" borderId="1" xfId="0" applyNumberFormat="1" applyFont="1" applyFill="1" applyBorder="1"/>
    <xf numFmtId="169" fontId="16" fillId="0" borderId="1" xfId="0" applyNumberFormat="1" applyFont="1" applyFill="1" applyBorder="1"/>
    <xf numFmtId="9" fontId="14" fillId="0" borderId="1" xfId="0" applyNumberFormat="1" applyFont="1" applyFill="1" applyBorder="1" applyAlignment="1">
      <alignment horizontal="center" vertical="center"/>
    </xf>
    <xf numFmtId="0" fontId="14" fillId="0" borderId="29" xfId="0" applyFont="1" applyFill="1" applyBorder="1" applyAlignment="1">
      <alignment horizontal="center" vertical="center"/>
    </xf>
    <xf numFmtId="0" fontId="16" fillId="0" borderId="31" xfId="0" applyFont="1" applyFill="1" applyBorder="1" applyAlignment="1">
      <alignment horizontal="center"/>
    </xf>
    <xf numFmtId="0" fontId="16" fillId="0" borderId="6" xfId="0" applyFont="1" applyFill="1" applyBorder="1" applyAlignment="1">
      <alignment horizontal="center"/>
    </xf>
    <xf numFmtId="169" fontId="16" fillId="0" borderId="6" xfId="0" applyNumberFormat="1" applyFont="1" applyFill="1" applyBorder="1"/>
    <xf numFmtId="0" fontId="16" fillId="0" borderId="6" xfId="0" applyFont="1" applyFill="1" applyBorder="1" applyAlignment="1">
      <alignment horizontal="center" vertical="center"/>
    </xf>
    <xf numFmtId="0" fontId="16" fillId="0" borderId="30" xfId="0" applyFont="1" applyFill="1" applyBorder="1" applyAlignment="1">
      <alignment horizontal="center" vertical="center"/>
    </xf>
    <xf numFmtId="0" fontId="0" fillId="0" borderId="0" xfId="0" applyFill="1" applyAlignment="1">
      <alignment horizontal="center" vertical="center"/>
    </xf>
    <xf numFmtId="1" fontId="5" fillId="0" borderId="32" xfId="5" applyNumberFormat="1" applyFont="1" applyFill="1" applyBorder="1" applyAlignment="1">
      <alignment horizontal="center" vertical="center" wrapText="1"/>
    </xf>
    <xf numFmtId="1" fontId="5" fillId="0" borderId="33" xfId="5" applyNumberFormat="1" applyFont="1" applyFill="1" applyBorder="1" applyAlignment="1">
      <alignment horizontal="center" vertical="center" wrapText="1"/>
    </xf>
    <xf numFmtId="1" fontId="5" fillId="0" borderId="34" xfId="5" applyNumberFormat="1" applyFont="1" applyFill="1" applyBorder="1" applyAlignment="1">
      <alignment horizontal="center" vertical="center" wrapText="1"/>
    </xf>
    <xf numFmtId="1" fontId="5" fillId="0" borderId="16" xfId="5" applyNumberFormat="1" applyFont="1" applyFill="1" applyBorder="1" applyAlignment="1">
      <alignment horizontal="center" vertical="center" wrapText="1"/>
    </xf>
    <xf numFmtId="1" fontId="5" fillId="0" borderId="35" xfId="5" applyNumberFormat="1" applyFont="1" applyFill="1" applyBorder="1" applyAlignment="1">
      <alignment horizontal="center" vertical="center" wrapText="1"/>
    </xf>
    <xf numFmtId="1" fontId="5" fillId="0" borderId="36" xfId="5" applyNumberFormat="1" applyFont="1" applyFill="1" applyBorder="1" applyAlignment="1">
      <alignment horizontal="center" vertical="center" wrapText="1"/>
    </xf>
    <xf numFmtId="0" fontId="14" fillId="0" borderId="0" xfId="0" applyFont="1" applyFill="1"/>
    <xf numFmtId="0" fontId="15" fillId="0" borderId="13" xfId="0" applyFont="1" applyFill="1" applyBorder="1" applyAlignment="1">
      <alignment horizontal="center"/>
    </xf>
    <xf numFmtId="0" fontId="15" fillId="0" borderId="7" xfId="0" applyFont="1" applyFill="1" applyBorder="1" applyAlignment="1">
      <alignment horizontal="center"/>
    </xf>
    <xf numFmtId="0" fontId="15" fillId="0" borderId="40" xfId="0" applyFont="1" applyFill="1" applyBorder="1" applyAlignment="1">
      <alignment horizontal="center"/>
    </xf>
    <xf numFmtId="0" fontId="16" fillId="0" borderId="1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29" xfId="7"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4" xfId="0" applyFont="1" applyFill="1" applyBorder="1" applyAlignment="1">
      <alignment horizontal="justify" vertical="center" wrapText="1"/>
    </xf>
    <xf numFmtId="0" fontId="16" fillId="0" borderId="3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0" xfId="0" applyFont="1" applyFill="1" applyBorder="1" applyAlignment="1">
      <alignment horizontal="center" vertical="center" wrapText="1"/>
    </xf>
  </cellXfs>
  <cellStyles count="12">
    <cellStyle name="Estilo 1" xfId="1" xr:uid="{00000000-0005-0000-0000-000000000000}"/>
    <cellStyle name="Millares" xfId="2" builtinId="3"/>
    <cellStyle name="Millares 2" xfId="11" xr:uid="{16A77D26-1283-412C-8DC2-BD05920BAF01}"/>
    <cellStyle name="Moneda" xfId="3" builtinId="4"/>
    <cellStyle name="Normal" xfId="0" builtinId="0"/>
    <cellStyle name="Normal 2" xfId="4" xr:uid="{00000000-0005-0000-0000-000004000000}"/>
    <cellStyle name="Normal 2 10" xfId="9" xr:uid="{B2A72386-3EC8-4D41-82EB-532F853F4C28}"/>
    <cellStyle name="Normal 3" xfId="5" xr:uid="{00000000-0005-0000-0000-000005000000}"/>
    <cellStyle name="Normal 3 2" xfId="10" xr:uid="{630E2282-BE66-4134-86C7-9197E4EF3968}"/>
    <cellStyle name="Normal_Slips Publicados" xfId="6" xr:uid="{00000000-0005-0000-0000-000006000000}"/>
    <cellStyle name="Normal_Slips Publicados_Condiciones Complementarias TRDM" xfId="7" xr:uid="{00000000-0005-0000-0000-000007000000}"/>
    <cellStyle name="Porcentaje" xfId="8"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7"/>
  <sheetViews>
    <sheetView showGridLines="0" showRowColHeaders="0" zoomScaleNormal="100" workbookViewId="0">
      <selection sqref="A1:E132"/>
    </sheetView>
  </sheetViews>
  <sheetFormatPr baseColWidth="10" defaultColWidth="11.42578125" defaultRowHeight="16.5" x14ac:dyDescent="0.25"/>
  <cols>
    <col min="1" max="1" width="80.7109375" style="7" customWidth="1"/>
    <col min="2" max="2" width="25.28515625" style="7" customWidth="1"/>
    <col min="3" max="3" width="9.5703125" style="7" bestFit="1" customWidth="1"/>
    <col min="4" max="4" width="26.42578125" style="7" customWidth="1"/>
    <col min="5" max="5" width="11.5703125" style="7" customWidth="1"/>
    <col min="6" max="16384" width="11.42578125" style="7"/>
  </cols>
  <sheetData>
    <row r="1" spans="1:5" ht="18" x14ac:dyDescent="0.25">
      <c r="A1" s="92" t="s">
        <v>110</v>
      </c>
      <c r="B1" s="93"/>
      <c r="C1" s="93"/>
      <c r="D1" s="93"/>
      <c r="E1" s="93"/>
    </row>
    <row r="2" spans="1:5" ht="36" customHeight="1" x14ac:dyDescent="0.25">
      <c r="A2" s="41" t="s">
        <v>10</v>
      </c>
      <c r="B2" s="42"/>
      <c r="C2" s="43"/>
      <c r="D2" s="94" t="s">
        <v>108</v>
      </c>
      <c r="E2" s="95"/>
    </row>
    <row r="3" spans="1:5" ht="61.5" customHeight="1" x14ac:dyDescent="0.25">
      <c r="A3" s="53" t="s">
        <v>2</v>
      </c>
      <c r="B3" s="54"/>
      <c r="C3" s="96"/>
      <c r="D3" s="97" t="s">
        <v>111</v>
      </c>
      <c r="E3" s="97"/>
    </row>
    <row r="4" spans="1:5" ht="33" x14ac:dyDescent="0.25">
      <c r="A4" s="94" t="s">
        <v>46</v>
      </c>
      <c r="B4" s="95"/>
      <c r="C4" s="18" t="s">
        <v>45</v>
      </c>
      <c r="D4" s="18" t="s">
        <v>109</v>
      </c>
      <c r="E4" s="98" t="s">
        <v>45</v>
      </c>
    </row>
    <row r="5" spans="1:5" s="14" customFormat="1" ht="36.75" customHeight="1" x14ac:dyDescent="0.2">
      <c r="A5" s="55" t="s">
        <v>31</v>
      </c>
      <c r="B5" s="56"/>
      <c r="C5" s="30">
        <v>80</v>
      </c>
      <c r="D5" s="99" t="s">
        <v>112</v>
      </c>
      <c r="E5" s="31">
        <v>0</v>
      </c>
    </row>
    <row r="6" spans="1:5" s="14" customFormat="1" ht="33" customHeight="1" x14ac:dyDescent="0.2">
      <c r="A6" s="57" t="s">
        <v>30</v>
      </c>
      <c r="B6" s="58"/>
      <c r="C6" s="30">
        <v>80</v>
      </c>
      <c r="D6" s="99" t="s">
        <v>112</v>
      </c>
      <c r="E6" s="31">
        <v>0</v>
      </c>
    </row>
    <row r="7" spans="1:5" ht="39.75" customHeight="1" x14ac:dyDescent="0.25">
      <c r="A7" s="57" t="s">
        <v>76</v>
      </c>
      <c r="B7" s="58">
        <v>40</v>
      </c>
      <c r="C7" s="30">
        <v>50</v>
      </c>
      <c r="D7" s="99" t="s">
        <v>112</v>
      </c>
      <c r="E7" s="31">
        <v>0</v>
      </c>
    </row>
    <row r="8" spans="1:5" s="1" customFormat="1" ht="36" customHeight="1" x14ac:dyDescent="0.25">
      <c r="A8" s="59" t="s">
        <v>77</v>
      </c>
      <c r="B8" s="60"/>
      <c r="C8" s="30">
        <v>80</v>
      </c>
      <c r="D8" s="99" t="s">
        <v>112</v>
      </c>
      <c r="E8" s="31">
        <v>0</v>
      </c>
    </row>
    <row r="9" spans="1:5" s="1" customFormat="1" ht="36" customHeight="1" x14ac:dyDescent="0.25">
      <c r="A9" s="59" t="s">
        <v>78</v>
      </c>
      <c r="B9" s="63"/>
      <c r="C9" s="30">
        <v>60</v>
      </c>
      <c r="D9" s="99" t="s">
        <v>112</v>
      </c>
      <c r="E9" s="31">
        <v>0</v>
      </c>
    </row>
    <row r="10" spans="1:5" s="1" customFormat="1" ht="41.25" customHeight="1" x14ac:dyDescent="0.25">
      <c r="A10" s="61" t="s">
        <v>79</v>
      </c>
      <c r="B10" s="62"/>
      <c r="C10" s="31">
        <v>50</v>
      </c>
      <c r="D10" s="99" t="s">
        <v>112</v>
      </c>
      <c r="E10" s="31">
        <v>0</v>
      </c>
    </row>
    <row r="11" spans="1:5" x14ac:dyDescent="0.25">
      <c r="A11" s="97" t="s">
        <v>15</v>
      </c>
      <c r="B11" s="97"/>
      <c r="C11" s="100">
        <f>SUM(C5:C10)</f>
        <v>400</v>
      </c>
      <c r="D11" s="101" t="s">
        <v>113</v>
      </c>
      <c r="E11" s="102">
        <f>SUM(E5:E10)</f>
        <v>0</v>
      </c>
    </row>
    <row r="13" spans="1:5" ht="33" customHeight="1" x14ac:dyDescent="0.25">
      <c r="A13" s="103" t="s">
        <v>44</v>
      </c>
      <c r="B13" s="103"/>
      <c r="C13" s="103"/>
      <c r="D13" s="103"/>
      <c r="E13" s="103"/>
    </row>
    <row r="14" spans="1:5" ht="31.5" customHeight="1" x14ac:dyDescent="0.25">
      <c r="A14" s="26" t="s">
        <v>33</v>
      </c>
      <c r="B14" s="18" t="s">
        <v>22</v>
      </c>
      <c r="C14" s="18" t="s">
        <v>24</v>
      </c>
      <c r="D14" s="18" t="s">
        <v>109</v>
      </c>
      <c r="E14" s="98" t="s">
        <v>45</v>
      </c>
    </row>
    <row r="15" spans="1:5" ht="14.25" customHeight="1" x14ac:dyDescent="0.25">
      <c r="A15" s="52" t="s">
        <v>51</v>
      </c>
      <c r="B15" s="15">
        <v>0</v>
      </c>
      <c r="C15" s="8">
        <v>5</v>
      </c>
      <c r="D15" s="39" t="s">
        <v>119</v>
      </c>
      <c r="E15" s="39">
        <v>0</v>
      </c>
    </row>
    <row r="16" spans="1:5" ht="14.25" customHeight="1" x14ac:dyDescent="0.25">
      <c r="A16" s="104"/>
      <c r="B16" s="20" t="s">
        <v>47</v>
      </c>
      <c r="C16" s="8">
        <v>3</v>
      </c>
      <c r="D16" s="39"/>
      <c r="E16" s="39"/>
    </row>
    <row r="17" spans="1:5" ht="14.25" customHeight="1" x14ac:dyDescent="0.25">
      <c r="A17" s="104"/>
      <c r="B17" s="20" t="s">
        <v>48</v>
      </c>
      <c r="C17" s="8">
        <v>2</v>
      </c>
      <c r="D17" s="39"/>
      <c r="E17" s="39"/>
    </row>
    <row r="18" spans="1:5" ht="14.25" customHeight="1" x14ac:dyDescent="0.25">
      <c r="A18" s="104"/>
      <c r="B18" s="20" t="s">
        <v>49</v>
      </c>
      <c r="C18" s="8">
        <v>1</v>
      </c>
      <c r="D18" s="39"/>
      <c r="E18" s="39"/>
    </row>
    <row r="19" spans="1:5" x14ac:dyDescent="0.25">
      <c r="A19" s="104"/>
      <c r="B19" s="27">
        <v>0.2</v>
      </c>
      <c r="C19" s="8">
        <v>0</v>
      </c>
      <c r="D19" s="39"/>
      <c r="E19" s="39"/>
    </row>
    <row r="20" spans="1:5" x14ac:dyDescent="0.25">
      <c r="A20" s="105" t="s">
        <v>50</v>
      </c>
      <c r="B20" s="18" t="s">
        <v>22</v>
      </c>
      <c r="C20" s="18" t="s">
        <v>24</v>
      </c>
      <c r="D20" s="39" t="s">
        <v>120</v>
      </c>
      <c r="E20" s="39">
        <v>0</v>
      </c>
    </row>
    <row r="21" spans="1:5" x14ac:dyDescent="0.25">
      <c r="A21" s="106"/>
      <c r="B21" s="15">
        <v>0</v>
      </c>
      <c r="C21" s="8">
        <v>5</v>
      </c>
      <c r="D21" s="39"/>
      <c r="E21" s="39"/>
    </row>
    <row r="22" spans="1:5" x14ac:dyDescent="0.25">
      <c r="A22" s="106"/>
      <c r="B22" s="20" t="s">
        <v>47</v>
      </c>
      <c r="C22" s="8">
        <v>3</v>
      </c>
      <c r="D22" s="39"/>
      <c r="E22" s="39"/>
    </row>
    <row r="23" spans="1:5" x14ac:dyDescent="0.25">
      <c r="A23" s="106"/>
      <c r="B23" s="20" t="s">
        <v>106</v>
      </c>
      <c r="C23" s="8">
        <v>2</v>
      </c>
      <c r="D23" s="39"/>
      <c r="E23" s="39"/>
    </row>
    <row r="24" spans="1:5" x14ac:dyDescent="0.25">
      <c r="A24" s="107"/>
      <c r="B24" s="20" t="s">
        <v>107</v>
      </c>
      <c r="C24" s="8">
        <v>0</v>
      </c>
      <c r="D24" s="39"/>
      <c r="E24" s="39"/>
    </row>
    <row r="25" spans="1:5" x14ac:dyDescent="0.25">
      <c r="A25" s="64" t="s">
        <v>56</v>
      </c>
      <c r="B25" s="28" t="s">
        <v>23</v>
      </c>
      <c r="C25" s="18" t="s">
        <v>24</v>
      </c>
      <c r="D25" s="39" t="s">
        <v>120</v>
      </c>
      <c r="E25" s="39">
        <v>0</v>
      </c>
    </row>
    <row r="26" spans="1:5" x14ac:dyDescent="0.25">
      <c r="A26" s="64"/>
      <c r="B26" s="15">
        <v>0</v>
      </c>
      <c r="C26" s="8">
        <v>5</v>
      </c>
      <c r="D26" s="39"/>
      <c r="E26" s="39"/>
    </row>
    <row r="27" spans="1:5" x14ac:dyDescent="0.25">
      <c r="A27" s="64"/>
      <c r="B27" s="20" t="s">
        <v>47</v>
      </c>
      <c r="C27" s="8">
        <v>3</v>
      </c>
      <c r="D27" s="39"/>
      <c r="E27" s="39"/>
    </row>
    <row r="28" spans="1:5" x14ac:dyDescent="0.25">
      <c r="A28" s="64"/>
      <c r="B28" s="20" t="s">
        <v>106</v>
      </c>
      <c r="C28" s="8">
        <v>2</v>
      </c>
      <c r="D28" s="39"/>
      <c r="E28" s="39"/>
    </row>
    <row r="29" spans="1:5" x14ac:dyDescent="0.25">
      <c r="A29" s="64"/>
      <c r="B29" s="20" t="s">
        <v>107</v>
      </c>
      <c r="C29" s="8">
        <v>0</v>
      </c>
      <c r="D29" s="39"/>
      <c r="E29" s="39"/>
    </row>
    <row r="30" spans="1:5" ht="33" x14ac:dyDescent="0.25">
      <c r="A30" s="64" t="s">
        <v>57</v>
      </c>
      <c r="B30" s="18" t="s">
        <v>25</v>
      </c>
      <c r="C30" s="18" t="s">
        <v>24</v>
      </c>
      <c r="D30" s="39" t="s">
        <v>121</v>
      </c>
      <c r="E30" s="39">
        <v>0</v>
      </c>
    </row>
    <row r="31" spans="1:5" x14ac:dyDescent="0.25">
      <c r="A31" s="64"/>
      <c r="B31" s="15">
        <v>0</v>
      </c>
      <c r="C31" s="8">
        <v>5</v>
      </c>
      <c r="D31" s="39"/>
      <c r="E31" s="39"/>
    </row>
    <row r="32" spans="1:5" x14ac:dyDescent="0.25">
      <c r="A32" s="64"/>
      <c r="B32" s="20" t="s">
        <v>32</v>
      </c>
      <c r="C32" s="8">
        <v>3</v>
      </c>
      <c r="D32" s="39"/>
      <c r="E32" s="39"/>
    </row>
    <row r="33" spans="1:5" x14ac:dyDescent="0.25">
      <c r="A33" s="64"/>
      <c r="B33" s="20" t="s">
        <v>105</v>
      </c>
      <c r="C33" s="8">
        <v>1</v>
      </c>
      <c r="D33" s="39"/>
      <c r="E33" s="39"/>
    </row>
    <row r="34" spans="1:5" x14ac:dyDescent="0.25">
      <c r="A34" s="52" t="s">
        <v>58</v>
      </c>
      <c r="B34" s="18" t="s">
        <v>26</v>
      </c>
      <c r="C34" s="18" t="s">
        <v>24</v>
      </c>
      <c r="D34" s="39" t="s">
        <v>122</v>
      </c>
      <c r="E34" s="39">
        <v>0</v>
      </c>
    </row>
    <row r="35" spans="1:5" x14ac:dyDescent="0.25">
      <c r="A35" s="52"/>
      <c r="B35" s="15">
        <v>0</v>
      </c>
      <c r="C35" s="8">
        <v>5</v>
      </c>
      <c r="D35" s="39"/>
      <c r="E35" s="39"/>
    </row>
    <row r="36" spans="1:5" x14ac:dyDescent="0.25">
      <c r="A36" s="52"/>
      <c r="B36" s="20" t="s">
        <v>52</v>
      </c>
      <c r="C36" s="8">
        <v>3</v>
      </c>
      <c r="D36" s="39"/>
      <c r="E36" s="39"/>
    </row>
    <row r="37" spans="1:5" x14ac:dyDescent="0.25">
      <c r="A37" s="52"/>
      <c r="B37" s="20" t="s">
        <v>53</v>
      </c>
      <c r="C37" s="8">
        <v>2</v>
      </c>
      <c r="D37" s="39"/>
      <c r="E37" s="39"/>
    </row>
    <row r="38" spans="1:5" x14ac:dyDescent="0.25">
      <c r="A38" s="52"/>
      <c r="B38" s="20" t="s">
        <v>104</v>
      </c>
      <c r="C38" s="8">
        <v>1</v>
      </c>
      <c r="D38" s="39"/>
      <c r="E38" s="39"/>
    </row>
    <row r="39" spans="1:5" x14ac:dyDescent="0.25">
      <c r="A39" s="52" t="s">
        <v>59</v>
      </c>
      <c r="B39" s="18" t="s">
        <v>26</v>
      </c>
      <c r="C39" s="18" t="s">
        <v>24</v>
      </c>
      <c r="D39" s="39" t="s">
        <v>122</v>
      </c>
      <c r="E39" s="39">
        <v>0</v>
      </c>
    </row>
    <row r="40" spans="1:5" x14ac:dyDescent="0.25">
      <c r="A40" s="52"/>
      <c r="B40" s="15">
        <v>0</v>
      </c>
      <c r="C40" s="8">
        <v>5</v>
      </c>
      <c r="D40" s="39"/>
      <c r="E40" s="39"/>
    </row>
    <row r="41" spans="1:5" x14ac:dyDescent="0.25">
      <c r="A41" s="52"/>
      <c r="B41" s="20" t="s">
        <v>20</v>
      </c>
      <c r="C41" s="8">
        <v>4</v>
      </c>
      <c r="D41" s="39"/>
      <c r="E41" s="39"/>
    </row>
    <row r="42" spans="1:5" x14ac:dyDescent="0.25">
      <c r="A42" s="52"/>
      <c r="B42" s="20" t="s">
        <v>21</v>
      </c>
      <c r="C42" s="8">
        <v>3</v>
      </c>
      <c r="D42" s="39"/>
      <c r="E42" s="39"/>
    </row>
    <row r="43" spans="1:5" x14ac:dyDescent="0.25">
      <c r="A43" s="52"/>
      <c r="B43" s="20" t="s">
        <v>103</v>
      </c>
      <c r="C43" s="8">
        <v>2</v>
      </c>
      <c r="D43" s="39"/>
      <c r="E43" s="39"/>
    </row>
    <row r="44" spans="1:5" x14ac:dyDescent="0.25">
      <c r="A44" s="52"/>
      <c r="B44" s="23">
        <v>0.05</v>
      </c>
      <c r="C44" s="8">
        <v>0</v>
      </c>
      <c r="D44" s="39"/>
      <c r="E44" s="39"/>
    </row>
    <row r="45" spans="1:5" x14ac:dyDescent="0.25">
      <c r="A45" s="46" t="s">
        <v>60</v>
      </c>
      <c r="B45" s="18" t="s">
        <v>26</v>
      </c>
      <c r="C45" s="18" t="s">
        <v>24</v>
      </c>
      <c r="D45" s="39" t="s">
        <v>122</v>
      </c>
      <c r="E45" s="39">
        <v>0</v>
      </c>
    </row>
    <row r="46" spans="1:5" x14ac:dyDescent="0.25">
      <c r="A46" s="47"/>
      <c r="B46" s="15">
        <v>0</v>
      </c>
      <c r="C46" s="8">
        <v>5</v>
      </c>
      <c r="D46" s="39"/>
      <c r="E46" s="39"/>
    </row>
    <row r="47" spans="1:5" x14ac:dyDescent="0.25">
      <c r="A47" s="47"/>
      <c r="B47" s="20" t="s">
        <v>52</v>
      </c>
      <c r="C47" s="8">
        <v>4</v>
      </c>
      <c r="D47" s="39"/>
      <c r="E47" s="39"/>
    </row>
    <row r="48" spans="1:5" x14ac:dyDescent="0.25">
      <c r="A48" s="47"/>
      <c r="B48" s="20" t="s">
        <v>102</v>
      </c>
      <c r="C48" s="8">
        <v>3</v>
      </c>
      <c r="D48" s="39"/>
      <c r="E48" s="39"/>
    </row>
    <row r="49" spans="1:5" x14ac:dyDescent="0.25">
      <c r="A49" s="47"/>
      <c r="B49" s="20" t="s">
        <v>101</v>
      </c>
      <c r="C49" s="8">
        <v>1</v>
      </c>
      <c r="D49" s="39"/>
      <c r="E49" s="39"/>
    </row>
    <row r="50" spans="1:5" x14ac:dyDescent="0.25">
      <c r="A50" s="48"/>
      <c r="B50" s="23">
        <v>0.05</v>
      </c>
      <c r="C50" s="8">
        <v>0</v>
      </c>
      <c r="D50" s="39"/>
      <c r="E50" s="39"/>
    </row>
    <row r="51" spans="1:5" x14ac:dyDescent="0.25">
      <c r="A51" s="49" t="s">
        <v>55</v>
      </c>
      <c r="B51" s="18" t="s">
        <v>54</v>
      </c>
      <c r="C51" s="18" t="s">
        <v>24</v>
      </c>
      <c r="D51" s="39" t="s">
        <v>123</v>
      </c>
      <c r="E51" s="39">
        <v>0</v>
      </c>
    </row>
    <row r="52" spans="1:5" x14ac:dyDescent="0.25">
      <c r="A52" s="50"/>
      <c r="B52" s="15" t="s">
        <v>14</v>
      </c>
      <c r="C52" s="8">
        <v>10</v>
      </c>
      <c r="D52" s="39"/>
      <c r="E52" s="39"/>
    </row>
    <row r="53" spans="1:5" x14ac:dyDescent="0.25">
      <c r="A53" s="50"/>
      <c r="B53" s="20" t="s">
        <v>63</v>
      </c>
      <c r="C53" s="8">
        <v>8</v>
      </c>
      <c r="D53" s="39"/>
      <c r="E53" s="39"/>
    </row>
    <row r="54" spans="1:5" x14ac:dyDescent="0.25">
      <c r="A54" s="50"/>
      <c r="B54" s="20" t="s">
        <v>64</v>
      </c>
      <c r="C54" s="8">
        <v>6</v>
      </c>
      <c r="D54" s="39"/>
      <c r="E54" s="39"/>
    </row>
    <row r="55" spans="1:5" x14ac:dyDescent="0.25">
      <c r="A55" s="50"/>
      <c r="B55" s="20" t="s">
        <v>65</v>
      </c>
      <c r="C55" s="8">
        <v>4</v>
      </c>
      <c r="D55" s="39"/>
      <c r="E55" s="39"/>
    </row>
    <row r="56" spans="1:5" x14ac:dyDescent="0.25">
      <c r="A56" s="50"/>
      <c r="B56" s="20" t="s">
        <v>66</v>
      </c>
      <c r="C56" s="8">
        <v>2</v>
      </c>
      <c r="D56" s="39"/>
      <c r="E56" s="39"/>
    </row>
    <row r="57" spans="1:5" x14ac:dyDescent="0.25">
      <c r="A57" s="51"/>
      <c r="B57" s="20" t="s">
        <v>62</v>
      </c>
      <c r="C57" s="8">
        <v>0</v>
      </c>
      <c r="D57" s="39"/>
      <c r="E57" s="39"/>
    </row>
    <row r="58" spans="1:5" x14ac:dyDescent="0.25">
      <c r="A58" s="49" t="s">
        <v>61</v>
      </c>
      <c r="B58" s="18" t="s">
        <v>54</v>
      </c>
      <c r="C58" s="18" t="s">
        <v>24</v>
      </c>
      <c r="D58" s="39" t="s">
        <v>123</v>
      </c>
      <c r="E58" s="39">
        <v>0</v>
      </c>
    </row>
    <row r="59" spans="1:5" x14ac:dyDescent="0.25">
      <c r="A59" s="50"/>
      <c r="B59" s="15" t="s">
        <v>14</v>
      </c>
      <c r="C59" s="8">
        <v>10</v>
      </c>
      <c r="D59" s="39"/>
      <c r="E59" s="39"/>
    </row>
    <row r="60" spans="1:5" x14ac:dyDescent="0.25">
      <c r="A60" s="50"/>
      <c r="B60" s="20" t="s">
        <v>18</v>
      </c>
      <c r="C60" s="8">
        <v>8</v>
      </c>
      <c r="D60" s="39"/>
      <c r="E60" s="39"/>
    </row>
    <row r="61" spans="1:5" x14ac:dyDescent="0.25">
      <c r="A61" s="50"/>
      <c r="B61" s="20" t="s">
        <v>100</v>
      </c>
      <c r="C61" s="8">
        <v>6</v>
      </c>
      <c r="D61" s="39"/>
      <c r="E61" s="39"/>
    </row>
    <row r="62" spans="1:5" x14ac:dyDescent="0.25">
      <c r="A62" s="50"/>
      <c r="B62" s="20" t="s">
        <v>99</v>
      </c>
      <c r="C62" s="8">
        <v>4</v>
      </c>
      <c r="D62" s="39"/>
      <c r="E62" s="39"/>
    </row>
    <row r="63" spans="1:5" x14ac:dyDescent="0.25">
      <c r="A63" s="51"/>
      <c r="B63" s="20" t="s">
        <v>98</v>
      </c>
      <c r="C63" s="8">
        <v>2</v>
      </c>
      <c r="D63" s="39"/>
      <c r="E63" s="39"/>
    </row>
    <row r="64" spans="1:5" ht="17.25" thickBot="1" x14ac:dyDescent="0.3">
      <c r="A64" s="44" t="s">
        <v>15</v>
      </c>
      <c r="B64" s="45"/>
      <c r="C64" s="24">
        <f>+C52+C46+C40+C35+C31+C26+C15+C59</f>
        <v>50</v>
      </c>
      <c r="D64" s="101" t="s">
        <v>113</v>
      </c>
      <c r="E64" s="102">
        <f>SUM(E15:E63)</f>
        <v>0</v>
      </c>
    </row>
    <row r="65" spans="1:5" ht="17.25" thickTop="1" x14ac:dyDescent="0.25">
      <c r="A65" s="25"/>
      <c r="B65" s="21"/>
      <c r="C65" s="22"/>
    </row>
    <row r="66" spans="1:5" s="16" customFormat="1" x14ac:dyDescent="0.25">
      <c r="A66" s="40" t="s">
        <v>67</v>
      </c>
      <c r="B66" s="40"/>
      <c r="C66" s="40"/>
      <c r="D66" s="40"/>
      <c r="E66" s="40"/>
    </row>
    <row r="67" spans="1:5" s="16" customFormat="1" x14ac:dyDescent="0.25">
      <c r="A67" s="108" t="s">
        <v>51</v>
      </c>
      <c r="B67" s="34" t="s">
        <v>43</v>
      </c>
      <c r="C67" s="34" t="s">
        <v>24</v>
      </c>
      <c r="D67" s="18" t="s">
        <v>109</v>
      </c>
      <c r="E67" s="98" t="s">
        <v>45</v>
      </c>
    </row>
    <row r="68" spans="1:5" x14ac:dyDescent="0.25">
      <c r="A68" s="109"/>
      <c r="B68" s="17" t="s">
        <v>16</v>
      </c>
      <c r="C68" s="19">
        <v>10</v>
      </c>
      <c r="D68" s="39" t="s">
        <v>124</v>
      </c>
      <c r="E68" s="39">
        <v>0</v>
      </c>
    </row>
    <row r="69" spans="1:5" x14ac:dyDescent="0.25">
      <c r="A69" s="109"/>
      <c r="B69" s="17" t="s">
        <v>34</v>
      </c>
      <c r="C69" s="19">
        <v>8</v>
      </c>
      <c r="D69" s="39"/>
      <c r="E69" s="39"/>
    </row>
    <row r="70" spans="1:5" ht="33" x14ac:dyDescent="0.25">
      <c r="A70" s="109"/>
      <c r="B70" s="17" t="s">
        <v>35</v>
      </c>
      <c r="C70" s="19">
        <v>6</v>
      </c>
      <c r="D70" s="39"/>
      <c r="E70" s="39"/>
    </row>
    <row r="71" spans="1:5" ht="33" x14ac:dyDescent="0.25">
      <c r="A71" s="109"/>
      <c r="B71" s="17" t="s">
        <v>70</v>
      </c>
      <c r="C71" s="19">
        <v>4</v>
      </c>
      <c r="D71" s="39"/>
      <c r="E71" s="39"/>
    </row>
    <row r="72" spans="1:5" ht="33" x14ac:dyDescent="0.25">
      <c r="A72" s="109"/>
      <c r="B72" s="17" t="s">
        <v>69</v>
      </c>
      <c r="C72" s="19">
        <v>2</v>
      </c>
      <c r="D72" s="39"/>
      <c r="E72" s="39"/>
    </row>
    <row r="73" spans="1:5" ht="33" x14ac:dyDescent="0.25">
      <c r="A73" s="110"/>
      <c r="B73" s="17" t="s">
        <v>68</v>
      </c>
      <c r="C73" s="19">
        <v>1</v>
      </c>
      <c r="D73" s="39"/>
      <c r="E73" s="39"/>
    </row>
    <row r="74" spans="1:5" x14ac:dyDescent="0.25">
      <c r="A74" s="66" t="s">
        <v>50</v>
      </c>
      <c r="B74" s="34" t="s">
        <v>43</v>
      </c>
      <c r="C74" s="34" t="s">
        <v>24</v>
      </c>
      <c r="D74" s="39" t="s">
        <v>125</v>
      </c>
      <c r="E74" s="39">
        <v>0</v>
      </c>
    </row>
    <row r="75" spans="1:5" x14ac:dyDescent="0.25">
      <c r="A75" s="67"/>
      <c r="B75" s="17" t="s">
        <v>16</v>
      </c>
      <c r="C75" s="19">
        <v>5</v>
      </c>
      <c r="D75" s="39"/>
      <c r="E75" s="39"/>
    </row>
    <row r="76" spans="1:5" ht="33" x14ac:dyDescent="0.25">
      <c r="A76" s="67"/>
      <c r="B76" s="17" t="s">
        <v>72</v>
      </c>
      <c r="C76" s="19">
        <v>7</v>
      </c>
      <c r="D76" s="39"/>
      <c r="E76" s="39"/>
    </row>
    <row r="77" spans="1:5" ht="33" x14ac:dyDescent="0.25">
      <c r="A77" s="67"/>
      <c r="B77" s="17" t="s">
        <v>71</v>
      </c>
      <c r="C77" s="19">
        <v>5</v>
      </c>
      <c r="D77" s="39"/>
      <c r="E77" s="39"/>
    </row>
    <row r="78" spans="1:5" ht="33" x14ac:dyDescent="0.25">
      <c r="A78" s="67"/>
      <c r="B78" s="17" t="s">
        <v>97</v>
      </c>
      <c r="C78" s="19">
        <v>3</v>
      </c>
      <c r="D78" s="39"/>
      <c r="E78" s="39"/>
    </row>
    <row r="79" spans="1:5" x14ac:dyDescent="0.25">
      <c r="A79" s="68"/>
      <c r="B79" s="17" t="s">
        <v>96</v>
      </c>
      <c r="C79" s="19">
        <v>0</v>
      </c>
      <c r="D79" s="39"/>
      <c r="E79" s="39"/>
    </row>
    <row r="80" spans="1:5" x14ac:dyDescent="0.25">
      <c r="A80" s="69" t="s">
        <v>56</v>
      </c>
      <c r="B80" s="34" t="s">
        <v>43</v>
      </c>
      <c r="C80" s="34" t="s">
        <v>24</v>
      </c>
      <c r="D80" s="39" t="s">
        <v>126</v>
      </c>
      <c r="E80" s="39">
        <v>0</v>
      </c>
    </row>
    <row r="81" spans="1:5" x14ac:dyDescent="0.25">
      <c r="A81" s="70"/>
      <c r="B81" s="17" t="s">
        <v>16</v>
      </c>
      <c r="C81" s="19">
        <v>5</v>
      </c>
      <c r="D81" s="39"/>
      <c r="E81" s="39"/>
    </row>
    <row r="82" spans="1:5" ht="33" x14ac:dyDescent="0.25">
      <c r="A82" s="70"/>
      <c r="B82" s="17" t="s">
        <v>36</v>
      </c>
      <c r="C82" s="19">
        <v>7</v>
      </c>
      <c r="D82" s="39"/>
      <c r="E82" s="39"/>
    </row>
    <row r="83" spans="1:5" ht="33" x14ac:dyDescent="0.25">
      <c r="A83" s="70"/>
      <c r="B83" s="17" t="s">
        <v>37</v>
      </c>
      <c r="C83" s="19">
        <v>5</v>
      </c>
      <c r="D83" s="39"/>
      <c r="E83" s="39"/>
    </row>
    <row r="84" spans="1:5" ht="33" x14ac:dyDescent="0.25">
      <c r="A84" s="70"/>
      <c r="B84" s="17" t="s">
        <v>95</v>
      </c>
      <c r="C84" s="19">
        <v>3</v>
      </c>
      <c r="D84" s="39"/>
      <c r="E84" s="39"/>
    </row>
    <row r="85" spans="1:5" x14ac:dyDescent="0.25">
      <c r="A85" s="71"/>
      <c r="B85" s="17" t="s">
        <v>88</v>
      </c>
      <c r="C85" s="19">
        <v>0</v>
      </c>
      <c r="D85" s="39"/>
      <c r="E85" s="39"/>
    </row>
    <row r="86" spans="1:5" x14ac:dyDescent="0.25">
      <c r="A86" s="69" t="s">
        <v>57</v>
      </c>
      <c r="B86" s="34" t="s">
        <v>43</v>
      </c>
      <c r="C86" s="34" t="s">
        <v>24</v>
      </c>
      <c r="D86" s="39" t="s">
        <v>126</v>
      </c>
      <c r="E86" s="39">
        <v>0</v>
      </c>
    </row>
    <row r="87" spans="1:5" x14ac:dyDescent="0.25">
      <c r="A87" s="70"/>
      <c r="B87" s="17" t="s">
        <v>16</v>
      </c>
      <c r="C87" s="19">
        <v>5</v>
      </c>
      <c r="D87" s="39"/>
      <c r="E87" s="39"/>
    </row>
    <row r="88" spans="1:5" ht="33" x14ac:dyDescent="0.25">
      <c r="A88" s="70"/>
      <c r="B88" s="17" t="s">
        <v>38</v>
      </c>
      <c r="C88" s="19">
        <v>8</v>
      </c>
      <c r="D88" s="39"/>
      <c r="E88" s="39"/>
    </row>
    <row r="89" spans="1:5" ht="33" x14ac:dyDescent="0.25">
      <c r="A89" s="70"/>
      <c r="B89" s="17" t="s">
        <v>73</v>
      </c>
      <c r="C89" s="19">
        <v>6</v>
      </c>
      <c r="D89" s="39"/>
      <c r="E89" s="39"/>
    </row>
    <row r="90" spans="1:5" ht="33" x14ac:dyDescent="0.25">
      <c r="A90" s="70"/>
      <c r="B90" s="17" t="s">
        <v>89</v>
      </c>
      <c r="C90" s="19">
        <v>4</v>
      </c>
      <c r="D90" s="39"/>
      <c r="E90" s="39"/>
    </row>
    <row r="91" spans="1:5" x14ac:dyDescent="0.25">
      <c r="A91" s="71"/>
      <c r="B91" s="17" t="s">
        <v>88</v>
      </c>
      <c r="C91" s="19">
        <v>0</v>
      </c>
      <c r="D91" s="39"/>
      <c r="E91" s="39"/>
    </row>
    <row r="92" spans="1:5" x14ac:dyDescent="0.25">
      <c r="A92" s="108" t="s">
        <v>58</v>
      </c>
      <c r="B92" s="34" t="s">
        <v>43</v>
      </c>
      <c r="C92" s="34" t="s">
        <v>24</v>
      </c>
      <c r="D92" s="39" t="s">
        <v>127</v>
      </c>
      <c r="E92" s="39">
        <v>0</v>
      </c>
    </row>
    <row r="93" spans="1:5" x14ac:dyDescent="0.25">
      <c r="A93" s="109"/>
      <c r="B93" s="17" t="s">
        <v>16</v>
      </c>
      <c r="C93" s="19">
        <v>5</v>
      </c>
      <c r="D93" s="39"/>
      <c r="E93" s="39"/>
    </row>
    <row r="94" spans="1:5" ht="33" x14ac:dyDescent="0.25">
      <c r="A94" s="109"/>
      <c r="B94" s="17" t="s">
        <v>27</v>
      </c>
      <c r="C94" s="19">
        <v>8</v>
      </c>
      <c r="D94" s="39"/>
      <c r="E94" s="39"/>
    </row>
    <row r="95" spans="1:5" ht="33" x14ac:dyDescent="0.25">
      <c r="A95" s="109"/>
      <c r="B95" s="17" t="s">
        <v>94</v>
      </c>
      <c r="C95" s="19">
        <v>6</v>
      </c>
      <c r="D95" s="39"/>
      <c r="E95" s="39"/>
    </row>
    <row r="96" spans="1:5" ht="33" x14ac:dyDescent="0.25">
      <c r="A96" s="109"/>
      <c r="B96" s="17" t="s">
        <v>93</v>
      </c>
      <c r="C96" s="19">
        <v>4</v>
      </c>
      <c r="D96" s="39"/>
      <c r="E96" s="39"/>
    </row>
    <row r="97" spans="1:5" x14ac:dyDescent="0.25">
      <c r="A97" s="110"/>
      <c r="B97" s="17" t="s">
        <v>92</v>
      </c>
      <c r="C97" s="19">
        <v>0</v>
      </c>
      <c r="D97" s="39"/>
      <c r="E97" s="39"/>
    </row>
    <row r="98" spans="1:5" x14ac:dyDescent="0.25">
      <c r="A98" s="72" t="s">
        <v>59</v>
      </c>
      <c r="B98" s="34" t="s">
        <v>43</v>
      </c>
      <c r="C98" s="34" t="s">
        <v>24</v>
      </c>
      <c r="D98" s="39" t="s">
        <v>128</v>
      </c>
      <c r="E98" s="39">
        <v>0</v>
      </c>
    </row>
    <row r="99" spans="1:5" x14ac:dyDescent="0.25">
      <c r="A99" s="72"/>
      <c r="B99" s="17" t="s">
        <v>16</v>
      </c>
      <c r="C99" s="19">
        <v>5</v>
      </c>
      <c r="D99" s="39"/>
      <c r="E99" s="39"/>
    </row>
    <row r="100" spans="1:5" ht="33" x14ac:dyDescent="0.25">
      <c r="A100" s="72"/>
      <c r="B100" s="17" t="s">
        <v>27</v>
      </c>
      <c r="C100" s="19">
        <v>8</v>
      </c>
      <c r="D100" s="39"/>
      <c r="E100" s="39"/>
    </row>
    <row r="101" spans="1:5" ht="33" x14ac:dyDescent="0.25">
      <c r="A101" s="72"/>
      <c r="B101" s="17" t="s">
        <v>28</v>
      </c>
      <c r="C101" s="19">
        <v>6</v>
      </c>
      <c r="D101" s="39"/>
      <c r="E101" s="39"/>
    </row>
    <row r="102" spans="1:5" ht="33" x14ac:dyDescent="0.25">
      <c r="A102" s="72"/>
      <c r="B102" s="17" t="s">
        <v>91</v>
      </c>
      <c r="C102" s="19">
        <v>4</v>
      </c>
      <c r="D102" s="39"/>
      <c r="E102" s="39"/>
    </row>
    <row r="103" spans="1:5" ht="24.75" customHeight="1" x14ac:dyDescent="0.25">
      <c r="A103" s="72"/>
      <c r="B103" s="29" t="s">
        <v>90</v>
      </c>
      <c r="C103" s="19">
        <v>0</v>
      </c>
      <c r="D103" s="39"/>
      <c r="E103" s="39"/>
    </row>
    <row r="104" spans="1:5" x14ac:dyDescent="0.25">
      <c r="A104" s="72" t="s">
        <v>60</v>
      </c>
      <c r="B104" s="34" t="s">
        <v>43</v>
      </c>
      <c r="C104" s="34" t="s">
        <v>24</v>
      </c>
      <c r="D104" s="39" t="s">
        <v>128</v>
      </c>
      <c r="E104" s="39">
        <v>0</v>
      </c>
    </row>
    <row r="105" spans="1:5" x14ac:dyDescent="0.25">
      <c r="A105" s="72"/>
      <c r="B105" s="17" t="s">
        <v>16</v>
      </c>
      <c r="C105" s="19">
        <v>5</v>
      </c>
      <c r="D105" s="39"/>
      <c r="E105" s="39"/>
    </row>
    <row r="106" spans="1:5" ht="33" x14ac:dyDescent="0.25">
      <c r="A106" s="72"/>
      <c r="B106" s="17" t="s">
        <v>27</v>
      </c>
      <c r="C106" s="19">
        <v>8</v>
      </c>
      <c r="D106" s="39"/>
      <c r="E106" s="39"/>
    </row>
    <row r="107" spans="1:5" ht="33" x14ac:dyDescent="0.25">
      <c r="A107" s="72"/>
      <c r="B107" s="17" t="s">
        <v>28</v>
      </c>
      <c r="C107" s="19">
        <v>6</v>
      </c>
      <c r="D107" s="39"/>
      <c r="E107" s="39"/>
    </row>
    <row r="108" spans="1:5" ht="33" x14ac:dyDescent="0.25">
      <c r="A108" s="72"/>
      <c r="B108" s="17" t="s">
        <v>91</v>
      </c>
      <c r="C108" s="19">
        <v>4</v>
      </c>
      <c r="D108" s="39"/>
      <c r="E108" s="39"/>
    </row>
    <row r="109" spans="1:5" x14ac:dyDescent="0.25">
      <c r="A109" s="72"/>
      <c r="B109" s="29" t="s">
        <v>90</v>
      </c>
      <c r="C109" s="19">
        <v>0</v>
      </c>
      <c r="D109" s="39"/>
      <c r="E109" s="39"/>
    </row>
    <row r="110" spans="1:5" x14ac:dyDescent="0.25">
      <c r="A110" s="65" t="s">
        <v>55</v>
      </c>
      <c r="B110" s="34" t="s">
        <v>43</v>
      </c>
      <c r="C110" s="34" t="s">
        <v>24</v>
      </c>
      <c r="D110" s="39" t="s">
        <v>129</v>
      </c>
      <c r="E110" s="39">
        <v>0</v>
      </c>
    </row>
    <row r="111" spans="1:5" x14ac:dyDescent="0.25">
      <c r="A111" s="65"/>
      <c r="B111" s="17" t="s">
        <v>16</v>
      </c>
      <c r="C111" s="19">
        <v>5</v>
      </c>
      <c r="D111" s="39"/>
      <c r="E111" s="39"/>
    </row>
    <row r="112" spans="1:5" ht="33" x14ac:dyDescent="0.25">
      <c r="A112" s="65"/>
      <c r="B112" s="17" t="s">
        <v>38</v>
      </c>
      <c r="C112" s="19">
        <v>8</v>
      </c>
      <c r="D112" s="39"/>
      <c r="E112" s="39"/>
    </row>
    <row r="113" spans="1:5" ht="33" x14ac:dyDescent="0.25">
      <c r="A113" s="65"/>
      <c r="B113" s="17" t="s">
        <v>73</v>
      </c>
      <c r="C113" s="19">
        <v>6</v>
      </c>
      <c r="D113" s="39"/>
      <c r="E113" s="39"/>
    </row>
    <row r="114" spans="1:5" ht="34.5" customHeight="1" x14ac:dyDescent="0.25">
      <c r="A114" s="65"/>
      <c r="B114" s="17" t="s">
        <v>89</v>
      </c>
      <c r="C114" s="19">
        <v>4</v>
      </c>
      <c r="D114" s="39"/>
      <c r="E114" s="39"/>
    </row>
    <row r="115" spans="1:5" x14ac:dyDescent="0.25">
      <c r="A115" s="65"/>
      <c r="B115" s="17" t="s">
        <v>88</v>
      </c>
      <c r="C115" s="19">
        <v>0</v>
      </c>
      <c r="D115" s="39"/>
      <c r="E115" s="39"/>
    </row>
    <row r="116" spans="1:5" x14ac:dyDescent="0.25">
      <c r="A116" s="65" t="s">
        <v>61</v>
      </c>
      <c r="B116" s="34" t="s">
        <v>43</v>
      </c>
      <c r="C116" s="34" t="s">
        <v>24</v>
      </c>
      <c r="D116" s="39" t="s">
        <v>129</v>
      </c>
      <c r="E116" s="39">
        <v>0</v>
      </c>
    </row>
    <row r="117" spans="1:5" x14ac:dyDescent="0.25">
      <c r="A117" s="65"/>
      <c r="B117" s="17" t="s">
        <v>16</v>
      </c>
      <c r="C117" s="19">
        <v>5</v>
      </c>
      <c r="D117" s="39"/>
      <c r="E117" s="39"/>
    </row>
    <row r="118" spans="1:5" ht="33" x14ac:dyDescent="0.25">
      <c r="A118" s="65"/>
      <c r="B118" s="17" t="s">
        <v>38</v>
      </c>
      <c r="C118" s="19">
        <v>8</v>
      </c>
      <c r="D118" s="39"/>
      <c r="E118" s="39"/>
    </row>
    <row r="119" spans="1:5" ht="33" x14ac:dyDescent="0.25">
      <c r="A119" s="65"/>
      <c r="B119" s="17" t="s">
        <v>73</v>
      </c>
      <c r="C119" s="19">
        <v>6</v>
      </c>
      <c r="D119" s="39"/>
      <c r="E119" s="39"/>
    </row>
    <row r="120" spans="1:5" ht="33" x14ac:dyDescent="0.25">
      <c r="A120" s="65"/>
      <c r="B120" s="17" t="s">
        <v>89</v>
      </c>
      <c r="C120" s="19">
        <v>4</v>
      </c>
      <c r="D120" s="39"/>
      <c r="E120" s="39"/>
    </row>
    <row r="121" spans="1:5" x14ac:dyDescent="0.25">
      <c r="A121" s="65"/>
      <c r="B121" s="17" t="s">
        <v>88</v>
      </c>
      <c r="C121" s="19">
        <v>0</v>
      </c>
      <c r="D121" s="39"/>
      <c r="E121" s="39"/>
    </row>
    <row r="122" spans="1:5" ht="17.25" thickBot="1" x14ac:dyDescent="0.3">
      <c r="A122" s="44" t="s">
        <v>15</v>
      </c>
      <c r="B122" s="45"/>
      <c r="C122" s="24">
        <f>+C105+C99+C93+C87+C81+C75+C68+C111+C117</f>
        <v>50</v>
      </c>
      <c r="D122" s="101" t="s">
        <v>113</v>
      </c>
      <c r="E122" s="102">
        <f>SUM(E68:E121)</f>
        <v>0</v>
      </c>
    </row>
    <row r="123" spans="1:5" ht="17.25" thickTop="1" x14ac:dyDescent="0.25"/>
    <row r="125" spans="1:5" ht="57.75" customHeight="1" x14ac:dyDescent="0.25">
      <c r="A125" s="111"/>
      <c r="B125" s="111"/>
      <c r="D125" s="97" t="s">
        <v>111</v>
      </c>
      <c r="E125" s="97"/>
    </row>
    <row r="126" spans="1:5" x14ac:dyDescent="0.25">
      <c r="A126" s="112" t="s">
        <v>114</v>
      </c>
      <c r="B126" s="112"/>
      <c r="C126" s="112"/>
      <c r="D126" s="113">
        <f>E11</f>
        <v>0</v>
      </c>
      <c r="E126" s="113"/>
    </row>
    <row r="127" spans="1:5" x14ac:dyDescent="0.25">
      <c r="A127" s="112" t="s">
        <v>116</v>
      </c>
      <c r="B127" s="112"/>
      <c r="C127" s="112"/>
      <c r="D127" s="113">
        <f>E122+E64</f>
        <v>0</v>
      </c>
      <c r="E127" s="113"/>
    </row>
  </sheetData>
  <mergeCells count="76">
    <mergeCell ref="A9:B9"/>
    <mergeCell ref="A25:A29"/>
    <mergeCell ref="A20:A24"/>
    <mergeCell ref="A116:A121"/>
    <mergeCell ref="A122:B122"/>
    <mergeCell ref="A110:A115"/>
    <mergeCell ref="A74:A79"/>
    <mergeCell ref="A80:A85"/>
    <mergeCell ref="A86:A91"/>
    <mergeCell ref="A92:A97"/>
    <mergeCell ref="A104:A109"/>
    <mergeCell ref="A98:A103"/>
    <mergeCell ref="A67:A73"/>
    <mergeCell ref="A64:B64"/>
    <mergeCell ref="A45:A50"/>
    <mergeCell ref="A58:A63"/>
    <mergeCell ref="A51:A57"/>
    <mergeCell ref="D2:E2"/>
    <mergeCell ref="D3:E3"/>
    <mergeCell ref="A2:C2"/>
    <mergeCell ref="A1:E1"/>
    <mergeCell ref="A39:A44"/>
    <mergeCell ref="A34:A38"/>
    <mergeCell ref="A3:C3"/>
    <mergeCell ref="A15:A19"/>
    <mergeCell ref="A4:B4"/>
    <mergeCell ref="A5:B5"/>
    <mergeCell ref="A6:B6"/>
    <mergeCell ref="A7:B7"/>
    <mergeCell ref="A8:B8"/>
    <mergeCell ref="A30:A33"/>
    <mergeCell ref="A11:B11"/>
    <mergeCell ref="A10:B10"/>
    <mergeCell ref="A13:E13"/>
    <mergeCell ref="D15:D19"/>
    <mergeCell ref="D20:D24"/>
    <mergeCell ref="E15:E19"/>
    <mergeCell ref="E20:E24"/>
    <mergeCell ref="D39:D44"/>
    <mergeCell ref="E39:E44"/>
    <mergeCell ref="D45:D50"/>
    <mergeCell ref="E45:E50"/>
    <mergeCell ref="D25:D29"/>
    <mergeCell ref="E25:E29"/>
    <mergeCell ref="D30:D33"/>
    <mergeCell ref="E30:E33"/>
    <mergeCell ref="D34:D38"/>
    <mergeCell ref="E34:E38"/>
    <mergeCell ref="D51:D57"/>
    <mergeCell ref="E51:E57"/>
    <mergeCell ref="D58:D63"/>
    <mergeCell ref="E58:E63"/>
    <mergeCell ref="A66:E66"/>
    <mergeCell ref="D68:D73"/>
    <mergeCell ref="E68:E73"/>
    <mergeCell ref="D74:D79"/>
    <mergeCell ref="E74:E79"/>
    <mergeCell ref="D80:D85"/>
    <mergeCell ref="E80:E85"/>
    <mergeCell ref="D86:D91"/>
    <mergeCell ref="E86:E91"/>
    <mergeCell ref="D92:D97"/>
    <mergeCell ref="E92:E97"/>
    <mergeCell ref="D98:D103"/>
    <mergeCell ref="E98:E103"/>
    <mergeCell ref="D104:D109"/>
    <mergeCell ref="E104:E109"/>
    <mergeCell ref="D110:D115"/>
    <mergeCell ref="E110:E115"/>
    <mergeCell ref="D116:D121"/>
    <mergeCell ref="E116:E121"/>
    <mergeCell ref="D125:E125"/>
    <mergeCell ref="D126:E126"/>
    <mergeCell ref="D127:E127"/>
    <mergeCell ref="A126:C126"/>
    <mergeCell ref="A127:C127"/>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2"/>
  <sheetViews>
    <sheetView showGridLines="0" showRowColHeaders="0" workbookViewId="0">
      <selection activeCell="G5" sqref="G5"/>
    </sheetView>
  </sheetViews>
  <sheetFormatPr baseColWidth="10" defaultColWidth="11.42578125" defaultRowHeight="16.5" zeroHeight="1" x14ac:dyDescent="0.25"/>
  <cols>
    <col min="1" max="1" width="87.7109375" style="3" customWidth="1"/>
    <col min="2" max="2" width="24.7109375" style="3" bestFit="1" customWidth="1"/>
    <col min="3" max="3" width="28.85546875" style="3" customWidth="1"/>
    <col min="4" max="4" width="9.28515625" style="3" bestFit="1" customWidth="1"/>
    <col min="5" max="16384" width="11.42578125" style="3"/>
  </cols>
  <sheetData>
    <row r="1" spans="1:4" ht="18" x14ac:dyDescent="0.25">
      <c r="A1" s="114" t="s">
        <v>110</v>
      </c>
      <c r="B1" s="114"/>
      <c r="C1" s="114"/>
      <c r="D1" s="114"/>
    </row>
    <row r="2" spans="1:4" ht="40.5" customHeight="1" x14ac:dyDescent="0.25">
      <c r="A2" s="78" t="s">
        <v>12</v>
      </c>
      <c r="B2" s="115"/>
      <c r="C2" s="97" t="s">
        <v>108</v>
      </c>
      <c r="D2" s="97"/>
    </row>
    <row r="3" spans="1:4" ht="57" customHeight="1" x14ac:dyDescent="0.25">
      <c r="A3" s="79" t="s">
        <v>2</v>
      </c>
      <c r="B3" s="80"/>
      <c r="C3" s="97" t="s">
        <v>111</v>
      </c>
      <c r="D3" s="97"/>
    </row>
    <row r="4" spans="1:4" x14ac:dyDescent="0.25">
      <c r="A4" s="101" t="s">
        <v>46</v>
      </c>
      <c r="B4" s="18" t="s">
        <v>45</v>
      </c>
      <c r="C4" s="18" t="s">
        <v>109</v>
      </c>
      <c r="D4" s="98" t="s">
        <v>45</v>
      </c>
    </row>
    <row r="5" spans="1:4" ht="49.5" x14ac:dyDescent="0.25">
      <c r="A5" s="10" t="s">
        <v>81</v>
      </c>
      <c r="B5" s="9">
        <v>150</v>
      </c>
      <c r="C5" s="99" t="s">
        <v>112</v>
      </c>
      <c r="D5" s="31">
        <v>0</v>
      </c>
    </row>
    <row r="6" spans="1:4" ht="33" x14ac:dyDescent="0.25">
      <c r="A6" s="11" t="s">
        <v>82</v>
      </c>
      <c r="B6" s="9">
        <v>50</v>
      </c>
      <c r="C6" s="99" t="s">
        <v>112</v>
      </c>
      <c r="D6" s="31">
        <v>0</v>
      </c>
    </row>
    <row r="7" spans="1:4" ht="51" customHeight="1" x14ac:dyDescent="0.25">
      <c r="A7" s="10" t="s">
        <v>41</v>
      </c>
      <c r="B7" s="9">
        <v>50</v>
      </c>
      <c r="C7" s="99" t="s">
        <v>112</v>
      </c>
      <c r="D7" s="31">
        <v>0</v>
      </c>
    </row>
    <row r="8" spans="1:4" s="1" customFormat="1" ht="73.5" customHeight="1" x14ac:dyDescent="0.25">
      <c r="A8" s="33" t="s">
        <v>83</v>
      </c>
      <c r="B8" s="35">
        <v>50</v>
      </c>
      <c r="C8" s="99" t="s">
        <v>112</v>
      </c>
      <c r="D8" s="31">
        <v>0</v>
      </c>
    </row>
    <row r="9" spans="1:4" s="1" customFormat="1" ht="55.5" customHeight="1" x14ac:dyDescent="0.25">
      <c r="A9" s="33" t="s">
        <v>42</v>
      </c>
      <c r="B9" s="35">
        <v>50</v>
      </c>
      <c r="C9" s="99" t="s">
        <v>112</v>
      </c>
      <c r="D9" s="31">
        <v>0</v>
      </c>
    </row>
    <row r="10" spans="1:4" s="1" customFormat="1" ht="55.5" customHeight="1" x14ac:dyDescent="0.25">
      <c r="A10" s="33" t="s">
        <v>85</v>
      </c>
      <c r="B10" s="35">
        <v>50</v>
      </c>
      <c r="C10" s="99" t="s">
        <v>112</v>
      </c>
      <c r="D10" s="31">
        <v>0</v>
      </c>
    </row>
    <row r="11" spans="1:4" x14ac:dyDescent="0.25">
      <c r="A11" s="116" t="s">
        <v>0</v>
      </c>
      <c r="B11" s="117">
        <f>SUM(B5:B10)</f>
        <v>400</v>
      </c>
      <c r="C11" s="101" t="s">
        <v>113</v>
      </c>
      <c r="D11" s="102">
        <f>SUM(D5:D10)</f>
        <v>0</v>
      </c>
    </row>
    <row r="12" spans="1:4" x14ac:dyDescent="0.25">
      <c r="A12" s="81"/>
      <c r="B12" s="82"/>
    </row>
    <row r="13" spans="1:4" x14ac:dyDescent="0.25">
      <c r="A13" s="118" t="s">
        <v>1</v>
      </c>
      <c r="B13" s="119"/>
    </row>
    <row r="14" spans="1:4" x14ac:dyDescent="0.25">
      <c r="A14" s="83" t="s">
        <v>13</v>
      </c>
      <c r="B14" s="84"/>
    </row>
    <row r="15" spans="1:4" x14ac:dyDescent="0.25">
      <c r="A15" s="76" t="s">
        <v>3</v>
      </c>
      <c r="B15" s="77"/>
    </row>
    <row r="16" spans="1:4" s="7" customFormat="1" ht="15.75" customHeight="1" x14ac:dyDescent="0.25">
      <c r="A16" s="97" t="s">
        <v>74</v>
      </c>
      <c r="B16" s="97"/>
      <c r="C16" s="97"/>
      <c r="D16" s="97"/>
    </row>
    <row r="17" spans="1:4" s="7" customFormat="1" x14ac:dyDescent="0.25">
      <c r="A17" s="74" t="s">
        <v>75</v>
      </c>
      <c r="B17" s="75"/>
    </row>
    <row r="18" spans="1:4" s="7" customFormat="1" ht="33" x14ac:dyDescent="0.25">
      <c r="A18" s="13" t="s">
        <v>4</v>
      </c>
      <c r="B18" s="12" t="s">
        <v>7</v>
      </c>
      <c r="C18" s="18" t="s">
        <v>109</v>
      </c>
      <c r="D18" s="98" t="s">
        <v>45</v>
      </c>
    </row>
    <row r="19" spans="1:4" s="1" customFormat="1" ht="15" customHeight="1" x14ac:dyDescent="0.25">
      <c r="A19" s="4" t="s">
        <v>5</v>
      </c>
      <c r="B19" s="32">
        <v>100</v>
      </c>
      <c r="C19" s="73" t="s">
        <v>118</v>
      </c>
      <c r="D19" s="73">
        <v>25</v>
      </c>
    </row>
    <row r="20" spans="1:4" s="1" customFormat="1" ht="15" customHeight="1" x14ac:dyDescent="0.25">
      <c r="A20" s="4" t="s">
        <v>6</v>
      </c>
      <c r="B20" s="32">
        <v>80</v>
      </c>
      <c r="C20" s="73"/>
      <c r="D20" s="73"/>
    </row>
    <row r="21" spans="1:4" s="1" customFormat="1" x14ac:dyDescent="0.25">
      <c r="A21" s="4" t="s">
        <v>29</v>
      </c>
      <c r="B21" s="32">
        <v>50</v>
      </c>
      <c r="C21" s="73"/>
      <c r="D21" s="73"/>
    </row>
    <row r="22" spans="1:4" s="1" customFormat="1" x14ac:dyDescent="0.25">
      <c r="A22" s="4" t="s">
        <v>80</v>
      </c>
      <c r="B22" s="32">
        <v>25</v>
      </c>
      <c r="C22" s="73"/>
      <c r="D22" s="73"/>
    </row>
    <row r="23" spans="1:4" s="7" customFormat="1" x14ac:dyDescent="0.25">
      <c r="C23" s="101" t="s">
        <v>113</v>
      </c>
      <c r="D23" s="102">
        <f>SUM(D19)</f>
        <v>25</v>
      </c>
    </row>
    <row r="24" spans="1:4" s="7" customFormat="1" x14ac:dyDescent="0.25">
      <c r="A24" s="3"/>
      <c r="B24" s="3"/>
    </row>
    <row r="25" spans="1:4" s="1" customFormat="1" x14ac:dyDescent="0.25">
      <c r="A25" s="3"/>
      <c r="B25" s="3"/>
    </row>
    <row r="26" spans="1:4" s="1" customFormat="1" ht="58.5" customHeight="1" x14ac:dyDescent="0.25">
      <c r="A26" s="111"/>
      <c r="B26" s="111"/>
      <c r="C26" s="97" t="s">
        <v>111</v>
      </c>
      <c r="D26" s="97"/>
    </row>
    <row r="27" spans="1:4" x14ac:dyDescent="0.25">
      <c r="A27" s="120" t="s">
        <v>114</v>
      </c>
      <c r="B27" s="121"/>
      <c r="C27" s="113">
        <f>D11</f>
        <v>0</v>
      </c>
      <c r="D27" s="113"/>
    </row>
    <row r="28" spans="1:4" ht="16.5" customHeight="1" x14ac:dyDescent="0.25">
      <c r="A28" s="120" t="s">
        <v>116</v>
      </c>
      <c r="B28" s="121"/>
      <c r="C28" s="113">
        <f>D23</f>
        <v>25</v>
      </c>
      <c r="D28" s="113"/>
    </row>
    <row r="29" spans="1:4" ht="16.5" customHeight="1" x14ac:dyDescent="0.25"/>
    <row r="30" spans="1:4" ht="16.5" customHeight="1" x14ac:dyDescent="0.25"/>
    <row r="31" spans="1:4" ht="16.5" customHeight="1" x14ac:dyDescent="0.25"/>
    <row r="32" spans="1:4"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sheetData>
  <mergeCells count="18">
    <mergeCell ref="A13:B13"/>
    <mergeCell ref="A14:B14"/>
    <mergeCell ref="A27:B27"/>
    <mergeCell ref="A28:B28"/>
    <mergeCell ref="A1:D1"/>
    <mergeCell ref="C26:D26"/>
    <mergeCell ref="C27:D27"/>
    <mergeCell ref="C28:D28"/>
    <mergeCell ref="C2:D2"/>
    <mergeCell ref="C3:D3"/>
    <mergeCell ref="A16:D16"/>
    <mergeCell ref="C19:C22"/>
    <mergeCell ref="D19:D22"/>
    <mergeCell ref="A17:B17"/>
    <mergeCell ref="A15:B15"/>
    <mergeCell ref="A2:B2"/>
    <mergeCell ref="A3:B3"/>
    <mergeCell ref="A12:B12"/>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G143"/>
  <sheetViews>
    <sheetView showGridLines="0" showRowColHeaders="0" topLeftCell="A15" zoomScaleNormal="100" workbookViewId="0">
      <selection activeCell="I37" sqref="I37"/>
    </sheetView>
  </sheetViews>
  <sheetFormatPr baseColWidth="10" defaultColWidth="11.42578125" defaultRowHeight="16.5" zeroHeight="1" x14ac:dyDescent="0.25"/>
  <cols>
    <col min="1" max="1" width="85.7109375" style="1" customWidth="1"/>
    <col min="2" max="5" width="4.140625" style="6" customWidth="1"/>
    <col min="6" max="6" width="28.28515625" style="1" customWidth="1"/>
    <col min="7" max="7" width="9.28515625" style="1" bestFit="1" customWidth="1"/>
    <col min="8" max="16384" width="11.42578125" style="1"/>
  </cols>
  <sheetData>
    <row r="1" spans="1:7" ht="18" x14ac:dyDescent="0.25">
      <c r="A1" s="114" t="s">
        <v>110</v>
      </c>
      <c r="B1" s="114"/>
      <c r="C1" s="114"/>
      <c r="D1" s="114"/>
      <c r="E1" s="114"/>
      <c r="F1" s="114"/>
      <c r="G1" s="114"/>
    </row>
    <row r="2" spans="1:7" ht="41.25" customHeight="1" x14ac:dyDescent="0.25">
      <c r="A2" s="85" t="s">
        <v>11</v>
      </c>
      <c r="B2" s="85"/>
      <c r="C2" s="85"/>
      <c r="D2" s="85"/>
      <c r="E2" s="85"/>
      <c r="F2" s="97" t="s">
        <v>108</v>
      </c>
      <c r="G2" s="97"/>
    </row>
    <row r="3" spans="1:7" s="3" customFormat="1" ht="48" customHeight="1" x14ac:dyDescent="0.25">
      <c r="A3" s="79" t="s">
        <v>8</v>
      </c>
      <c r="B3" s="122"/>
      <c r="C3" s="122"/>
      <c r="D3" s="122"/>
      <c r="E3" s="80"/>
      <c r="F3" s="97" t="s">
        <v>111</v>
      </c>
      <c r="G3" s="97"/>
    </row>
    <row r="4" spans="1:7" x14ac:dyDescent="0.25">
      <c r="A4" s="101" t="s">
        <v>46</v>
      </c>
      <c r="B4" s="120" t="s">
        <v>45</v>
      </c>
      <c r="C4" s="123"/>
      <c r="D4" s="123"/>
      <c r="E4" s="121"/>
      <c r="F4" s="18" t="s">
        <v>109</v>
      </c>
      <c r="G4" s="98" t="s">
        <v>45</v>
      </c>
    </row>
    <row r="5" spans="1:7" ht="57.75" customHeight="1" x14ac:dyDescent="0.25">
      <c r="A5" s="2" t="s">
        <v>17</v>
      </c>
      <c r="B5" s="89">
        <v>100</v>
      </c>
      <c r="C5" s="90"/>
      <c r="D5" s="90"/>
      <c r="E5" s="91"/>
      <c r="F5" s="99" t="s">
        <v>112</v>
      </c>
      <c r="G5" s="31">
        <v>0</v>
      </c>
    </row>
    <row r="6" spans="1:7" ht="60" customHeight="1" x14ac:dyDescent="0.25">
      <c r="A6" s="2" t="s">
        <v>39</v>
      </c>
      <c r="B6" s="89">
        <v>125</v>
      </c>
      <c r="C6" s="90"/>
      <c r="D6" s="90"/>
      <c r="E6" s="91"/>
      <c r="F6" s="99" t="s">
        <v>112</v>
      </c>
      <c r="G6" s="31">
        <v>0</v>
      </c>
    </row>
    <row r="7" spans="1:7" ht="91.5" customHeight="1" x14ac:dyDescent="0.25">
      <c r="A7" s="2" t="s">
        <v>19</v>
      </c>
      <c r="B7" s="89">
        <v>50</v>
      </c>
      <c r="C7" s="90"/>
      <c r="D7" s="90"/>
      <c r="E7" s="91"/>
      <c r="F7" s="99" t="s">
        <v>112</v>
      </c>
      <c r="G7" s="31">
        <v>0</v>
      </c>
    </row>
    <row r="8" spans="1:7" ht="66.75" customHeight="1" x14ac:dyDescent="0.25">
      <c r="A8" s="33" t="s">
        <v>40</v>
      </c>
      <c r="B8" s="89">
        <v>75</v>
      </c>
      <c r="C8" s="90"/>
      <c r="D8" s="90"/>
      <c r="E8" s="91"/>
      <c r="F8" s="99" t="s">
        <v>112</v>
      </c>
      <c r="G8" s="31">
        <v>0</v>
      </c>
    </row>
    <row r="9" spans="1:7" ht="37.5" customHeight="1" x14ac:dyDescent="0.25">
      <c r="A9" s="2" t="s">
        <v>84</v>
      </c>
      <c r="B9" s="89">
        <v>50</v>
      </c>
      <c r="C9" s="90"/>
      <c r="D9" s="90"/>
      <c r="E9" s="91"/>
      <c r="F9" s="99" t="s">
        <v>112</v>
      </c>
      <c r="G9" s="31">
        <v>0</v>
      </c>
    </row>
    <row r="10" spans="1:7" ht="44.25" customHeight="1" x14ac:dyDescent="0.25">
      <c r="A10" s="33" t="s">
        <v>86</v>
      </c>
      <c r="B10" s="89">
        <v>50</v>
      </c>
      <c r="C10" s="90"/>
      <c r="D10" s="90"/>
      <c r="E10" s="91"/>
      <c r="F10" s="99" t="s">
        <v>112</v>
      </c>
      <c r="G10" s="31">
        <v>0</v>
      </c>
    </row>
    <row r="11" spans="1:7" ht="69.75" customHeight="1" x14ac:dyDescent="0.25">
      <c r="A11" s="33" t="s">
        <v>87</v>
      </c>
      <c r="B11" s="89">
        <v>50</v>
      </c>
      <c r="C11" s="90"/>
      <c r="D11" s="90"/>
      <c r="E11" s="91"/>
      <c r="F11" s="99" t="s">
        <v>112</v>
      </c>
      <c r="G11" s="31">
        <v>0</v>
      </c>
    </row>
    <row r="12" spans="1:7" x14ac:dyDescent="0.25">
      <c r="A12" s="124" t="s">
        <v>0</v>
      </c>
      <c r="B12" s="125">
        <f>SUM(B5:E11)</f>
        <v>500</v>
      </c>
      <c r="C12" s="126"/>
      <c r="D12" s="126"/>
      <c r="E12" s="127"/>
      <c r="F12" s="101" t="s">
        <v>113</v>
      </c>
      <c r="G12" s="102">
        <f>SUM(G5:G11)</f>
        <v>0</v>
      </c>
    </row>
    <row r="13" spans="1:7" x14ac:dyDescent="0.25">
      <c r="A13" s="120" t="s">
        <v>9</v>
      </c>
      <c r="B13" s="123"/>
      <c r="C13" s="123"/>
      <c r="D13" s="123"/>
      <c r="E13" s="123"/>
    </row>
    <row r="14" spans="1:7" ht="33.75" customHeight="1" x14ac:dyDescent="0.2">
      <c r="A14" s="86" t="s">
        <v>117</v>
      </c>
      <c r="B14" s="87"/>
      <c r="C14" s="87"/>
      <c r="D14" s="87"/>
      <c r="E14" s="88"/>
    </row>
    <row r="15" spans="1:7" x14ac:dyDescent="0.25">
      <c r="B15" s="5"/>
      <c r="C15" s="5"/>
      <c r="D15" s="5"/>
      <c r="E15" s="5"/>
    </row>
    <row r="16" spans="1:7" x14ac:dyDescent="0.25">
      <c r="B16" s="1"/>
      <c r="C16" s="1"/>
      <c r="D16" s="1"/>
      <c r="E16" s="1"/>
    </row>
    <row r="17" spans="1:7" x14ac:dyDescent="0.25">
      <c r="A17" s="111"/>
      <c r="B17" s="111"/>
      <c r="C17" s="1"/>
      <c r="D17" s="1"/>
      <c r="E17" s="1"/>
      <c r="F17" s="97" t="s">
        <v>111</v>
      </c>
      <c r="G17" s="97"/>
    </row>
    <row r="18" spans="1:7" x14ac:dyDescent="0.25">
      <c r="A18" s="112" t="s">
        <v>114</v>
      </c>
      <c r="B18" s="112"/>
      <c r="C18" s="112"/>
      <c r="D18" s="112"/>
      <c r="E18" s="112"/>
      <c r="F18" s="113">
        <f>G12</f>
        <v>0</v>
      </c>
      <c r="G18" s="113"/>
    </row>
    <row r="19" spans="1:7" x14ac:dyDescent="0.25">
      <c r="A19" s="112" t="s">
        <v>115</v>
      </c>
      <c r="B19" s="112"/>
      <c r="C19" s="112"/>
      <c r="D19" s="112"/>
      <c r="E19" s="112"/>
      <c r="F19" s="113">
        <f>F18</f>
        <v>0</v>
      </c>
      <c r="G19" s="113"/>
    </row>
    <row r="20" spans="1:7" x14ac:dyDescent="0.25">
      <c r="B20" s="1"/>
      <c r="C20" s="1"/>
      <c r="D20" s="1"/>
      <c r="E20" s="1"/>
    </row>
    <row r="21" spans="1:7" x14ac:dyDescent="0.25"/>
    <row r="22" spans="1:7" x14ac:dyDescent="0.25"/>
    <row r="23" spans="1:7" x14ac:dyDescent="0.25"/>
    <row r="24" spans="1:7" x14ac:dyDescent="0.25"/>
    <row r="25" spans="1:7" x14ac:dyDescent="0.25"/>
    <row r="26" spans="1:7" x14ac:dyDescent="0.25"/>
    <row r="27" spans="1:7" x14ac:dyDescent="0.25"/>
    <row r="28" spans="1:7" x14ac:dyDescent="0.25"/>
    <row r="29" spans="1:7" x14ac:dyDescent="0.25"/>
    <row r="30" spans="1:7" x14ac:dyDescent="0.25"/>
    <row r="31" spans="1:7" x14ac:dyDescent="0.25"/>
    <row r="32" spans="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sheetData>
  <mergeCells count="21">
    <mergeCell ref="A14:E14"/>
    <mergeCell ref="B7:E7"/>
    <mergeCell ref="B9:E9"/>
    <mergeCell ref="B8:E8"/>
    <mergeCell ref="B10:E10"/>
    <mergeCell ref="B11:E11"/>
    <mergeCell ref="F2:G2"/>
    <mergeCell ref="F3:G3"/>
    <mergeCell ref="A2:E2"/>
    <mergeCell ref="A1:G1"/>
    <mergeCell ref="A13:E13"/>
    <mergeCell ref="B12:E12"/>
    <mergeCell ref="B5:E5"/>
    <mergeCell ref="B4:E4"/>
    <mergeCell ref="A3:E3"/>
    <mergeCell ref="B6:E6"/>
    <mergeCell ref="F17:G17"/>
    <mergeCell ref="F18:G18"/>
    <mergeCell ref="F19:G19"/>
    <mergeCell ref="A18:E18"/>
    <mergeCell ref="A19:E19"/>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885D-8F17-4328-BD79-9160133483DA}">
  <dimension ref="A1:H15"/>
  <sheetViews>
    <sheetView showGridLines="0" showRowColHeaders="0" workbookViewId="0">
      <selection activeCell="H15" sqref="A1:H15"/>
    </sheetView>
  </sheetViews>
  <sheetFormatPr baseColWidth="10" defaultRowHeight="15" x14ac:dyDescent="0.25"/>
  <cols>
    <col min="2" max="2" width="31.85546875" bestFit="1" customWidth="1"/>
    <col min="3" max="3" width="23.5703125" customWidth="1"/>
    <col min="4" max="4" width="13.85546875" customWidth="1"/>
    <col min="5" max="5" width="15.28515625" bestFit="1" customWidth="1"/>
    <col min="6" max="6" width="9.28515625" bestFit="1" customWidth="1"/>
  </cols>
  <sheetData>
    <row r="1" spans="1:8" ht="18.75" thickTop="1" x14ac:dyDescent="0.25">
      <c r="A1" s="128"/>
      <c r="B1" s="129" t="s">
        <v>130</v>
      </c>
      <c r="C1" s="130"/>
      <c r="D1" s="130"/>
      <c r="E1" s="130"/>
      <c r="F1" s="131"/>
      <c r="G1" s="128"/>
      <c r="H1" s="128"/>
    </row>
    <row r="2" spans="1:8" ht="18.75" thickBot="1" x14ac:dyDescent="0.3">
      <c r="A2" s="128"/>
      <c r="B2" s="132" t="s">
        <v>133</v>
      </c>
      <c r="C2" s="133"/>
      <c r="D2" s="133"/>
      <c r="E2" s="133"/>
      <c r="F2" s="134"/>
      <c r="G2" s="128"/>
      <c r="H2" s="128"/>
    </row>
    <row r="3" spans="1:8" ht="6.75" customHeight="1" thickTop="1" thickBot="1" x14ac:dyDescent="0.35">
      <c r="A3" s="128"/>
      <c r="B3" s="135"/>
      <c r="C3" s="135"/>
      <c r="D3" s="135"/>
      <c r="E3" s="135"/>
      <c r="F3" s="135"/>
      <c r="G3" s="135"/>
      <c r="H3" s="128"/>
    </row>
    <row r="4" spans="1:8" ht="18" thickTop="1" thickBot="1" x14ac:dyDescent="0.35">
      <c r="A4" s="128"/>
      <c r="B4" s="136" t="s">
        <v>157</v>
      </c>
      <c r="C4" s="137"/>
      <c r="D4" s="137"/>
      <c r="E4" s="138"/>
      <c r="F4" s="139"/>
      <c r="G4" s="135"/>
      <c r="H4" s="128"/>
    </row>
    <row r="5" spans="1:8" ht="48.75" customHeight="1" thickTop="1" x14ac:dyDescent="0.3">
      <c r="A5" s="128"/>
      <c r="B5" s="140" t="s">
        <v>131</v>
      </c>
      <c r="C5" s="120" t="s">
        <v>150</v>
      </c>
      <c r="D5" s="121"/>
      <c r="E5" s="141" t="s">
        <v>132</v>
      </c>
      <c r="F5" s="142" t="s">
        <v>45</v>
      </c>
      <c r="G5" s="135"/>
      <c r="H5" s="128"/>
    </row>
    <row r="6" spans="1:8" ht="33" x14ac:dyDescent="0.3">
      <c r="A6" s="128"/>
      <c r="B6" s="143"/>
      <c r="C6" s="36" t="s">
        <v>151</v>
      </c>
      <c r="D6" s="36" t="s">
        <v>152</v>
      </c>
      <c r="E6" s="144"/>
      <c r="F6" s="145"/>
      <c r="G6" s="135"/>
      <c r="H6" s="128"/>
    </row>
    <row r="7" spans="1:8" ht="16.5" x14ac:dyDescent="0.3">
      <c r="A7" s="128"/>
      <c r="B7" s="146" t="s">
        <v>136</v>
      </c>
      <c r="C7" s="147">
        <f>TRDM!D126</f>
        <v>0</v>
      </c>
      <c r="D7" s="147">
        <f>TRDM!D127</f>
        <v>0</v>
      </c>
      <c r="E7" s="148">
        <v>0.8</v>
      </c>
      <c r="F7" s="149">
        <f>SUM(C7:D7)*E7</f>
        <v>0</v>
      </c>
      <c r="G7" s="135"/>
      <c r="H7" s="128"/>
    </row>
    <row r="8" spans="1:8" ht="16.5" x14ac:dyDescent="0.3">
      <c r="A8" s="128"/>
      <c r="B8" s="146" t="s">
        <v>134</v>
      </c>
      <c r="C8" s="147">
        <f>'TR EYM'!C27</f>
        <v>0</v>
      </c>
      <c r="D8" s="147">
        <f>'TR EYM'!C28</f>
        <v>25</v>
      </c>
      <c r="E8" s="148">
        <v>0.1</v>
      </c>
      <c r="F8" s="149">
        <f t="shared" ref="F8:F9" si="0">SUM(C8:D8)*E8</f>
        <v>2.5</v>
      </c>
      <c r="G8" s="135"/>
      <c r="H8" s="128"/>
    </row>
    <row r="9" spans="1:8" ht="16.5" x14ac:dyDescent="0.3">
      <c r="A9" s="128"/>
      <c r="B9" s="146" t="s">
        <v>135</v>
      </c>
      <c r="C9" s="147">
        <f>RCE!F18</f>
        <v>0</v>
      </c>
      <c r="D9" s="147">
        <v>0</v>
      </c>
      <c r="E9" s="148">
        <v>0.1</v>
      </c>
      <c r="F9" s="149">
        <f t="shared" si="0"/>
        <v>0</v>
      </c>
      <c r="G9" s="135"/>
      <c r="H9" s="128"/>
    </row>
    <row r="10" spans="1:8" ht="17.25" thickBot="1" x14ac:dyDescent="0.35">
      <c r="A10" s="128"/>
      <c r="B10" s="150" t="s">
        <v>113</v>
      </c>
      <c r="C10" s="151">
        <f>SUM(C7:C9)</f>
        <v>0</v>
      </c>
      <c r="D10" s="151">
        <f>SUM(D7:D9)</f>
        <v>25</v>
      </c>
      <c r="E10" s="152">
        <f>SUM(E7:E9)</f>
        <v>1</v>
      </c>
      <c r="F10" s="153">
        <f>SUM(F7:F9)</f>
        <v>2.5</v>
      </c>
      <c r="G10" s="135"/>
      <c r="H10" s="128"/>
    </row>
    <row r="11" spans="1:8" ht="15.75" thickTop="1" x14ac:dyDescent="0.25">
      <c r="A11" s="128"/>
      <c r="B11" s="128"/>
      <c r="C11" s="128"/>
      <c r="D11" s="128"/>
      <c r="E11" s="128"/>
      <c r="F11" s="128"/>
      <c r="G11" s="128"/>
      <c r="H11" s="128"/>
    </row>
    <row r="12" spans="1:8" x14ac:dyDescent="0.25">
      <c r="A12" s="128"/>
      <c r="B12" s="128"/>
      <c r="C12" s="128"/>
      <c r="D12" s="128"/>
      <c r="E12" s="128"/>
      <c r="F12" s="128"/>
      <c r="G12" s="128"/>
      <c r="H12" s="128"/>
    </row>
    <row r="13" spans="1:8" x14ac:dyDescent="0.25">
      <c r="A13" s="128"/>
      <c r="B13" s="128"/>
      <c r="C13" s="128"/>
      <c r="D13" s="128"/>
      <c r="E13" s="128"/>
      <c r="F13" s="128"/>
      <c r="G13" s="128"/>
      <c r="H13" s="128"/>
    </row>
    <row r="14" spans="1:8" x14ac:dyDescent="0.25">
      <c r="A14" s="128"/>
      <c r="B14" s="128"/>
      <c r="C14" s="128"/>
      <c r="D14" s="128"/>
      <c r="E14" s="128"/>
      <c r="F14" s="128"/>
      <c r="G14" s="128"/>
      <c r="H14" s="128"/>
    </row>
    <row r="15" spans="1:8" x14ac:dyDescent="0.25">
      <c r="A15" s="128"/>
      <c r="B15" s="128"/>
      <c r="C15" s="128"/>
      <c r="D15" s="128"/>
      <c r="E15" s="128"/>
      <c r="F15" s="128"/>
      <c r="G15" s="128"/>
      <c r="H15" s="128"/>
    </row>
  </sheetData>
  <mergeCells count="7">
    <mergeCell ref="B1:F1"/>
    <mergeCell ref="B2:F2"/>
    <mergeCell ref="C5:D5"/>
    <mergeCell ref="B4:F4"/>
    <mergeCell ref="B5:B6"/>
    <mergeCell ref="E5:E6"/>
    <mergeCell ref="F5: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D89C-D481-48F6-974B-E5CA19A47BD0}">
  <dimension ref="A1:F12"/>
  <sheetViews>
    <sheetView showGridLines="0" showRowColHeaders="0" workbookViewId="0">
      <selection activeCell="I24" sqref="I24"/>
    </sheetView>
  </sheetViews>
  <sheetFormatPr baseColWidth="10" defaultRowHeight="15" x14ac:dyDescent="0.25"/>
  <cols>
    <col min="1" max="1" width="31.85546875" bestFit="1" customWidth="1"/>
    <col min="2" max="2" width="28.5703125" customWidth="1"/>
    <col min="3" max="3" width="8.85546875" customWidth="1"/>
    <col min="4" max="4" width="8" bestFit="1" customWidth="1"/>
    <col min="5" max="5" width="12.42578125" bestFit="1" customWidth="1"/>
  </cols>
  <sheetData>
    <row r="1" spans="1:6" ht="18.75" thickTop="1" x14ac:dyDescent="0.25">
      <c r="A1" s="154" t="s">
        <v>130</v>
      </c>
      <c r="B1" s="155"/>
      <c r="C1" s="155"/>
      <c r="D1" s="155"/>
      <c r="E1" s="156"/>
      <c r="F1" s="128"/>
    </row>
    <row r="2" spans="1:6" ht="18.75" thickBot="1" x14ac:dyDescent="0.3">
      <c r="A2" s="157" t="s">
        <v>153</v>
      </c>
      <c r="B2" s="158"/>
      <c r="C2" s="158"/>
      <c r="D2" s="158"/>
      <c r="E2" s="159"/>
      <c r="F2" s="128"/>
    </row>
    <row r="3" spans="1:6" ht="16.5" thickTop="1" x14ac:dyDescent="0.25">
      <c r="A3" s="160" t="s">
        <v>137</v>
      </c>
      <c r="B3" s="161"/>
      <c r="C3" s="161"/>
      <c r="D3" s="161"/>
      <c r="E3" s="162"/>
      <c r="F3" s="128"/>
    </row>
    <row r="4" spans="1:6" ht="54" customHeight="1" x14ac:dyDescent="0.25">
      <c r="A4" s="163" t="s">
        <v>138</v>
      </c>
      <c r="B4" s="97" t="s">
        <v>111</v>
      </c>
      <c r="C4" s="97"/>
      <c r="D4" s="164" t="s">
        <v>139</v>
      </c>
      <c r="E4" s="165" t="s">
        <v>140</v>
      </c>
      <c r="F4" s="128"/>
    </row>
    <row r="5" spans="1:6" x14ac:dyDescent="0.25">
      <c r="A5" s="163"/>
      <c r="B5" s="166" t="s">
        <v>141</v>
      </c>
      <c r="C5" s="167" t="s">
        <v>142</v>
      </c>
      <c r="D5" s="164">
        <v>190</v>
      </c>
      <c r="E5" s="165"/>
      <c r="F5" s="128"/>
    </row>
    <row r="6" spans="1:6" ht="16.5" x14ac:dyDescent="0.25">
      <c r="A6" s="146" t="s">
        <v>136</v>
      </c>
      <c r="B6" s="168">
        <v>0</v>
      </c>
      <c r="C6" s="168">
        <v>190</v>
      </c>
      <c r="D6" s="169">
        <f>D5*34%</f>
        <v>64.600000000000009</v>
      </c>
      <c r="E6" s="170">
        <f>C6*D6/$D$5</f>
        <v>64.600000000000009</v>
      </c>
      <c r="F6" s="128"/>
    </row>
    <row r="7" spans="1:6" ht="16.5" x14ac:dyDescent="0.25">
      <c r="A7" s="146" t="s">
        <v>134</v>
      </c>
      <c r="B7" s="171">
        <v>0</v>
      </c>
      <c r="C7" s="168">
        <v>190</v>
      </c>
      <c r="D7" s="169">
        <f>D5*34%</f>
        <v>64.600000000000009</v>
      </c>
      <c r="E7" s="170">
        <f>C7*D7/$D$5</f>
        <v>64.600000000000009</v>
      </c>
      <c r="F7" s="128"/>
    </row>
    <row r="8" spans="1:6" ht="16.5" x14ac:dyDescent="0.25">
      <c r="A8" s="146" t="s">
        <v>135</v>
      </c>
      <c r="B8" s="171">
        <v>0</v>
      </c>
      <c r="C8" s="168">
        <v>190</v>
      </c>
      <c r="D8" s="169">
        <f>D5*32%</f>
        <v>60.800000000000004</v>
      </c>
      <c r="E8" s="170">
        <f t="shared" ref="E8" si="0">C8*D8/$D$5</f>
        <v>60.8</v>
      </c>
      <c r="F8" s="128"/>
    </row>
    <row r="9" spans="1:6" ht="16.5" thickBot="1" x14ac:dyDescent="0.3">
      <c r="A9" s="172" t="s">
        <v>113</v>
      </c>
      <c r="B9" s="173"/>
      <c r="C9" s="173"/>
      <c r="D9" s="174"/>
      <c r="E9" s="175">
        <f>SUM(E6:E8)</f>
        <v>190</v>
      </c>
      <c r="F9" s="128"/>
    </row>
    <row r="10" spans="1:6" ht="15.75" thickTop="1" x14ac:dyDescent="0.25">
      <c r="A10" s="128"/>
      <c r="B10" s="128"/>
      <c r="C10" s="128"/>
      <c r="D10" s="128"/>
      <c r="E10" s="128"/>
      <c r="F10" s="128"/>
    </row>
    <row r="11" spans="1:6" x14ac:dyDescent="0.25">
      <c r="A11" s="128"/>
      <c r="B11" s="128"/>
      <c r="C11" s="128"/>
      <c r="D11" s="128"/>
      <c r="E11" s="128"/>
      <c r="F11" s="128"/>
    </row>
    <row r="12" spans="1:6" x14ac:dyDescent="0.25">
      <c r="A12" s="128"/>
      <c r="B12" s="128"/>
      <c r="C12" s="128"/>
      <c r="D12" s="128"/>
      <c r="E12" s="128"/>
      <c r="F12" s="128"/>
    </row>
  </sheetData>
  <mergeCells count="7">
    <mergeCell ref="A9:D9"/>
    <mergeCell ref="A1:E1"/>
    <mergeCell ref="A2:E2"/>
    <mergeCell ref="A3:E3"/>
    <mergeCell ref="A4:A5"/>
    <mergeCell ref="B4:C4"/>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F8B87-1B6F-4E9C-95BC-C43743DFEFF5}">
  <dimension ref="A1:Q22"/>
  <sheetViews>
    <sheetView showGridLines="0" showRowColHeaders="0" workbookViewId="0">
      <selection activeCell="G21" sqref="G21"/>
    </sheetView>
  </sheetViews>
  <sheetFormatPr baseColWidth="10" defaultRowHeight="15" x14ac:dyDescent="0.25"/>
  <cols>
    <col min="1" max="1" width="25.85546875" customWidth="1"/>
    <col min="2" max="2" width="34" bestFit="1" customWidth="1"/>
    <col min="3" max="3" width="14.7109375" bestFit="1" customWidth="1"/>
    <col min="4" max="4" width="5" style="37" bestFit="1" customWidth="1"/>
    <col min="5" max="5" width="3.85546875" style="37" bestFit="1" customWidth="1"/>
    <col min="6" max="6" width="16.7109375" bestFit="1" customWidth="1"/>
    <col min="7" max="7" width="13" bestFit="1" customWidth="1"/>
    <col min="8" max="8" width="14" bestFit="1" customWidth="1"/>
    <col min="9" max="9" width="8.7109375" bestFit="1" customWidth="1"/>
    <col min="10" max="10" width="15.5703125" bestFit="1" customWidth="1"/>
    <col min="11" max="11" width="14.140625" bestFit="1" customWidth="1"/>
  </cols>
  <sheetData>
    <row r="1" spans="1:17" ht="18" customHeight="1" thickTop="1" x14ac:dyDescent="0.25">
      <c r="A1" s="176" t="s">
        <v>130</v>
      </c>
      <c r="B1" s="177"/>
      <c r="C1" s="177"/>
      <c r="D1" s="177"/>
      <c r="E1" s="177"/>
      <c r="F1" s="177"/>
      <c r="G1" s="177"/>
      <c r="H1" s="177"/>
      <c r="I1" s="177"/>
      <c r="J1" s="177"/>
      <c r="K1" s="178"/>
      <c r="L1" s="128"/>
      <c r="M1" s="128"/>
      <c r="N1" s="128"/>
      <c r="O1" s="128"/>
      <c r="P1" s="128"/>
      <c r="Q1" s="128"/>
    </row>
    <row r="2" spans="1:17" s="38" customFormat="1" ht="40.5" customHeight="1" thickBot="1" x14ac:dyDescent="0.35">
      <c r="A2" s="179" t="s">
        <v>154</v>
      </c>
      <c r="B2" s="180"/>
      <c r="C2" s="180"/>
      <c r="D2" s="180"/>
      <c r="E2" s="180"/>
      <c r="F2" s="180"/>
      <c r="G2" s="180"/>
      <c r="H2" s="180"/>
      <c r="I2" s="180"/>
      <c r="J2" s="180"/>
      <c r="K2" s="181"/>
      <c r="L2" s="182"/>
      <c r="M2" s="182"/>
      <c r="N2" s="182"/>
      <c r="O2" s="182"/>
      <c r="P2" s="182"/>
      <c r="Q2" s="182"/>
    </row>
    <row r="3" spans="1:17" s="38" customFormat="1" ht="15" customHeight="1" thickTop="1" x14ac:dyDescent="0.3">
      <c r="A3" s="183" t="s">
        <v>108</v>
      </c>
      <c r="B3" s="184" t="s">
        <v>138</v>
      </c>
      <c r="C3" s="184" t="s">
        <v>156</v>
      </c>
      <c r="D3" s="185" t="s">
        <v>160</v>
      </c>
      <c r="E3" s="186"/>
      <c r="F3" s="184" t="s">
        <v>161</v>
      </c>
      <c r="G3" s="184" t="s">
        <v>162</v>
      </c>
      <c r="H3" s="184" t="s">
        <v>163</v>
      </c>
      <c r="I3" s="184" t="s">
        <v>142</v>
      </c>
      <c r="J3" s="184" t="s">
        <v>165</v>
      </c>
      <c r="K3" s="187" t="s">
        <v>140</v>
      </c>
      <c r="L3" s="182"/>
      <c r="M3" s="182"/>
      <c r="N3" s="182"/>
      <c r="O3" s="182"/>
      <c r="P3" s="182"/>
      <c r="Q3" s="182"/>
    </row>
    <row r="4" spans="1:17" s="38" customFormat="1" ht="15" customHeight="1" x14ac:dyDescent="0.3">
      <c r="A4" s="163"/>
      <c r="B4" s="188"/>
      <c r="C4" s="188"/>
      <c r="D4" s="189"/>
      <c r="E4" s="190"/>
      <c r="F4" s="188"/>
      <c r="G4" s="188"/>
      <c r="H4" s="188"/>
      <c r="I4" s="188"/>
      <c r="J4" s="188"/>
      <c r="K4" s="191"/>
      <c r="L4" s="182"/>
      <c r="M4" s="182"/>
      <c r="N4" s="182"/>
      <c r="O4" s="182"/>
      <c r="P4" s="182"/>
      <c r="Q4" s="182"/>
    </row>
    <row r="5" spans="1:17" s="38" customFormat="1" ht="16.5" x14ac:dyDescent="0.3">
      <c r="A5" s="192" t="s">
        <v>111</v>
      </c>
      <c r="B5" s="193" t="s">
        <v>136</v>
      </c>
      <c r="C5" s="194">
        <v>298047985911</v>
      </c>
      <c r="D5" s="195">
        <v>2.52</v>
      </c>
      <c r="E5" s="195" t="s">
        <v>164</v>
      </c>
      <c r="F5" s="196">
        <f>(C5*D5/1000)/365*225</f>
        <v>462995090.44256711</v>
      </c>
      <c r="G5" s="196">
        <f>F5*19/100</f>
        <v>87969067.184087753</v>
      </c>
      <c r="H5" s="196">
        <f>F5+G5</f>
        <v>550964157.62665486</v>
      </c>
      <c r="I5" s="197">
        <v>400</v>
      </c>
      <c r="J5" s="198">
        <v>0.8</v>
      </c>
      <c r="K5" s="199">
        <f>I5*J5</f>
        <v>320</v>
      </c>
      <c r="L5" s="182"/>
      <c r="M5" s="182"/>
      <c r="N5" s="182"/>
      <c r="O5" s="182"/>
      <c r="P5" s="182"/>
      <c r="Q5" s="182"/>
    </row>
    <row r="6" spans="1:17" s="38" customFormat="1" ht="16.5" x14ac:dyDescent="0.3">
      <c r="A6" s="192"/>
      <c r="B6" s="200" t="s">
        <v>158</v>
      </c>
      <c r="C6" s="194">
        <v>6328595797</v>
      </c>
      <c r="D6" s="195">
        <f>D5/2</f>
        <v>1.26</v>
      </c>
      <c r="E6" s="195" t="s">
        <v>164</v>
      </c>
      <c r="F6" s="196">
        <f>(C6*D6/1000)</f>
        <v>7974030.7042200007</v>
      </c>
      <c r="G6" s="196">
        <f t="shared" ref="G6:G9" si="0">F6*19/100</f>
        <v>1515065.8338017999</v>
      </c>
      <c r="H6" s="196">
        <f t="shared" ref="H6:H9" si="1">F6+G6</f>
        <v>9489096.538021801</v>
      </c>
      <c r="I6" s="197"/>
      <c r="J6" s="197"/>
      <c r="K6" s="199"/>
      <c r="L6" s="182"/>
      <c r="M6" s="182"/>
      <c r="N6" s="182"/>
      <c r="O6" s="182"/>
      <c r="P6" s="182"/>
      <c r="Q6" s="182"/>
    </row>
    <row r="7" spans="1:17" s="38" customFormat="1" ht="16.5" x14ac:dyDescent="0.3">
      <c r="A7" s="192"/>
      <c r="B7" s="201" t="s">
        <v>159</v>
      </c>
      <c r="C7" s="202">
        <f>SUM(C5:C6)</f>
        <v>304376581708</v>
      </c>
      <c r="D7" s="195"/>
      <c r="E7" s="195" t="s">
        <v>164</v>
      </c>
      <c r="F7" s="203">
        <f>F5+F6</f>
        <v>470969121.14678711</v>
      </c>
      <c r="G7" s="203">
        <f t="shared" ref="G7:H7" si="2">G5+G6</f>
        <v>89484133.017889559</v>
      </c>
      <c r="H7" s="203">
        <f t="shared" si="2"/>
        <v>560453254.16467667</v>
      </c>
      <c r="I7" s="197"/>
      <c r="J7" s="197"/>
      <c r="K7" s="199"/>
      <c r="L7" s="182"/>
      <c r="M7" s="182"/>
      <c r="N7" s="182"/>
      <c r="O7" s="182"/>
      <c r="P7" s="182"/>
      <c r="Q7" s="182"/>
    </row>
    <row r="8" spans="1:17" s="38" customFormat="1" ht="16.5" x14ac:dyDescent="0.3">
      <c r="A8" s="192"/>
      <c r="B8" s="193" t="s">
        <v>134</v>
      </c>
      <c r="C8" s="194">
        <v>1309758660</v>
      </c>
      <c r="D8" s="195">
        <v>10</v>
      </c>
      <c r="E8" s="195" t="s">
        <v>164</v>
      </c>
      <c r="F8" s="196">
        <f>(C8*D8/1000)/365*225</f>
        <v>8073854.7534246566</v>
      </c>
      <c r="G8" s="196">
        <f t="shared" si="0"/>
        <v>1534032.4031506849</v>
      </c>
      <c r="H8" s="196">
        <f t="shared" si="1"/>
        <v>9607887.1565753408</v>
      </c>
      <c r="I8" s="195">
        <v>400</v>
      </c>
      <c r="J8" s="204">
        <v>0.1</v>
      </c>
      <c r="K8" s="205">
        <f>I8*J8</f>
        <v>40</v>
      </c>
      <c r="L8" s="182"/>
      <c r="M8" s="182"/>
      <c r="N8" s="182"/>
      <c r="O8" s="182"/>
      <c r="P8" s="182"/>
      <c r="Q8" s="182"/>
    </row>
    <row r="9" spans="1:17" s="38" customFormat="1" ht="16.5" x14ac:dyDescent="0.3">
      <c r="A9" s="192"/>
      <c r="B9" s="193" t="s">
        <v>135</v>
      </c>
      <c r="C9" s="194">
        <v>5000000000</v>
      </c>
      <c r="D9" s="195">
        <v>6</v>
      </c>
      <c r="E9" s="195" t="s">
        <v>164</v>
      </c>
      <c r="F9" s="196">
        <f>(C9*D9/1000)/365*225</f>
        <v>18493150.684931509</v>
      </c>
      <c r="G9" s="196">
        <f t="shared" si="0"/>
        <v>3513698.6301369872</v>
      </c>
      <c r="H9" s="196">
        <f t="shared" si="1"/>
        <v>22006849.315068498</v>
      </c>
      <c r="I9" s="195">
        <v>400</v>
      </c>
      <c r="J9" s="204">
        <v>0.1</v>
      </c>
      <c r="K9" s="205">
        <f>I9*J9</f>
        <v>40</v>
      </c>
      <c r="L9" s="182"/>
      <c r="M9" s="182"/>
      <c r="N9" s="182"/>
      <c r="O9" s="182"/>
      <c r="P9" s="182"/>
      <c r="Q9" s="182"/>
    </row>
    <row r="10" spans="1:17" s="38" customFormat="1" ht="17.25" thickBot="1" x14ac:dyDescent="0.35">
      <c r="A10" s="206" t="s">
        <v>113</v>
      </c>
      <c r="B10" s="207"/>
      <c r="C10" s="207"/>
      <c r="D10" s="207"/>
      <c r="E10" s="207"/>
      <c r="F10" s="208">
        <f t="shared" ref="F10:G10" si="3">SUM(F7:F9)</f>
        <v>497536126.58514327</v>
      </c>
      <c r="G10" s="208">
        <f t="shared" si="3"/>
        <v>94531864.051177219</v>
      </c>
      <c r="H10" s="208">
        <f>SUM(H7:H9)</f>
        <v>592067990.63632047</v>
      </c>
      <c r="I10" s="209"/>
      <c r="J10" s="209"/>
      <c r="K10" s="210">
        <f>SUM(K5:K9)</f>
        <v>400</v>
      </c>
      <c r="L10" s="182"/>
      <c r="M10" s="182"/>
      <c r="N10" s="182"/>
      <c r="O10" s="182"/>
      <c r="P10" s="182"/>
      <c r="Q10" s="182"/>
    </row>
    <row r="11" spans="1:17" ht="15.75" thickTop="1" x14ac:dyDescent="0.25">
      <c r="A11" s="128"/>
      <c r="B11" s="128"/>
      <c r="C11" s="128"/>
      <c r="D11" s="211"/>
      <c r="E11" s="211"/>
      <c r="F11" s="128"/>
      <c r="G11" s="128"/>
      <c r="H11" s="128"/>
      <c r="I11" s="128"/>
      <c r="J11" s="128"/>
      <c r="K11" s="128"/>
      <c r="L11" s="128"/>
      <c r="M11" s="128"/>
      <c r="N11" s="128"/>
      <c r="O11" s="128"/>
      <c r="P11" s="128"/>
      <c r="Q11" s="128"/>
    </row>
    <row r="12" spans="1:17" ht="15" customHeight="1" x14ac:dyDescent="0.25">
      <c r="A12" s="128"/>
      <c r="B12" s="128"/>
      <c r="C12" s="128"/>
      <c r="D12" s="211"/>
      <c r="E12" s="211"/>
      <c r="F12" s="128"/>
      <c r="G12" s="128"/>
      <c r="H12" s="128"/>
      <c r="I12" s="128"/>
      <c r="J12" s="128"/>
      <c r="K12" s="128"/>
      <c r="L12" s="128"/>
      <c r="M12" s="128"/>
      <c r="N12" s="128"/>
      <c r="O12" s="128"/>
      <c r="P12" s="128"/>
      <c r="Q12" s="128"/>
    </row>
    <row r="13" spans="1:17" ht="15" customHeight="1" x14ac:dyDescent="0.25">
      <c r="A13" s="128"/>
      <c r="B13" s="128"/>
      <c r="C13" s="128"/>
      <c r="D13" s="211"/>
      <c r="E13" s="211"/>
      <c r="F13" s="128"/>
      <c r="G13" s="128"/>
      <c r="H13" s="128"/>
      <c r="I13" s="128"/>
      <c r="J13" s="128"/>
      <c r="K13" s="128"/>
      <c r="L13" s="128"/>
      <c r="M13" s="128"/>
      <c r="N13" s="128"/>
      <c r="O13" s="128"/>
      <c r="P13" s="128"/>
      <c r="Q13" s="128"/>
    </row>
    <row r="14" spans="1:17" x14ac:dyDescent="0.25">
      <c r="A14" s="128"/>
      <c r="B14" s="128"/>
      <c r="C14" s="128"/>
      <c r="D14" s="211"/>
      <c r="E14" s="211"/>
      <c r="F14" s="128"/>
      <c r="G14" s="128"/>
      <c r="H14" s="128"/>
      <c r="I14" s="128"/>
      <c r="J14" s="128"/>
      <c r="K14" s="128"/>
      <c r="L14" s="128"/>
      <c r="M14" s="128"/>
      <c r="N14" s="128"/>
      <c r="O14" s="128"/>
      <c r="P14" s="128"/>
      <c r="Q14" s="128"/>
    </row>
    <row r="15" spans="1:17" x14ac:dyDescent="0.25">
      <c r="A15" s="128"/>
      <c r="B15" s="128"/>
      <c r="C15" s="128"/>
      <c r="D15" s="211"/>
      <c r="E15" s="211"/>
      <c r="F15" s="128"/>
      <c r="G15" s="128"/>
      <c r="H15" s="128"/>
      <c r="I15" s="128"/>
      <c r="J15" s="128"/>
      <c r="K15" s="128"/>
      <c r="L15" s="128"/>
      <c r="M15" s="128"/>
      <c r="N15" s="128"/>
      <c r="O15" s="128"/>
      <c r="P15" s="128"/>
      <c r="Q15" s="128"/>
    </row>
    <row r="16" spans="1:17" x14ac:dyDescent="0.25">
      <c r="A16" s="128"/>
      <c r="B16" s="128"/>
      <c r="C16" s="128"/>
      <c r="D16" s="211"/>
      <c r="E16" s="211"/>
      <c r="F16" s="128"/>
      <c r="G16" s="128"/>
      <c r="H16" s="128"/>
      <c r="I16" s="128"/>
      <c r="J16" s="128"/>
      <c r="K16" s="128"/>
      <c r="L16" s="128"/>
      <c r="M16" s="128"/>
      <c r="N16" s="128"/>
      <c r="O16" s="128"/>
      <c r="P16" s="128"/>
      <c r="Q16" s="128"/>
    </row>
    <row r="17" spans="1:17" x14ac:dyDescent="0.25">
      <c r="A17" s="128"/>
      <c r="B17" s="128"/>
      <c r="C17" s="128"/>
      <c r="D17" s="211"/>
      <c r="E17" s="211"/>
      <c r="F17" s="128"/>
      <c r="G17" s="128"/>
      <c r="H17" s="128"/>
      <c r="I17" s="128"/>
      <c r="J17" s="128"/>
      <c r="K17" s="128"/>
      <c r="L17" s="128"/>
      <c r="M17" s="128"/>
      <c r="N17" s="128"/>
      <c r="O17" s="128"/>
      <c r="P17" s="128"/>
      <c r="Q17" s="128"/>
    </row>
    <row r="18" spans="1:17" x14ac:dyDescent="0.25">
      <c r="A18" s="128"/>
      <c r="B18" s="128"/>
      <c r="C18" s="128"/>
      <c r="D18" s="211"/>
      <c r="E18" s="211"/>
      <c r="F18" s="128"/>
      <c r="G18" s="128"/>
      <c r="H18" s="128"/>
      <c r="I18" s="128"/>
      <c r="J18" s="128"/>
      <c r="K18" s="128"/>
      <c r="L18" s="128"/>
      <c r="M18" s="128"/>
      <c r="N18" s="128"/>
      <c r="O18" s="128"/>
      <c r="P18" s="128"/>
      <c r="Q18" s="128"/>
    </row>
    <row r="19" spans="1:17" x14ac:dyDescent="0.25">
      <c r="A19" s="128"/>
      <c r="B19" s="128"/>
      <c r="C19" s="128"/>
      <c r="D19" s="211"/>
      <c r="E19" s="211"/>
      <c r="F19" s="128"/>
      <c r="G19" s="128"/>
      <c r="H19" s="128"/>
      <c r="I19" s="128"/>
      <c r="J19" s="128"/>
      <c r="K19" s="128"/>
      <c r="L19" s="128"/>
      <c r="M19" s="128"/>
      <c r="N19" s="128"/>
      <c r="O19" s="128"/>
      <c r="P19" s="128"/>
      <c r="Q19" s="128"/>
    </row>
    <row r="20" spans="1:17" x14ac:dyDescent="0.25">
      <c r="A20" s="128"/>
      <c r="B20" s="128"/>
      <c r="C20" s="128"/>
      <c r="D20" s="211"/>
      <c r="E20" s="211"/>
      <c r="F20" s="128"/>
      <c r="G20" s="128"/>
      <c r="H20" s="128"/>
      <c r="I20" s="128"/>
      <c r="J20" s="128"/>
      <c r="K20" s="128"/>
      <c r="L20" s="128"/>
      <c r="M20" s="128"/>
      <c r="N20" s="128"/>
      <c r="O20" s="128"/>
      <c r="P20" s="128"/>
      <c r="Q20" s="128"/>
    </row>
    <row r="21" spans="1:17" x14ac:dyDescent="0.25">
      <c r="A21" s="128"/>
      <c r="B21" s="128"/>
      <c r="C21" s="128"/>
      <c r="D21" s="211"/>
      <c r="E21" s="211"/>
      <c r="F21" s="128"/>
      <c r="G21" s="128"/>
      <c r="H21" s="128"/>
      <c r="I21" s="128"/>
      <c r="J21" s="128"/>
      <c r="K21" s="128"/>
      <c r="L21" s="128"/>
      <c r="M21" s="128"/>
      <c r="N21" s="128"/>
      <c r="O21" s="128"/>
      <c r="P21" s="128"/>
      <c r="Q21" s="128"/>
    </row>
    <row r="22" spans="1:17" x14ac:dyDescent="0.25">
      <c r="A22" s="128"/>
      <c r="B22" s="128"/>
      <c r="C22" s="128"/>
      <c r="D22" s="211"/>
      <c r="E22" s="211"/>
      <c r="F22" s="128"/>
      <c r="G22" s="128"/>
      <c r="H22" s="128"/>
      <c r="I22" s="128"/>
      <c r="J22" s="128"/>
      <c r="K22" s="128"/>
      <c r="L22" s="128"/>
      <c r="M22" s="128"/>
      <c r="N22" s="128"/>
      <c r="O22" s="128"/>
      <c r="P22" s="128"/>
      <c r="Q22" s="128"/>
    </row>
  </sheetData>
  <mergeCells count="17">
    <mergeCell ref="G3:G4"/>
    <mergeCell ref="A1:K1"/>
    <mergeCell ref="A2:K2"/>
    <mergeCell ref="A10:E10"/>
    <mergeCell ref="K3:K4"/>
    <mergeCell ref="I3:I4"/>
    <mergeCell ref="J3:J4"/>
    <mergeCell ref="I5:I7"/>
    <mergeCell ref="J5:J7"/>
    <mergeCell ref="K5:K7"/>
    <mergeCell ref="D3:E4"/>
    <mergeCell ref="H3:H4"/>
    <mergeCell ref="A5:A9"/>
    <mergeCell ref="A3:A4"/>
    <mergeCell ref="B3:B4"/>
    <mergeCell ref="C3:C4"/>
    <mergeCell ref="F3: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1EB5-F242-45BB-A8B4-2AC1D9502A1F}">
  <dimension ref="A1:K19"/>
  <sheetViews>
    <sheetView showGridLines="0" showRowColHeaders="0" tabSelected="1" zoomScaleNormal="100" workbookViewId="0">
      <selection activeCell="M9" sqref="M9"/>
    </sheetView>
  </sheetViews>
  <sheetFormatPr baseColWidth="10" defaultRowHeight="15" x14ac:dyDescent="0.25"/>
  <cols>
    <col min="1" max="1" width="6.7109375" customWidth="1"/>
    <col min="2" max="2" width="53.5703125" bestFit="1" customWidth="1"/>
    <col min="3" max="3" width="9.5703125" bestFit="1" customWidth="1"/>
    <col min="4" max="4" width="39.5703125" customWidth="1"/>
  </cols>
  <sheetData>
    <row r="1" spans="1:11" ht="18" customHeight="1" thickTop="1" x14ac:dyDescent="0.25">
      <c r="A1" s="128"/>
      <c r="B1" s="212" t="s">
        <v>130</v>
      </c>
      <c r="C1" s="213"/>
      <c r="D1" s="214"/>
      <c r="E1" s="128"/>
      <c r="F1" s="128"/>
      <c r="G1" s="128"/>
      <c r="H1" s="128"/>
      <c r="I1" s="128"/>
      <c r="J1" s="128"/>
      <c r="K1" s="128"/>
    </row>
    <row r="2" spans="1:11" ht="18.75" thickBot="1" x14ac:dyDescent="0.3">
      <c r="A2" s="128"/>
      <c r="B2" s="215" t="s">
        <v>166</v>
      </c>
      <c r="C2" s="216"/>
      <c r="D2" s="217"/>
      <c r="E2" s="128"/>
      <c r="F2" s="128"/>
      <c r="G2" s="128"/>
      <c r="H2" s="128"/>
      <c r="I2" s="128"/>
      <c r="J2" s="128"/>
      <c r="K2" s="128"/>
    </row>
    <row r="3" spans="1:11" ht="7.5" customHeight="1" thickTop="1" thickBot="1" x14ac:dyDescent="0.3">
      <c r="A3" s="218"/>
      <c r="B3" s="218"/>
      <c r="C3" s="218"/>
      <c r="D3" s="218"/>
      <c r="E3" s="218"/>
      <c r="F3" s="128"/>
      <c r="G3" s="128"/>
      <c r="H3" s="128"/>
      <c r="I3" s="128"/>
      <c r="J3" s="128"/>
      <c r="K3" s="128"/>
    </row>
    <row r="4" spans="1:11" ht="18.75" thickTop="1" x14ac:dyDescent="0.25">
      <c r="A4" s="218"/>
      <c r="B4" s="219" t="s">
        <v>155</v>
      </c>
      <c r="C4" s="220"/>
      <c r="D4" s="221"/>
      <c r="E4" s="218"/>
      <c r="F4" s="128"/>
      <c r="G4" s="128"/>
      <c r="H4" s="128"/>
      <c r="I4" s="128"/>
      <c r="J4" s="128"/>
      <c r="K4" s="128"/>
    </row>
    <row r="5" spans="1:11" ht="63" x14ac:dyDescent="0.25">
      <c r="A5" s="218"/>
      <c r="B5" s="222" t="s">
        <v>143</v>
      </c>
      <c r="C5" s="223" t="s">
        <v>45</v>
      </c>
      <c r="D5" s="224" t="s">
        <v>111</v>
      </c>
      <c r="E5" s="218"/>
      <c r="F5" s="128"/>
      <c r="G5" s="128"/>
      <c r="H5" s="128"/>
      <c r="I5" s="128"/>
      <c r="J5" s="128"/>
      <c r="K5" s="128"/>
    </row>
    <row r="6" spans="1:11" ht="15.75" x14ac:dyDescent="0.25">
      <c r="A6" s="218"/>
      <c r="B6" s="225" t="s">
        <v>144</v>
      </c>
      <c r="C6" s="226">
        <v>400</v>
      </c>
      <c r="D6" s="227">
        <v>400</v>
      </c>
      <c r="E6" s="218"/>
      <c r="F6" s="128"/>
      <c r="G6" s="128"/>
      <c r="H6" s="128"/>
      <c r="I6" s="128"/>
      <c r="J6" s="128"/>
      <c r="K6" s="128"/>
    </row>
    <row r="7" spans="1:11" ht="63" x14ac:dyDescent="0.25">
      <c r="A7" s="218"/>
      <c r="B7" s="228" t="s">
        <v>145</v>
      </c>
      <c r="C7" s="226">
        <v>200</v>
      </c>
      <c r="D7" s="227">
        <v>0</v>
      </c>
      <c r="E7" s="218"/>
      <c r="F7" s="128"/>
      <c r="G7" s="128"/>
      <c r="H7" s="128"/>
      <c r="I7" s="128"/>
      <c r="J7" s="128"/>
      <c r="K7" s="128"/>
    </row>
    <row r="8" spans="1:11" ht="15.75" x14ac:dyDescent="0.25">
      <c r="A8" s="218"/>
      <c r="B8" s="228" t="s">
        <v>146</v>
      </c>
      <c r="C8" s="226">
        <v>100</v>
      </c>
      <c r="D8" s="227">
        <v>3</v>
      </c>
      <c r="E8" s="218"/>
      <c r="F8" s="128"/>
      <c r="G8" s="128"/>
      <c r="H8" s="128"/>
      <c r="I8" s="128"/>
      <c r="J8" s="128"/>
      <c r="K8" s="128"/>
    </row>
    <row r="9" spans="1:11" ht="63" x14ac:dyDescent="0.25">
      <c r="A9" s="218"/>
      <c r="B9" s="228" t="s">
        <v>147</v>
      </c>
      <c r="C9" s="226">
        <v>190</v>
      </c>
      <c r="D9" s="227">
        <v>190</v>
      </c>
      <c r="E9" s="218"/>
      <c r="F9" s="128"/>
      <c r="G9" s="128"/>
      <c r="H9" s="128"/>
      <c r="I9" s="128"/>
      <c r="J9" s="128"/>
      <c r="K9" s="128"/>
    </row>
    <row r="10" spans="1:11" ht="31.5" x14ac:dyDescent="0.25">
      <c r="A10" s="218"/>
      <c r="B10" s="228" t="s">
        <v>148</v>
      </c>
      <c r="C10" s="226">
        <v>100</v>
      </c>
      <c r="D10" s="227">
        <v>100</v>
      </c>
      <c r="E10" s="218"/>
      <c r="F10" s="128"/>
      <c r="G10" s="128"/>
      <c r="H10" s="128"/>
      <c r="I10" s="128"/>
      <c r="J10" s="128"/>
      <c r="K10" s="128"/>
    </row>
    <row r="11" spans="1:11" ht="31.5" x14ac:dyDescent="0.25">
      <c r="A11" s="218"/>
      <c r="B11" s="228" t="s">
        <v>149</v>
      </c>
      <c r="C11" s="226">
        <v>10</v>
      </c>
      <c r="D11" s="227">
        <v>0</v>
      </c>
      <c r="E11" s="218"/>
      <c r="F11" s="128"/>
      <c r="G11" s="128"/>
      <c r="H11" s="128"/>
      <c r="I11" s="128"/>
      <c r="J11" s="128"/>
      <c r="K11" s="128"/>
    </row>
    <row r="12" spans="1:11" ht="16.5" thickBot="1" x14ac:dyDescent="0.3">
      <c r="A12" s="218"/>
      <c r="B12" s="229" t="s">
        <v>113</v>
      </c>
      <c r="C12" s="230">
        <f>SUM(C6:C11)</f>
        <v>1000</v>
      </c>
      <c r="D12" s="231">
        <f>SUM(D6:D11)</f>
        <v>693</v>
      </c>
      <c r="E12" s="218"/>
      <c r="F12" s="128"/>
      <c r="G12" s="128"/>
      <c r="H12" s="128"/>
      <c r="I12" s="128"/>
      <c r="J12" s="128"/>
      <c r="K12" s="128"/>
    </row>
    <row r="13" spans="1:11" ht="16.5" thickTop="1" x14ac:dyDescent="0.25">
      <c r="A13" s="218"/>
      <c r="B13" s="218"/>
      <c r="C13" s="218"/>
      <c r="D13" s="218"/>
      <c r="E13" s="218"/>
      <c r="F13" s="128"/>
      <c r="G13" s="128"/>
      <c r="H13" s="128"/>
      <c r="I13" s="128"/>
      <c r="J13" s="128"/>
      <c r="K13" s="128"/>
    </row>
    <row r="14" spans="1:11" x14ac:dyDescent="0.25">
      <c r="A14" s="128"/>
      <c r="B14" s="128"/>
      <c r="C14" s="128"/>
      <c r="D14" s="128"/>
      <c r="E14" s="128"/>
      <c r="F14" s="128"/>
      <c r="G14" s="128"/>
      <c r="H14" s="128"/>
      <c r="I14" s="128"/>
      <c r="J14" s="128"/>
      <c r="K14" s="128"/>
    </row>
    <row r="15" spans="1:11" x14ac:dyDescent="0.25">
      <c r="A15" s="128"/>
      <c r="B15" s="128"/>
      <c r="C15" s="128"/>
      <c r="D15" s="128"/>
      <c r="E15" s="128"/>
      <c r="F15" s="128"/>
      <c r="G15" s="128"/>
      <c r="H15" s="128"/>
      <c r="I15" s="128"/>
      <c r="J15" s="128"/>
      <c r="K15" s="128"/>
    </row>
    <row r="16" spans="1:11" x14ac:dyDescent="0.25">
      <c r="A16" s="128"/>
      <c r="B16" s="128"/>
      <c r="C16" s="128"/>
      <c r="D16" s="128"/>
      <c r="E16" s="128"/>
      <c r="F16" s="128"/>
      <c r="G16" s="128"/>
      <c r="H16" s="128"/>
      <c r="I16" s="128"/>
      <c r="J16" s="128"/>
      <c r="K16" s="128"/>
    </row>
    <row r="17" spans="1:11" x14ac:dyDescent="0.25">
      <c r="A17" s="128"/>
      <c r="B17" s="128"/>
      <c r="C17" s="128"/>
      <c r="D17" s="128"/>
      <c r="E17" s="128"/>
      <c r="F17" s="128"/>
      <c r="G17" s="128"/>
      <c r="H17" s="128"/>
      <c r="I17" s="128"/>
      <c r="J17" s="128"/>
      <c r="K17" s="128"/>
    </row>
    <row r="18" spans="1:11" x14ac:dyDescent="0.25">
      <c r="A18" s="128"/>
      <c r="B18" s="128"/>
      <c r="C18" s="128"/>
      <c r="D18" s="128"/>
      <c r="E18" s="128"/>
      <c r="F18" s="128"/>
      <c r="G18" s="128"/>
      <c r="H18" s="128"/>
      <c r="I18" s="128"/>
      <c r="J18" s="128"/>
      <c r="K18" s="128"/>
    </row>
    <row r="19" spans="1:11" x14ac:dyDescent="0.25">
      <c r="A19" s="128"/>
      <c r="B19" s="128"/>
      <c r="C19" s="128"/>
      <c r="D19" s="128"/>
      <c r="E19" s="128"/>
      <c r="F19" s="128"/>
      <c r="G19" s="128"/>
      <c r="H19" s="128"/>
      <c r="I19" s="128"/>
      <c r="J19" s="128"/>
      <c r="K19" s="128"/>
    </row>
  </sheetData>
  <mergeCells count="3">
    <mergeCell ref="B4:D4"/>
    <mergeCell ref="B1:D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TRDM</vt:lpstr>
      <vt:lpstr>TR EYM</vt:lpstr>
      <vt:lpstr>RCE</vt:lpstr>
      <vt:lpstr>PONDERACION</vt:lpstr>
      <vt:lpstr>PAGO INDEMINIZACION</vt:lpstr>
      <vt:lpstr>FACTOR ECONOMICO</vt:lpstr>
      <vt:lpstr>CONSOLIDADO</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Paula Mariana Marin Garibello</cp:lastModifiedBy>
  <cp:lastPrinted>2013-02-22T15:30:11Z</cp:lastPrinted>
  <dcterms:created xsi:type="dcterms:W3CDTF">2011-06-07T15:20:54Z</dcterms:created>
  <dcterms:modified xsi:type="dcterms:W3CDTF">2022-07-22T19:27:05Z</dcterms:modified>
</cp:coreProperties>
</file>