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20 DE 2022 - PLATAFORMAS L1 Y L2\"/>
    </mc:Choice>
  </mc:AlternateContent>
  <xr:revisionPtr revIDLastSave="0" documentId="13_ncr:1_{440C292A-7FBB-464D-A6C2-146FB6B9F31A}" xr6:coauthVersionLast="47" xr6:coauthVersionMax="47" xr10:uidLastSave="{00000000-0000-0000-0000-000000000000}"/>
  <bookViews>
    <workbookView xWindow="-120" yWindow="-120" windowWidth="29040" windowHeight="15840" firstSheet="3" activeTab="8" xr2:uid="{00000000-000D-0000-FFFF-FFFF00000000}"/>
  </bookViews>
  <sheets>
    <sheet name="EVALUACION JURIDICA" sheetId="1" r:id="rId1"/>
    <sheet name="PONDERACIÓN ECONOMICA" sheetId="16" r:id="rId2"/>
    <sheet name="EVALUACION TECNICO - ECONOMICA" sheetId="23" r:id="rId3"/>
    <sheet name="EVALUACION EXPERIENCIA" sheetId="22" r:id="rId4"/>
    <sheet name="DOCUMENTOS" sheetId="24" r:id="rId5"/>
    <sheet name="EVALUACION INDICES" sheetId="25" r:id="rId6"/>
    <sheet name="INDICADORES" sheetId="26" r:id="rId7"/>
    <sheet name="MAVELEC " sheetId="27" r:id="rId8"/>
    <sheet name="RESULTADO" sheetId="9"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27" l="1"/>
  <c r="D27" i="27"/>
  <c r="D30" i="27" s="1"/>
  <c r="E30" i="27" s="1"/>
  <c r="E24" i="27"/>
  <c r="E21" i="27"/>
  <c r="E19" i="27"/>
  <c r="E16" i="27"/>
  <c r="B14" i="27"/>
  <c r="B3" i="27"/>
  <c r="B2" i="27"/>
  <c r="E27" i="27" l="1"/>
  <c r="E15" i="16"/>
  <c r="C15" i="16"/>
  <c r="B2" i="26"/>
  <c r="B3" i="26"/>
  <c r="D6" i="26"/>
  <c r="E6" i="26"/>
  <c r="F6" i="26"/>
  <c r="C7" i="26"/>
  <c r="D7" i="26"/>
  <c r="E7" i="26"/>
  <c r="F7" i="26"/>
  <c r="C8" i="26"/>
  <c r="D8" i="26"/>
  <c r="E8" i="26"/>
  <c r="F8" i="26"/>
  <c r="C9" i="26"/>
  <c r="D9" i="26"/>
  <c r="E9" i="26"/>
  <c r="F9" i="26"/>
  <c r="C10" i="26"/>
  <c r="D10" i="26"/>
  <c r="E10" i="26"/>
  <c r="F10" i="26"/>
  <c r="C11" i="26"/>
  <c r="D11" i="26"/>
  <c r="E11" i="26"/>
  <c r="F11" i="26"/>
  <c r="C12" i="26"/>
  <c r="D12" i="26"/>
  <c r="E12" i="26"/>
  <c r="F12" i="26"/>
  <c r="B2" i="25"/>
  <c r="B3" i="25"/>
  <c r="B16" i="25"/>
  <c r="E18" i="25"/>
  <c r="E21" i="25"/>
  <c r="E23" i="25"/>
  <c r="E26" i="25"/>
  <c r="E29" i="25"/>
  <c r="E32" i="25"/>
  <c r="B37" i="25"/>
  <c r="E39" i="25"/>
  <c r="E42" i="25"/>
  <c r="E44" i="25"/>
  <c r="E47" i="25"/>
  <c r="D50" i="25"/>
  <c r="E50" i="25"/>
  <c r="D53" i="25"/>
  <c r="E53" i="25" s="1"/>
  <c r="D54" i="25"/>
  <c r="B58" i="25"/>
  <c r="E60" i="25"/>
  <c r="E63" i="25"/>
  <c r="E65" i="25"/>
  <c r="E68" i="25"/>
  <c r="D71" i="25"/>
  <c r="D74" i="25" s="1"/>
  <c r="E74" i="25" s="1"/>
  <c r="E71" i="25"/>
  <c r="D75" i="25"/>
  <c r="F6" i="23"/>
  <c r="H6" i="23"/>
  <c r="H10" i="23" s="1"/>
  <c r="J6" i="23"/>
  <c r="F7" i="23"/>
  <c r="H7" i="23"/>
  <c r="J7" i="23"/>
  <c r="F8" i="23"/>
  <c r="H8" i="23"/>
  <c r="J8" i="23"/>
  <c r="F9" i="23"/>
  <c r="H9" i="23"/>
  <c r="J9" i="23"/>
  <c r="J10" i="23" s="1"/>
  <c r="E10" i="23"/>
  <c r="E11" i="23" s="1"/>
  <c r="F10" i="23"/>
  <c r="G10" i="23"/>
  <c r="G11" i="23" s="1"/>
  <c r="G12" i="23" s="1"/>
  <c r="I10" i="23"/>
  <c r="I11" i="23" s="1"/>
  <c r="I12" i="23" s="1"/>
  <c r="J11" i="23" l="1"/>
  <c r="J12" i="23" s="1"/>
  <c r="H11" i="23"/>
  <c r="H12" i="23" s="1"/>
  <c r="E12" i="23"/>
  <c r="F11" i="23"/>
  <c r="F12" i="23" s="1"/>
</calcChain>
</file>

<file path=xl/sharedStrings.xml><?xml version="1.0" encoding="utf-8"?>
<sst xmlns="http://schemas.openxmlformats.org/spreadsheetml/2006/main" count="416" uniqueCount="169">
  <si>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</si>
  <si>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</si>
  <si>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</si>
  <si>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</si>
  <si>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</si>
  <si>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</si>
  <si>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</si>
  <si>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</si>
  <si>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</si>
  <si>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</si>
  <si>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</si>
  <si>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</si>
  <si>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</si>
  <si>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</si>
  <si>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</si>
  <si>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</si>
  <si>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</si>
  <si>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</si>
  <si>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</si>
  <si>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</si>
  <si>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</si>
  <si>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</si>
  <si>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</si>
  <si>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</si>
  <si>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</si>
  <si>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</si>
  <si>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</si>
  <si>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</si>
  <si>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</si>
  <si>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</si>
  <si>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</si>
  <si>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</si>
  <si>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</si>
  <si>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</si>
  <si>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</si>
  <si>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</si>
  <si>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</si>
  <si>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</si>
  <si>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</si>
  <si>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</si>
  <si>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</si>
  <si>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Vo. Bo NESTOR JAVIER LEMUS CLAVIJO</t>
  </si>
  <si>
    <t>Subgerente Tecnico</t>
  </si>
  <si>
    <t xml:space="preserve">4.2 CRITERIO DE CALIFICACIÓN </t>
  </si>
  <si>
    <t>Vo. Bo RUTH MARINA NOVOA HERRERA</t>
  </si>
  <si>
    <t>Subgerente Financiero</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</si>
  <si>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</si>
  <si>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</si>
  <si>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</si>
  <si>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FOLIO 1-2</t>
  </si>
  <si>
    <t>INGENIERIA Y DESARROLLO ENERGETICO APLICADO SAS</t>
  </si>
  <si>
    <t>FOLIO 13</t>
  </si>
  <si>
    <t>FOLIO 14</t>
  </si>
  <si>
    <t>FOLIO 15-16</t>
  </si>
  <si>
    <t>NO CUMPLE</t>
  </si>
  <si>
    <t>P = 1000 x (PM/VP)</t>
  </si>
  <si>
    <t xml:space="preserve">RESULTADO </t>
  </si>
  <si>
    <t xml:space="preserve">EXPERIENCIA  </t>
  </si>
  <si>
    <t>IVA</t>
  </si>
  <si>
    <t>SUBTOTAL</t>
  </si>
  <si>
    <t>CANT</t>
  </si>
  <si>
    <t>DESCRIPCIÓN</t>
  </si>
  <si>
    <t>ITEM</t>
  </si>
  <si>
    <t>INVITACION ABIERTA No. 020 DE 2022</t>
  </si>
  <si>
    <t>CONERGIA CRANES SAS</t>
  </si>
  <si>
    <t>EVALUACION EXPERIENCIA INVITACIÓN ABIERTA No. 020 DE 2022</t>
  </si>
  <si>
    <t>FOLIO 2</t>
  </si>
  <si>
    <t>FOLIO 3-5</t>
  </si>
  <si>
    <t>SOLUCIONES INDUSTRIALES MAVELEC SAS</t>
  </si>
  <si>
    <t>FOLIO 6</t>
  </si>
  <si>
    <t>FOLIO 7</t>
  </si>
  <si>
    <t>FOLIO 8-9</t>
  </si>
  <si>
    <t>FOLIO 10-11</t>
  </si>
  <si>
    <t>FOLIO 12</t>
  </si>
  <si>
    <t>NO APORTA</t>
  </si>
  <si>
    <t>FOLIO 15</t>
  </si>
  <si>
    <t>FOLIO 3-8</t>
  </si>
  <si>
    <t>FOLIO 9</t>
  </si>
  <si>
    <t>FOLIO 12-13</t>
  </si>
  <si>
    <t>FOLIO 17</t>
  </si>
  <si>
    <t>FOLIO 18</t>
  </si>
  <si>
    <t>FOLIO 4-5</t>
  </si>
  <si>
    <t>FOLIO 7-14</t>
  </si>
  <si>
    <t>FOLIO 16</t>
  </si>
  <si>
    <t>FOLIO 17-41</t>
  </si>
  <si>
    <t>FOLIO 43- SE VERIFICO EL DEL RL</t>
  </si>
  <si>
    <t>FOLIO 45- SE VERIFICO EL DEL RL</t>
  </si>
  <si>
    <t>FOLIO 47</t>
  </si>
  <si>
    <t>FOLIO 49-52</t>
  </si>
  <si>
    <t>FOLIO 54</t>
  </si>
  <si>
    <t>Vo.Bo. JORGE RICARDO ROMERO FLORIDO</t>
  </si>
  <si>
    <t>Jefe  Oficina  Asesora de Juridica y Contratacion €</t>
  </si>
  <si>
    <t>Jefe  Oficina Asesora de Juridica y Contratacion €</t>
  </si>
  <si>
    <t>1. INDUSTRIAS GOYA INCOL                                                                                                                                                                                                                                                                                                                                     -  CONTRATO No:  N/A.                                                                                                                                                                                                                                                                                                                                                            -  FECHA INICIO: 25 DE NOVIEMBRE DE 2019                                                                                                                                                                                                                                                                                                                                                   - FECHA DE TERMINACION: 15 DE OCTUBRE DE 2021.                                                                                                                                                                                                                                                                                                              - VALOR DEL CONTRATO:   $107.100.000                                                  FIRMA:  ALIRIO ANGARITA SANTOS.                                                                                                               
2. GUIRNALDAS INNOVAFLORA                                                                                -  CONTRATO: No 051-21.                                                                                                      -  FECHA INICIO: 27 DE ABRIL DE 2021                                                                                                    - FECHA DE TERMINACION : 20 DE OCTUBRE DE 2021.                                                                                                         - VALOR DEL CONTRATO:   $ 78.637.580.                                        FIRMA: NICOLAS PACHON ALVARADO.                                                                                                                   
3. JARDINES DE LOS ANDES.                                                                                                 -  CONTRATO No : 21-173.                                                                                                      -  FECHA INICIO:  21 DE OCTUBRE DE 2021                                                                                                    - FECHA DE TERMINACION: 07 DE ENERO DE 2022                                                                - VALOR DEL CONTRATO:   $ 54.720.960                                           FIRMA :MAURICIO AGUIRRE SOTO.</t>
  </si>
  <si>
    <t>1. HALLIBURTON                                                                                                                                                                                                                                                                                                                                     -  CONTRATO No:  N/A.                                                                                                                                                                                                                                                                                                                                                            -  FECHA INICIO: 03 DE OCTUBRE DE 2018                                                                                                                                                                                                                                                                                                                                                   - FECHA DE TERMINACION: 15 DE ABRIL DE 2020.                                                                                                                                                                                                                                                                                                              - VALOR DEL CONTRATO:   $905.459.799                                                  FIRMA:  LUIS ALEJANDRO PAREDES.   
   2. HO2 &amp; ASOCIADOS SAS                                                                                -  CONTRATO: No 19-STR-076.                                                                                                      -  FECHA INICIO:  06 DE JUNIO DE 2019                                                                                                    - FECHA DE TERMINACION :28 DE ENERO DE 2020.                                                                                                         - VALOR DEL CONTRATO:   $ 118.801.226                                        FIRMA: XIOMARA ORDOÑEZ MUTUMBAJOY.                                                                                                                   
3. PERFILES LAMINADOS DE COLOMBIA PLC S.A.S.                                                                                                 -  CONTRATO No : 20-SER-095                                                                                                      -  FECHA INICIO:  15 DE ENERO DE 2020                                                                                                    - FECHA DE TERMINACION: 15 DE MARZO DE 2020                                                                - VALOR DEL CONTRATO:   $ 125.000.000                                           FIRMA :VICTOR ARAQUE</t>
  </si>
  <si>
    <t>1. EMPRESA DE LICORES DE CUNDINAMARCA.                                                                                                                                                                                                                                                                                                                                      -  CONTRATO No:  5320170050                                                                                                                                                                                                                                                                                                                                                            -  FECHA INICIO: 06 DE ABRIL DE 2017                                                                                                                                                                                                                                                                                                                                                   - FECHA DE TERMINACION: 26 DE MAYO DE 2017.                                                                                                                                                                                                                                                                                                              - VALOR DEL CONTRATO:   $273.997.500                                                  FIRMA:  ASTRID MARCELA ZAMORA ESPEJO.
                                                                                                               2.PRODUCTOS LACTEOS COLFRANCE.                                                                                -  CONTRATO: No 01 DOEMACOLFRANCE 2018.                                                                                                      -  FECHA INICIO:  23 DE MAYO DE 2018                                                                                                    - FECHA DE TERMINACION :31 DE MAYO DE 2018.                                                                                                         - VALOR DEL CONTRATO:   $ 252,000,000                                        FIRMA: LUIS ORLANDO CARRILLO GARZON.   
                                                                                                                3. FRESKALECHE S.A.S.                                                                                                 -  CONTRATO No : N/A                                                                                                      -  FECHA INICIO:  20 DE ENERO DE 2021                                                                                                    - FECHA DE TERMINACION: 13 DE DICIEMBRE DE 2021                                                                - VALOR DEL CONTRATO:   $ 266.924.600                                           FIRMA : JAIME EDUARDO GOMEZ GOMEZ.</t>
  </si>
  <si>
    <t>EXPERIENCIA DEL OFERENTE                La experiencia específica se acreditará con la presentación de mínimo 3 certificaciones con entidades privadas o públicas, cuyo valor SUMADO sea igual o superior al presupuesto oficial.   En el caso de Ofertas presentadas por consorcios o uniones temporales, cada uno de sus integrantes deberá acreditar experiencia específica en mínimo un contrato relacionado con el objeto de la presente invitación, la experiencia será la sumatoria de la experiencia de los integrantes que tengan de manera proporcional a su participación en el mismo. La certificación deberá contener la siguiente información:                                                                                                          1.   Nombre o razón social del contratante, dirección y teléfono.                                                                                                  2.   Nombre o razón social del contratista.                                         3.   Número del contrato.                                                                               4.    Objeto del contrato.                                                                                 5.    Fecha de inicio y terminación (día, mes y año).                   6.      Indicación de cumplimiento y calidad a satisfacción.                                                                                           7.    Valor del contrato (incluyendo adiciones en valor              8.    Nombre, firma y cargo de quien expide la certificación.                                                                                             Ø  Cada certificación de contrato u orden se analizará por separado, en caso de presentarse certificaciones que incluyan contratos u órdenes adicionales a la principal, éstas se contarán como una sola.                                                             Ø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Ø  Solo se verificarán las certificaciones que indiquen que se reciben a satisfacción las actividades realizadas.                         Ø  En el caso de propuestas, presentadas por consorcios o uniones temporales, las certificaciones presentadas deberán cumplir con los requisitos e información enunciada anteriormente.                                                                                                       Ø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t>
  </si>
  <si>
    <t>INGENIERIA Y DESARROLLO ENERGETICO S.A.S</t>
  </si>
  <si>
    <t>CONERGIA CRANES</t>
  </si>
  <si>
    <t>SOLUCIONES INDUSTRIALES MAVELEC S.A.S</t>
  </si>
  <si>
    <t xml:space="preserve">Plataforma línea 8 y 9, celda de paletizado las dimensiones son: 2.0 m. de alto X 2.6 mts de largo X 60 cm de ancho y cuenta con 3 escaleras de 7 peldaños cada una, barandas en contorno </t>
  </si>
  <si>
    <t xml:space="preserve">Plataforma línea 2 después del túnel termoencogido: las dimensiones son: 1.5 m. de alto X 2.6 mts de largo X 60 cm de ancho y cuenta con 2 escaleras de 7 peldaños cada una, barandas en contorno </t>
  </si>
  <si>
    <t xml:space="preserve">Plataforma línea 1 y 2, celda de paletizado: las dimensiones son: 2.0 m. de alto X 2.6 mts de largo X 60 cm de ancho y cuenta con 3 escaleras de 7 peldaños cada una, barandas en contorno </t>
  </si>
  <si>
    <t xml:space="preserve">Plataformas línea 1 y 2, antes del tribloque: las dimensiones son: 1.5 m. de alto X 2.6 mts de largo X 60 cm de ancho y cuenta con 2 escaleras de 7 peldaños cada una, barandas en contorno </t>
  </si>
  <si>
    <t>VR. TOTAL</t>
  </si>
  <si>
    <t>VR.UNITARIO</t>
  </si>
  <si>
    <t xml:space="preserve">RESUMEN ECONOMICO </t>
  </si>
  <si>
    <t>EVALUACION FINACIERA</t>
  </si>
  <si>
    <t xml:space="preserve">7. Declaración de renta del año 2020.        </t>
  </si>
  <si>
    <t>6. Certificado de Antecedentes Disciplinarios vigente del contador y del revisor fiscal, expedido por la junta central de contadores con vigencia no superior a tres meses.</t>
  </si>
  <si>
    <t xml:space="preserve">CUMPLE </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</si>
  <si>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</si>
  <si>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</si>
  <si>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</si>
  <si>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</si>
  <si>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</si>
  <si>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</si>
  <si>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832006415-9</t>
  </si>
  <si>
    <t>NIT</t>
  </si>
  <si>
    <t xml:space="preserve">NOMBRE </t>
  </si>
  <si>
    <t>EVALUACION DOCUMENTOS</t>
  </si>
  <si>
    <t>901.281.191-1</t>
  </si>
  <si>
    <t>Se presenta RUP con codigo de verificacion No A228600816619A de fecha 21 de Mayo de 2022.</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</si>
  <si>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</si>
  <si>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901.114.318-5</t>
  </si>
  <si>
    <t xml:space="preserve">CONTRATAR LA COMPRA E INSTALACIÓN DE PLATAFORMAS DE INGRESO OPERACIONAL A LAS LÍNEAS DE PRODUCCIÓN L1YL2 -L8YL9. </t>
  </si>
  <si>
    <t>INVITACIÓN ABIERTA No 020 DE 2022</t>
  </si>
  <si>
    <t>Activo Total</t>
  </si>
  <si>
    <t>Utilidad Operacional</t>
  </si>
  <si>
    <t xml:space="preserve">RENTABILIDAD DEL ACTIVO </t>
  </si>
  <si>
    <t xml:space="preserve">Patrimonio </t>
  </si>
  <si>
    <t xml:space="preserve">NO CUMPLE </t>
  </si>
  <si>
    <t xml:space="preserve">RENTABILIDAD DEL PATRIMONIO </t>
  </si>
  <si>
    <t xml:space="preserve">Gastos de Interes </t>
  </si>
  <si>
    <t xml:space="preserve">RAZON DE COBERTURA </t>
  </si>
  <si>
    <t>Pasivo Total</t>
  </si>
  <si>
    <t>NIVEL DE ENDEUDAMIENTO</t>
  </si>
  <si>
    <t>1.269.128.301 - 514.617.614</t>
  </si>
  <si>
    <t xml:space="preserve">Activo corriente - Pasivo Corriente </t>
  </si>
  <si>
    <t xml:space="preserve">CAPITAL DE TRABAJO </t>
  </si>
  <si>
    <t>Pasivo corriente</t>
  </si>
  <si>
    <t>LIQUIDEZ</t>
  </si>
  <si>
    <t>Activo corriente</t>
  </si>
  <si>
    <t>En Col $</t>
  </si>
  <si>
    <t>152.781.728 - 33.994.427</t>
  </si>
  <si>
    <t>2.213.494.312 - 1.024.660.837</t>
  </si>
  <si>
    <t>&gt; = 0.5%</t>
  </si>
  <si>
    <t>Uop/ AT</t>
  </si>
  <si>
    <t>RENTABILIDAD DEL ACTIVO (ROE)</t>
  </si>
  <si>
    <t>&gt; = 5%</t>
  </si>
  <si>
    <t>Uop/p</t>
  </si>
  <si>
    <t>RENTABILIDAD DEL PATRIMONIO (ROE)</t>
  </si>
  <si>
    <t>&gt; = 5</t>
  </si>
  <si>
    <t>Uop/GI</t>
  </si>
  <si>
    <t>&lt;= 75 %</t>
  </si>
  <si>
    <t>(PT/AT) * 100</t>
  </si>
  <si>
    <t>&gt; =  al P.O</t>
  </si>
  <si>
    <t>AC-PC</t>
  </si>
  <si>
    <t>&gt; = 1.0</t>
  </si>
  <si>
    <t>AC/PC</t>
  </si>
  <si>
    <t>PRESUPUESTO OFICIAL: $107.754.500</t>
  </si>
  <si>
    <t>SOLICITADOS</t>
  </si>
  <si>
    <t>INDICADORES FINANCIEROS</t>
  </si>
  <si>
    <t>OBTENIDO POR</t>
  </si>
  <si>
    <t>SOLICITADOS
PRESUPUESTO OFICIAL:  $107.754.500</t>
  </si>
  <si>
    <t>CUMPLE - SUBSANO</t>
  </si>
  <si>
    <t>CUMPLE
SELECCIONADO</t>
  </si>
  <si>
    <t>No se asigana puntaje por no cumplir los aspectos faltantes.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</si>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</sst>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43" formatCode="_-* #,##0.00_-;\-* #,##0.00_-;_-*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0.00;[Red]#,##0.00"/>
    <numFmt numFmtId="171" formatCode="_(&quot;$&quot;\ * #,##0_);_(&quot;$&quot;\ * \(#,##0\);_(&quot;$&quot;\ * &quot;-&quot;??_);_(@_)"/>
  </numFmts>
  <fonts count="39"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sz val="18"/>
      <color theme="1"/>
      <name val="Calibri"/>
      <family val="2"/>
      <scheme val="minor"/>
    </font>
    <font>
      <b/>
      <sz val="14"/>
      <color theme="1"/>
      <name val="Arial"/>
      <family val="2"/>
    </font>
    <font>
      <b/>
      <sz val="8"/>
      <color rgb="FFFF0000"/>
      <name val="Arial"/>
      <family val="2"/>
    </font>
    <font>
      <b/>
      <sz val="11"/>
      <color theme="1"/>
      <name val="Calibri"/>
      <family val="2"/>
      <scheme val="minor"/>
    </font>
    <font>
      <b/>
      <sz val="10"/>
      <color rgb="FF000000"/>
      <name val="Arial"/>
      <family val="2"/>
    </font>
    <font>
      <b/>
      <sz val="10"/>
      <color theme="1"/>
      <name val="Arial"/>
      <family val="2"/>
    </font>
    <font>
      <sz val="10"/>
      <color theme="1"/>
      <name val="Calibri"/>
      <family val="2"/>
      <scheme val="minor"/>
    </font>
    <font>
      <sz val="10"/>
      <color rgb="FF000000"/>
      <name val="Arial"/>
      <family val="2"/>
    </font>
    <font>
      <b/>
      <sz val="12"/>
      <color theme="1"/>
      <name val="Calibri"/>
      <family val="2"/>
      <scheme val="minor"/>
    </font>
    <font>
      <sz val="8"/>
      <color rgb="FFFF0000"/>
      <name val="Calibri"/>
      <family val="2"/>
      <scheme val="minor"/>
    </font>
    <font>
      <b/>
      <sz val="14"/>
      <color theme="1"/>
      <name val="Calibri"/>
      <family val="2"/>
      <scheme val="minor"/>
    </font>
    <font>
      <sz val="11"/>
      <color rgb="FF000000"/>
      <name val="Arial"/>
      <family val="2"/>
    </font>
    <font>
      <sz val="11"/>
      <color theme="1"/>
      <name val="Arial"/>
      <family val="2"/>
    </font>
    <font>
      <sz val="10"/>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0"/>
      <color theme="1"/>
      <name val="Calibri"/>
      <family val="2"/>
      <scheme val="minor"/>
    </font>
    <font>
      <b/>
      <sz val="14"/>
      <color rgb="FFFF0000"/>
      <name val="Arial"/>
      <family val="2"/>
    </font>
    <font>
      <b/>
      <sz val="8"/>
      <color rgb="FF00B050"/>
      <name val="Arial"/>
      <family val="2"/>
    </font>
  </fonts>
  <fills count="10">
    <fill>
      <patternFill patternType="none"/>
    </fill>
    <fill>
      <patternFill patternType="gray125"/>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auto="1"/>
      </left>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auto="1"/>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s>
  <cellStyleXfs count="12">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cellStyleXfs>
  <cellXfs count="287">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Border="1"/>
    <xf numFmtId="0" fontId="5" fillId="0" borderId="0" xfId="0" applyFont="1" applyAlignment="1">
      <alignment wrapText="1"/>
    </xf>
    <xf numFmtId="0" fontId="3" fillId="0" borderId="1" xfId="0" applyFont="1" applyBorder="1"/>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center"/>
    </xf>
    <xf numFmtId="0" fontId="1" fillId="0" borderId="3" xfId="0" applyFont="1" applyBorder="1" applyAlignment="1">
      <alignment horizontal="center" vertical="center" wrapText="1"/>
    </xf>
    <xf numFmtId="0" fontId="10" fillId="0" borderId="0" xfId="2"/>
    <xf numFmtId="0" fontId="11" fillId="0" borderId="0" xfId="2" applyFont="1" applyAlignment="1">
      <alignment horizontal="justify" vertical="center"/>
    </xf>
    <xf numFmtId="0" fontId="16" fillId="0" borderId="0" xfId="2" applyFont="1" applyAlignment="1">
      <alignment vertical="center"/>
    </xf>
    <xf numFmtId="0" fontId="16" fillId="0" borderId="0" xfId="2" applyFont="1"/>
    <xf numFmtId="0" fontId="11" fillId="0" borderId="0" xfId="2" applyFont="1" applyAlignment="1">
      <alignment vertical="center"/>
    </xf>
    <xf numFmtId="0" fontId="12" fillId="2" borderId="1" xfId="2" applyFont="1" applyFill="1" applyBorder="1" applyAlignment="1">
      <alignment vertical="center" wrapText="1"/>
    </xf>
    <xf numFmtId="0" fontId="10" fillId="0" borderId="1" xfId="2" applyBorder="1" applyAlignment="1">
      <alignment wrapText="1"/>
    </xf>
    <xf numFmtId="0" fontId="13" fillId="0" borderId="1" xfId="2" applyFont="1" applyBorder="1"/>
    <xf numFmtId="0" fontId="5" fillId="0" borderId="0" xfId="0" applyFont="1" applyAlignment="1">
      <alignment horizontal="justify" vertical="top" wrapText="1"/>
    </xf>
    <xf numFmtId="0" fontId="17" fillId="0" borderId="0" xfId="2" applyFont="1" applyAlignment="1">
      <alignment vertical="top"/>
    </xf>
    <xf numFmtId="0" fontId="17" fillId="0" borderId="0" xfId="2" applyFont="1" applyAlignment="1">
      <alignment horizontal="left" vertical="top" wrapText="1"/>
    </xf>
    <xf numFmtId="0" fontId="16" fillId="0" borderId="0" xfId="2" applyFont="1" applyAlignment="1">
      <alignment horizontal="left" vertical="top" wrapText="1"/>
    </xf>
    <xf numFmtId="0" fontId="17" fillId="0" borderId="0" xfId="2" applyFont="1"/>
    <xf numFmtId="0" fontId="14" fillId="0" borderId="0" xfId="0" applyFont="1"/>
    <xf numFmtId="0" fontId="18" fillId="0" borderId="0" xfId="0" applyFont="1"/>
    <xf numFmtId="0" fontId="6"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1" fillId="0" borderId="3" xfId="0" applyFont="1" applyBorder="1" applyAlignment="1">
      <alignment horizontal="center" vertical="center" wrapText="1"/>
    </xf>
    <xf numFmtId="0" fontId="17" fillId="0" borderId="0" xfId="2" applyFont="1" applyAlignment="1">
      <alignment horizontal="left" vertical="top" wrapText="1"/>
    </xf>
    <xf numFmtId="0" fontId="12" fillId="0" borderId="2" xfId="2" applyFont="1" applyBorder="1" applyAlignment="1">
      <alignment horizontal="center" vertical="center" wrapText="1"/>
    </xf>
    <xf numFmtId="1" fontId="13" fillId="0" borderId="2" xfId="2" applyNumberFormat="1" applyFont="1" applyBorder="1" applyAlignment="1">
      <alignment horizontal="center" vertical="center"/>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2" fillId="0" borderId="4" xfId="0" applyFont="1" applyBorder="1"/>
    <xf numFmtId="0" fontId="23" fillId="5" borderId="11" xfId="0" applyFont="1" applyFill="1" applyBorder="1" applyAlignment="1">
      <alignment horizontal="center" vertical="center" wrapText="1"/>
    </xf>
    <xf numFmtId="167" fontId="0" fillId="0" borderId="0" xfId="8" applyNumberFormat="1" applyFont="1"/>
    <xf numFmtId="0" fontId="25" fillId="6" borderId="0" xfId="0" applyFont="1" applyFill="1"/>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12" fillId="2" borderId="2" xfId="2" applyFont="1" applyFill="1" applyBorder="1" applyAlignment="1">
      <alignment vertical="center" wrapText="1"/>
    </xf>
    <xf numFmtId="167" fontId="10" fillId="0" borderId="2" xfId="8" applyNumberFormat="1" applyFont="1" applyBorder="1" applyAlignment="1">
      <alignment wrapText="1"/>
    </xf>
    <xf numFmtId="167" fontId="10" fillId="0" borderId="2" xfId="8"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0" fillId="0" borderId="4" xfId="0" applyBorder="1" applyAlignment="1">
      <alignment horizontal="center"/>
    </xf>
    <xf numFmtId="0" fontId="12" fillId="8" borderId="4" xfId="0" applyFont="1" applyFill="1" applyBorder="1" applyAlignment="1">
      <alignment horizontal="center" vertical="center" wrapText="1"/>
    </xf>
    <xf numFmtId="0" fontId="6" fillId="0" borderId="4" xfId="0" applyFont="1" applyBorder="1" applyAlignment="1">
      <alignment horizontal="center" vertical="center"/>
    </xf>
    <xf numFmtId="167" fontId="0" fillId="0" borderId="0" xfId="0" applyNumberFormat="1"/>
    <xf numFmtId="0" fontId="22" fillId="6" borderId="4" xfId="0" applyFont="1" applyFill="1" applyBorder="1" applyAlignment="1">
      <alignment horizontal="center" vertical="center"/>
    </xf>
    <xf numFmtId="167" fontId="23" fillId="5" borderId="7" xfId="8" applyNumberFormat="1" applyFont="1" applyFill="1" applyBorder="1" applyAlignment="1">
      <alignment horizontal="center" vertical="center"/>
    </xf>
    <xf numFmtId="167" fontId="23" fillId="5" borderId="4" xfId="8" applyNumberFormat="1" applyFont="1" applyFill="1" applyBorder="1" applyAlignment="1">
      <alignment horizontal="center" vertical="center"/>
    </xf>
    <xf numFmtId="167" fontId="23" fillId="7" borderId="7" xfId="8" applyNumberFormat="1" applyFont="1" applyFill="1" applyBorder="1" applyAlignment="1">
      <alignment horizontal="center" vertical="center"/>
    </xf>
    <xf numFmtId="167" fontId="23" fillId="7" borderId="4" xfId="8" applyNumberFormat="1" applyFont="1" applyFill="1" applyBorder="1" applyAlignment="1">
      <alignment horizontal="center" vertical="center"/>
    </xf>
    <xf numFmtId="0" fontId="26" fillId="6" borderId="0" xfId="0" applyFont="1" applyFill="1" applyAlignment="1">
      <alignment horizontal="right" vertical="center" wrapText="1"/>
    </xf>
    <xf numFmtId="167" fontId="23" fillId="5" borderId="6" xfId="8" applyNumberFormat="1" applyFont="1" applyFill="1" applyBorder="1" applyAlignment="1">
      <alignment vertical="center"/>
    </xf>
    <xf numFmtId="167" fontId="23" fillId="5" borderId="4" xfId="8" applyNumberFormat="1" applyFont="1" applyFill="1" applyBorder="1" applyAlignment="1">
      <alignment vertical="center"/>
    </xf>
    <xf numFmtId="167" fontId="23" fillId="7" borderId="6" xfId="8" applyNumberFormat="1" applyFont="1" applyFill="1" applyBorder="1" applyAlignment="1">
      <alignment vertical="center"/>
    </xf>
    <xf numFmtId="167" fontId="23" fillId="7" borderId="4" xfId="8" applyNumberFormat="1" applyFont="1" applyFill="1" applyBorder="1" applyAlignment="1">
      <alignment vertical="center"/>
    </xf>
    <xf numFmtId="0" fontId="26" fillId="6" borderId="10" xfId="0" applyFont="1" applyFill="1" applyBorder="1" applyAlignment="1">
      <alignment horizontal="right" vertical="center" wrapText="1"/>
    </xf>
    <xf numFmtId="0" fontId="26" fillId="6" borderId="0" xfId="0" applyFont="1" applyFill="1" applyAlignment="1">
      <alignment horizontal="justify" vertical="center"/>
    </xf>
    <xf numFmtId="167" fontId="26" fillId="5" borderId="15" xfId="8" applyNumberFormat="1" applyFont="1" applyFill="1" applyBorder="1" applyAlignment="1">
      <alignment vertical="center"/>
    </xf>
    <xf numFmtId="167" fontId="26" fillId="7" borderId="15" xfId="8" applyNumberFormat="1" applyFont="1" applyFill="1" applyBorder="1" applyAlignment="1">
      <alignment vertical="center"/>
    </xf>
    <xf numFmtId="167" fontId="26" fillId="9" borderId="15" xfId="8" applyNumberFormat="1" applyFont="1" applyFill="1" applyBorder="1" applyAlignment="1">
      <alignment vertical="center"/>
    </xf>
    <xf numFmtId="0" fontId="0" fillId="0" borderId="4" xfId="0" applyBorder="1" applyAlignment="1">
      <alignment vertical="top" wrapText="1"/>
    </xf>
    <xf numFmtId="0" fontId="26" fillId="6" borderId="15" xfId="0" applyFont="1" applyFill="1" applyBorder="1" applyAlignment="1">
      <alignment horizontal="center" vertical="center"/>
    </xf>
    <xf numFmtId="0" fontId="26" fillId="6" borderId="4" xfId="0" applyFont="1" applyFill="1" applyBorder="1" applyAlignment="1">
      <alignment horizontal="center" vertical="center"/>
    </xf>
    <xf numFmtId="0" fontId="0" fillId="0" borderId="16" xfId="0" applyBorder="1"/>
    <xf numFmtId="167" fontId="26" fillId="5" borderId="4" xfId="8" applyNumberFormat="1" applyFont="1" applyFill="1" applyBorder="1" applyAlignment="1">
      <alignment vertical="center"/>
    </xf>
    <xf numFmtId="167" fontId="26" fillId="7" borderId="4" xfId="8" applyNumberFormat="1" applyFont="1" applyFill="1" applyBorder="1" applyAlignment="1">
      <alignment vertical="center"/>
    </xf>
    <xf numFmtId="167" fontId="26" fillId="9" borderId="4" xfId="8" applyNumberFormat="1" applyFont="1" applyFill="1" applyBorder="1" applyAlignment="1">
      <alignment vertical="center"/>
    </xf>
    <xf numFmtId="0" fontId="0" fillId="0" borderId="7" xfId="0" applyBorder="1" applyAlignment="1">
      <alignment vertical="top" wrapText="1"/>
    </xf>
    <xf numFmtId="0" fontId="26" fillId="6" borderId="7" xfId="0" applyFont="1" applyFill="1" applyBorder="1" applyAlignment="1">
      <alignment horizontal="center" vertical="center"/>
    </xf>
    <xf numFmtId="0" fontId="23" fillId="7" borderId="11"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11" xfId="0" applyFont="1" applyFill="1" applyBorder="1" applyAlignment="1">
      <alignment horizontal="center" vertical="center"/>
    </xf>
    <xf numFmtId="0" fontId="23" fillId="6" borderId="5" xfId="0" applyFont="1" applyFill="1" applyBorder="1" applyAlignment="1">
      <alignment horizontal="center" vertical="center"/>
    </xf>
    <xf numFmtId="0" fontId="29" fillId="0" borderId="12" xfId="0" applyFont="1" applyBorder="1"/>
    <xf numFmtId="0" fontId="29" fillId="0" borderId="9" xfId="0" applyFont="1" applyBorder="1"/>
    <xf numFmtId="0" fontId="20" fillId="0" borderId="3" xfId="0" applyFont="1" applyFill="1" applyBorder="1" applyAlignment="1">
      <alignment horizontal="center" vertical="center" wrapText="1"/>
    </xf>
    <xf numFmtId="0" fontId="0" fillId="6" borderId="0" xfId="0" applyFill="1"/>
    <xf numFmtId="0" fontId="2" fillId="6" borderId="1" xfId="0" applyFont="1" applyFill="1" applyBorder="1" applyAlignment="1">
      <alignment horizontal="center" vertical="center" wrapText="1"/>
    </xf>
    <xf numFmtId="0" fontId="30" fillId="0" borderId="1" xfId="0" applyFont="1" applyBorder="1" applyAlignment="1">
      <alignment horizontal="justify" vertical="center"/>
    </xf>
    <xf numFmtId="168" fontId="2" fillId="6" borderId="1" xfId="10" applyNumberFormat="1" applyFont="1" applyFill="1" applyBorder="1" applyAlignment="1">
      <alignment horizontal="center" vertical="center"/>
    </xf>
    <xf numFmtId="0" fontId="5" fillId="6" borderId="1" xfId="0" applyFont="1" applyFill="1" applyBorder="1" applyAlignment="1">
      <alignment horizontal="center" vertical="center"/>
    </xf>
    <xf numFmtId="0" fontId="30" fillId="0" borderId="1" xfId="0" applyFont="1" applyBorder="1" applyAlignment="1">
      <alignment vertical="center"/>
    </xf>
    <xf numFmtId="0" fontId="2" fillId="6" borderId="17" xfId="0" applyFont="1" applyFill="1" applyBorder="1" applyAlignment="1">
      <alignment horizontal="center" vertical="center" wrapText="1"/>
    </xf>
    <xf numFmtId="0" fontId="31" fillId="6" borderId="1" xfId="0" applyFont="1" applyFill="1" applyBorder="1" applyAlignment="1">
      <alignment horizontal="left" vertical="center" wrapText="1"/>
    </xf>
    <xf numFmtId="168" fontId="13" fillId="6" borderId="18" xfId="10" applyNumberFormat="1" applyFont="1" applyFill="1" applyBorder="1" applyAlignment="1">
      <alignment horizontal="center"/>
    </xf>
    <xf numFmtId="0" fontId="24" fillId="6" borderId="18" xfId="0" applyFont="1" applyFill="1" applyBorder="1" applyAlignment="1">
      <alignment horizontal="justify" vertical="justify" wrapText="1"/>
    </xf>
    <xf numFmtId="0" fontId="32" fillId="6" borderId="7" xfId="0" applyFont="1" applyFill="1" applyBorder="1" applyAlignment="1">
      <alignment horizontal="center" vertical="center"/>
    </xf>
    <xf numFmtId="0" fontId="32" fillId="6" borderId="7" xfId="0" applyFont="1" applyFill="1" applyBorder="1" applyAlignment="1">
      <alignment horizontal="center"/>
    </xf>
    <xf numFmtId="0" fontId="24" fillId="6" borderId="4" xfId="0" applyFont="1" applyFill="1" applyBorder="1" applyAlignment="1">
      <alignment horizontal="center" vertical="center" wrapText="1"/>
    </xf>
    <xf numFmtId="0" fontId="24" fillId="6" borderId="4" xfId="0" applyFont="1" applyFill="1" applyBorder="1" applyAlignment="1">
      <alignment horizontal="center" vertical="center"/>
    </xf>
    <xf numFmtId="9" fontId="3" fillId="6" borderId="0" xfId="0" applyNumberFormat="1" applyFont="1" applyFill="1" applyAlignment="1">
      <alignment horizontal="center"/>
    </xf>
    <xf numFmtId="0" fontId="3" fillId="6" borderId="0" xfId="0" applyFont="1" applyFill="1"/>
    <xf numFmtId="0" fontId="32" fillId="6" borderId="0" xfId="0" applyFont="1" applyFill="1" applyAlignment="1">
      <alignment horizontal="center"/>
    </xf>
    <xf numFmtId="0" fontId="32" fillId="6" borderId="0" xfId="0" applyFont="1" applyFill="1" applyAlignment="1">
      <alignment wrapText="1"/>
    </xf>
    <xf numFmtId="168" fontId="13" fillId="6" borderId="18" xfId="10" applyNumberFormat="1" applyFont="1" applyFill="1" applyBorder="1" applyAlignment="1">
      <alignment horizontal="center" vertical="center"/>
    </xf>
    <xf numFmtId="9" fontId="3" fillId="6" borderId="0" xfId="0" applyNumberFormat="1" applyFont="1" applyFill="1" applyAlignment="1">
      <alignment horizontal="center" vertical="center"/>
    </xf>
    <xf numFmtId="0" fontId="0" fillId="6" borderId="0" xfId="0" applyFill="1" applyAlignment="1">
      <alignment vertical="top"/>
    </xf>
    <xf numFmtId="0" fontId="24" fillId="6" borderId="0" xfId="0" applyFont="1" applyFill="1" applyAlignment="1">
      <alignment horizontal="justify" vertical="center" wrapText="1"/>
    </xf>
    <xf numFmtId="0" fontId="2" fillId="6" borderId="19"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24" fillId="6" borderId="18" xfId="0" applyFont="1" applyFill="1" applyBorder="1" applyAlignment="1">
      <alignment horizontal="justify" vertical="center" wrapText="1"/>
    </xf>
    <xf numFmtId="0" fontId="5" fillId="6" borderId="0" xfId="0" applyFont="1" applyFill="1" applyAlignment="1">
      <alignment horizontal="center" vertical="center"/>
    </xf>
    <xf numFmtId="0" fontId="0" fillId="6" borderId="20" xfId="0" applyFill="1" applyBorder="1" applyAlignment="1">
      <alignment horizontal="center"/>
    </xf>
    <xf numFmtId="0" fontId="0" fillId="6" borderId="21" xfId="0" applyFill="1" applyBorder="1"/>
    <xf numFmtId="169" fontId="0" fillId="6" borderId="22" xfId="0" applyNumberFormat="1" applyFill="1" applyBorder="1"/>
    <xf numFmtId="0" fontId="33" fillId="6" borderId="22" xfId="0" applyFont="1" applyFill="1" applyBorder="1" applyAlignment="1">
      <alignment horizontal="center"/>
    </xf>
    <xf numFmtId="0" fontId="0" fillId="6" borderId="23" xfId="0" applyFill="1" applyBorder="1"/>
    <xf numFmtId="0" fontId="0" fillId="6" borderId="24" xfId="0" applyFill="1" applyBorder="1" applyAlignment="1">
      <alignment horizontal="center"/>
    </xf>
    <xf numFmtId="9" fontId="0" fillId="6" borderId="25" xfId="10" applyFont="1" applyFill="1" applyBorder="1"/>
    <xf numFmtId="3" fontId="0" fillId="6" borderId="13" xfId="0" applyNumberFormat="1" applyFill="1" applyBorder="1"/>
    <xf numFmtId="0" fontId="33" fillId="6" borderId="13" xfId="0" applyFont="1" applyFill="1" applyBorder="1" applyAlignment="1">
      <alignment horizontal="center" vertical="center" wrapText="1"/>
    </xf>
    <xf numFmtId="0" fontId="33" fillId="6" borderId="26" xfId="0" applyFont="1" applyFill="1" applyBorder="1"/>
    <xf numFmtId="0" fontId="0" fillId="6" borderId="25" xfId="0" applyFill="1" applyBorder="1"/>
    <xf numFmtId="0" fontId="33" fillId="6" borderId="0" xfId="0" applyFont="1" applyFill="1" applyAlignment="1">
      <alignment horizontal="center"/>
    </xf>
    <xf numFmtId="0" fontId="0" fillId="6" borderId="26" xfId="0" applyFill="1" applyBorder="1"/>
    <xf numFmtId="3" fontId="0" fillId="6" borderId="0" xfId="0" applyNumberFormat="1" applyFill="1"/>
    <xf numFmtId="0" fontId="33" fillId="6" borderId="24" xfId="0" applyFont="1" applyFill="1" applyBorder="1" applyAlignment="1">
      <alignment horizontal="center"/>
    </xf>
    <xf numFmtId="0" fontId="22" fillId="6" borderId="0" xfId="0" applyFont="1" applyFill="1" applyAlignment="1">
      <alignment horizontal="center"/>
    </xf>
    <xf numFmtId="164" fontId="34" fillId="6" borderId="24" xfId="1" applyFont="1" applyFill="1" applyBorder="1" applyAlignment="1">
      <alignment horizontal="center"/>
    </xf>
    <xf numFmtId="164" fontId="33" fillId="6" borderId="25" xfId="1" applyFont="1" applyFill="1" applyBorder="1"/>
    <xf numFmtId="169" fontId="33" fillId="6" borderId="0" xfId="1" applyNumberFormat="1" applyFont="1" applyFill="1" applyBorder="1"/>
    <xf numFmtId="0" fontId="33" fillId="6" borderId="24" xfId="0" applyFont="1" applyFill="1" applyBorder="1" applyAlignment="1">
      <alignment horizontal="center" vertical="center" wrapText="1"/>
    </xf>
    <xf numFmtId="4" fontId="33" fillId="6" borderId="25" xfId="0" applyNumberFormat="1" applyFont="1" applyFill="1" applyBorder="1"/>
    <xf numFmtId="3" fontId="33" fillId="6" borderId="13" xfId="0" applyNumberFormat="1" applyFont="1" applyFill="1" applyBorder="1"/>
    <xf numFmtId="0" fontId="34" fillId="6" borderId="24" xfId="0" applyFont="1" applyFill="1" applyBorder="1" applyAlignment="1">
      <alignment horizontal="center" vertical="justify" wrapText="1"/>
    </xf>
    <xf numFmtId="0" fontId="33" fillId="6" borderId="24" xfId="0" applyFont="1" applyFill="1" applyBorder="1" applyAlignment="1">
      <alignment horizontal="center" vertical="justify" wrapText="1"/>
    </xf>
    <xf numFmtId="164" fontId="33" fillId="6" borderId="24" xfId="1" applyFont="1" applyFill="1" applyBorder="1" applyAlignment="1">
      <alignment horizontal="center"/>
    </xf>
    <xf numFmtId="9" fontId="33" fillId="6" borderId="25" xfId="10" applyFont="1" applyFill="1" applyBorder="1"/>
    <xf numFmtId="0" fontId="33" fillId="6" borderId="13" xfId="0" applyFont="1" applyFill="1" applyBorder="1" applyAlignment="1">
      <alignment horizontal="center"/>
    </xf>
    <xf numFmtId="169" fontId="33" fillId="6" borderId="25" xfId="1" applyNumberFormat="1" applyFont="1" applyFill="1" applyBorder="1"/>
    <xf numFmtId="169" fontId="33" fillId="6" borderId="13" xfId="1" applyNumberFormat="1" applyFont="1" applyFill="1" applyBorder="1" applyAlignment="1">
      <alignment horizontal="right"/>
    </xf>
    <xf numFmtId="43" fontId="0" fillId="6" borderId="25" xfId="0" applyNumberFormat="1" applyFill="1" applyBorder="1"/>
    <xf numFmtId="169" fontId="33" fillId="6" borderId="13" xfId="1" applyNumberFormat="1" applyFont="1" applyFill="1" applyBorder="1"/>
    <xf numFmtId="0" fontId="34" fillId="6" borderId="27" xfId="0" applyFont="1" applyFill="1" applyBorder="1" applyAlignment="1">
      <alignment horizontal="center" vertical="justify" wrapText="1"/>
    </xf>
    <xf numFmtId="0" fontId="33" fillId="6" borderId="28" xfId="0" applyFont="1" applyFill="1" applyBorder="1"/>
    <xf numFmtId="0" fontId="33" fillId="6" borderId="10" xfId="0" applyFont="1" applyFill="1" applyBorder="1"/>
    <xf numFmtId="0" fontId="34" fillId="6" borderId="29" xfId="0" applyFont="1" applyFill="1" applyBorder="1" applyAlignment="1">
      <alignment horizontal="center"/>
    </xf>
    <xf numFmtId="0" fontId="34" fillId="6" borderId="30" xfId="0" applyFont="1" applyFill="1" applyBorder="1" applyAlignment="1">
      <alignment horizontal="center" vertical="center" wrapText="1"/>
    </xf>
    <xf numFmtId="164" fontId="33" fillId="6" borderId="20" xfId="1" applyFont="1" applyFill="1" applyBorder="1" applyAlignment="1">
      <alignment horizontal="center"/>
    </xf>
    <xf numFmtId="169" fontId="33" fillId="6" borderId="22" xfId="0" applyNumberFormat="1" applyFont="1" applyFill="1" applyBorder="1"/>
    <xf numFmtId="169" fontId="33" fillId="6" borderId="13" xfId="0" applyNumberFormat="1" applyFont="1" applyFill="1" applyBorder="1"/>
    <xf numFmtId="0" fontId="33" fillId="6" borderId="0" xfId="0" applyFont="1" applyFill="1"/>
    <xf numFmtId="169" fontId="33" fillId="6" borderId="32" xfId="0" applyNumberFormat="1" applyFont="1" applyFill="1" applyBorder="1"/>
    <xf numFmtId="2" fontId="33" fillId="6" borderId="25" xfId="1" applyNumberFormat="1" applyFont="1" applyFill="1" applyBorder="1"/>
    <xf numFmtId="39" fontId="33" fillId="6" borderId="25" xfId="1" applyNumberFormat="1" applyFont="1" applyFill="1" applyBorder="1"/>
    <xf numFmtId="9" fontId="0" fillId="6" borderId="0" xfId="0" applyNumberFormat="1" applyFill="1"/>
    <xf numFmtId="0" fontId="33" fillId="6" borderId="20" xfId="0" applyFont="1" applyFill="1" applyBorder="1" applyAlignment="1">
      <alignment horizontal="center" vertical="center"/>
    </xf>
    <xf numFmtId="169" fontId="33" fillId="6" borderId="34" xfId="1" applyNumberFormat="1" applyFont="1" applyFill="1" applyBorder="1"/>
    <xf numFmtId="0" fontId="33" fillId="6" borderId="24" xfId="0" applyFont="1" applyFill="1" applyBorder="1" applyAlignment="1">
      <alignment horizontal="center" vertical="center"/>
    </xf>
    <xf numFmtId="164" fontId="34" fillId="6" borderId="24" xfId="1" applyFont="1" applyFill="1" applyBorder="1" applyAlignment="1">
      <alignment horizontal="center" vertical="center"/>
    </xf>
    <xf numFmtId="39" fontId="33" fillId="6" borderId="0" xfId="1" applyNumberFormat="1" applyFont="1" applyFill="1" applyBorder="1"/>
    <xf numFmtId="0" fontId="34" fillId="6" borderId="24" xfId="0" applyFont="1" applyFill="1" applyBorder="1" applyAlignment="1">
      <alignment horizontal="center" vertical="center" wrapText="1"/>
    </xf>
    <xf numFmtId="164" fontId="33" fillId="6" borderId="24" xfId="1" applyFont="1" applyFill="1" applyBorder="1" applyAlignment="1">
      <alignment horizontal="center" vertical="center"/>
    </xf>
    <xf numFmtId="169" fontId="33" fillId="6" borderId="26" xfId="1" applyNumberFormat="1" applyFont="1" applyFill="1" applyBorder="1"/>
    <xf numFmtId="164" fontId="33" fillId="6" borderId="26" xfId="1" applyFont="1" applyFill="1" applyBorder="1" applyAlignment="1">
      <alignment horizontal="center" vertical="center"/>
    </xf>
    <xf numFmtId="43" fontId="33" fillId="6" borderId="25" xfId="0" applyNumberFormat="1" applyFont="1" applyFill="1" applyBorder="1"/>
    <xf numFmtId="0" fontId="34" fillId="6" borderId="27" xfId="0" applyFont="1" applyFill="1" applyBorder="1" applyAlignment="1">
      <alignment horizontal="center" vertical="center" wrapText="1"/>
    </xf>
    <xf numFmtId="9" fontId="0" fillId="6" borderId="0" xfId="9" applyNumberFormat="1" applyFont="1" applyFill="1" applyAlignment="1">
      <alignment vertical="center"/>
    </xf>
    <xf numFmtId="0" fontId="35" fillId="6" borderId="0" xfId="0" applyFont="1" applyFill="1" applyAlignment="1">
      <alignment horizontal="center" vertical="center"/>
    </xf>
    <xf numFmtId="0" fontId="27" fillId="6" borderId="0" xfId="0" applyFont="1" applyFill="1" applyAlignment="1">
      <alignment horizontal="justify" vertical="center" wrapText="1"/>
    </xf>
    <xf numFmtId="41" fontId="0" fillId="6" borderId="0" xfId="9" applyFont="1" applyFill="1" applyAlignment="1">
      <alignment vertical="center"/>
    </xf>
    <xf numFmtId="0" fontId="35" fillId="6" borderId="1" xfId="0" applyFont="1" applyFill="1" applyBorder="1" applyAlignment="1">
      <alignment horizontal="center" vertical="center"/>
    </xf>
    <xf numFmtId="0" fontId="27" fillId="6" borderId="1" xfId="0" applyFont="1" applyFill="1" applyBorder="1" applyAlignment="1">
      <alignment horizontal="justify" vertical="center" wrapText="1"/>
    </xf>
    <xf numFmtId="0" fontId="27" fillId="6" borderId="1" xfId="0" applyFont="1" applyFill="1" applyBorder="1"/>
    <xf numFmtId="0" fontId="35" fillId="6" borderId="1" xfId="0" applyFont="1" applyFill="1" applyBorder="1" applyAlignment="1">
      <alignment horizontal="center" vertical="center" wrapText="1"/>
    </xf>
    <xf numFmtId="0" fontId="35" fillId="6" borderId="21" xfId="0" applyFont="1" applyFill="1" applyBorder="1" applyAlignment="1">
      <alignment horizontal="center" vertical="center"/>
    </xf>
    <xf numFmtId="0" fontId="27" fillId="6" borderId="1" xfId="0" applyFont="1" applyFill="1" applyBorder="1" applyAlignment="1">
      <alignment vertical="center"/>
    </xf>
    <xf numFmtId="0" fontId="27" fillId="6" borderId="29" xfId="0" applyFont="1" applyFill="1" applyBorder="1" applyAlignment="1">
      <alignment horizontal="center" vertical="center"/>
    </xf>
    <xf numFmtId="0" fontId="22" fillId="6" borderId="0" xfId="0" applyFont="1" applyFill="1"/>
    <xf numFmtId="0" fontId="0" fillId="6" borderId="0" xfId="0" applyFill="1" applyAlignment="1">
      <alignment horizontal="justify" vertical="justify"/>
    </xf>
    <xf numFmtId="0" fontId="0" fillId="6" borderId="0" xfId="0" applyFill="1" applyAlignment="1">
      <alignment vertical="center"/>
    </xf>
    <xf numFmtId="0" fontId="0" fillId="6" borderId="0" xfId="0" applyFill="1" applyAlignment="1">
      <alignment horizontal="center"/>
    </xf>
    <xf numFmtId="0" fontId="22" fillId="6" borderId="1" xfId="0" applyFont="1" applyFill="1" applyBorder="1" applyAlignment="1">
      <alignment horizontal="center"/>
    </xf>
    <xf numFmtId="9" fontId="33" fillId="6" borderId="27" xfId="0" applyNumberFormat="1" applyFont="1" applyFill="1" applyBorder="1"/>
    <xf numFmtId="9" fontId="33" fillId="6" borderId="24" xfId="10" applyFont="1" applyFill="1" applyBorder="1" applyAlignment="1">
      <alignment horizontal="right" vertical="center"/>
    </xf>
    <xf numFmtId="9" fontId="33" fillId="6" borderId="1" xfId="0" applyNumberFormat="1" applyFont="1" applyFill="1" applyBorder="1"/>
    <xf numFmtId="9" fontId="33" fillId="6" borderId="20" xfId="10" applyFont="1" applyFill="1" applyBorder="1" applyAlignment="1">
      <alignment horizontal="right" vertical="center"/>
    </xf>
    <xf numFmtId="4" fontId="33" fillId="6" borderId="1" xfId="0" applyNumberFormat="1" applyFont="1" applyFill="1" applyBorder="1" applyAlignment="1">
      <alignment horizontal="right"/>
    </xf>
    <xf numFmtId="3" fontId="33" fillId="6" borderId="1" xfId="0" applyNumberFormat="1" applyFont="1" applyFill="1" applyBorder="1" applyAlignment="1">
      <alignment horizontal="right"/>
    </xf>
    <xf numFmtId="170" fontId="33" fillId="6" borderId="20" xfId="0" applyNumberFormat="1" applyFont="1" applyFill="1" applyBorder="1" applyAlignment="1">
      <alignment horizontal="right" vertical="center"/>
    </xf>
    <xf numFmtId="0" fontId="0" fillId="6" borderId="1" xfId="0" applyFill="1" applyBorder="1" applyAlignment="1">
      <alignment horizontal="center"/>
    </xf>
    <xf numFmtId="0" fontId="27" fillId="6" borderId="1" xfId="0" applyFont="1" applyFill="1" applyBorder="1" applyAlignment="1">
      <alignment wrapText="1"/>
    </xf>
    <xf numFmtId="9" fontId="33" fillId="6" borderId="27" xfId="10" applyFont="1" applyFill="1" applyBorder="1" applyAlignment="1">
      <alignment vertical="center"/>
    </xf>
    <xf numFmtId="9" fontId="33" fillId="6" borderId="27" xfId="10" applyFont="1" applyFill="1" applyBorder="1" applyAlignment="1">
      <alignment horizontal="right" vertical="center"/>
    </xf>
    <xf numFmtId="0" fontId="35" fillId="6" borderId="29" xfId="0" applyFont="1" applyFill="1" applyBorder="1" applyAlignment="1">
      <alignment horizontal="center" vertical="center"/>
    </xf>
    <xf numFmtId="0" fontId="27" fillId="6" borderId="27" xfId="0" applyFont="1" applyFill="1" applyBorder="1" applyAlignment="1">
      <alignment horizontal="left" vertical="center" wrapText="1"/>
    </xf>
    <xf numFmtId="171" fontId="33" fillId="6" borderId="27" xfId="7" applyNumberFormat="1" applyFont="1" applyFill="1" applyBorder="1" applyAlignment="1">
      <alignment vertical="center"/>
    </xf>
    <xf numFmtId="171" fontId="33" fillId="6" borderId="27" xfId="7" applyNumberFormat="1" applyFont="1" applyFill="1" applyBorder="1" applyAlignment="1">
      <alignment horizontal="right" vertical="center"/>
    </xf>
    <xf numFmtId="171" fontId="33" fillId="6" borderId="20" xfId="7" applyNumberFormat="1" applyFont="1" applyFill="1" applyBorder="1" applyAlignment="1">
      <alignment horizontal="right" vertical="center"/>
    </xf>
    <xf numFmtId="170" fontId="33" fillId="6" borderId="20" xfId="0" applyNumberFormat="1" applyFont="1" applyFill="1" applyBorder="1" applyAlignment="1">
      <alignment vertical="center"/>
    </xf>
    <xf numFmtId="0" fontId="34" fillId="6" borderId="4" xfId="0" applyFont="1" applyFill="1" applyBorder="1" applyAlignment="1">
      <alignment horizontal="center" vertical="center" wrapText="1"/>
    </xf>
    <xf numFmtId="0" fontId="34" fillId="6" borderId="37" xfId="0" applyFont="1" applyFill="1" applyBorder="1" applyAlignment="1">
      <alignment horizontal="center" vertical="center"/>
    </xf>
    <xf numFmtId="0" fontId="36" fillId="6" borderId="0" xfId="0" applyFont="1" applyFill="1"/>
    <xf numFmtId="0" fontId="7" fillId="6" borderId="0" xfId="0" applyFont="1" applyFill="1" applyAlignment="1">
      <alignment horizontal="left"/>
    </xf>
    <xf numFmtId="0" fontId="37" fillId="0" borderId="3" xfId="0" applyFont="1" applyFill="1" applyBorder="1" applyAlignment="1">
      <alignment horizontal="center" vertical="center" wrapText="1"/>
    </xf>
    <xf numFmtId="0" fontId="22" fillId="6" borderId="0" xfId="0" applyFont="1" applyFill="1" applyAlignment="1">
      <alignment horizontal="center"/>
    </xf>
    <xf numFmtId="0" fontId="15" fillId="0" borderId="0" xfId="2" applyFont="1" applyAlignment="1">
      <alignment horizontal="center" vertical="center"/>
    </xf>
    <xf numFmtId="0" fontId="2" fillId="0" borderId="0" xfId="2" applyFont="1" applyAlignment="1">
      <alignment horizontal="justify" vertical="top" wrapText="1"/>
    </xf>
    <xf numFmtId="0" fontId="16" fillId="0" borderId="0" xfId="2" applyFont="1" applyAlignment="1">
      <alignment horizontal="left" vertical="top" wrapText="1"/>
    </xf>
    <xf numFmtId="0" fontId="27" fillId="9" borderId="9" xfId="0" applyFont="1" applyFill="1" applyBorder="1" applyAlignment="1">
      <alignment horizontal="center"/>
    </xf>
    <xf numFmtId="0" fontId="27" fillId="9" borderId="8" xfId="0" applyFont="1" applyFill="1" applyBorder="1" applyAlignment="1">
      <alignment horizontal="center"/>
    </xf>
    <xf numFmtId="0" fontId="27" fillId="7" borderId="9" xfId="0" applyFont="1" applyFill="1" applyBorder="1" applyAlignment="1">
      <alignment horizontal="center"/>
    </xf>
    <xf numFmtId="0" fontId="27" fillId="7" borderId="8" xfId="0" applyFont="1" applyFill="1" applyBorder="1" applyAlignment="1">
      <alignment horizontal="center"/>
    </xf>
    <xf numFmtId="0" fontId="27" fillId="5" borderId="9" xfId="0" applyFont="1" applyFill="1" applyBorder="1" applyAlignment="1">
      <alignment horizontal="center"/>
    </xf>
    <xf numFmtId="0" fontId="27" fillId="5" borderId="8" xfId="0" applyFont="1" applyFill="1" applyBorder="1" applyAlignment="1">
      <alignment horizontal="center"/>
    </xf>
    <xf numFmtId="0" fontId="24" fillId="0" borderId="14" xfId="0" applyFont="1" applyBorder="1" applyAlignment="1">
      <alignment horizontal="center"/>
    </xf>
    <xf numFmtId="0" fontId="24" fillId="0" borderId="13" xfId="0" applyFont="1" applyBorder="1" applyAlignment="1">
      <alignment horizontal="center"/>
    </xf>
    <xf numFmtId="0" fontId="24" fillId="0" borderId="9" xfId="0" applyFont="1" applyBorder="1" applyAlignment="1">
      <alignment horizontal="center"/>
    </xf>
    <xf numFmtId="0" fontId="24" fillId="0" borderId="12" xfId="0" applyFont="1" applyBorder="1" applyAlignment="1">
      <alignment horizontal="center"/>
    </xf>
    <xf numFmtId="0" fontId="24" fillId="0" borderId="8" xfId="0" applyFont="1" applyBorder="1" applyAlignment="1">
      <alignment horizontal="center"/>
    </xf>
    <xf numFmtId="0" fontId="22" fillId="0" borderId="9" xfId="0" applyFont="1" applyBorder="1" applyAlignment="1">
      <alignment horizontal="center"/>
    </xf>
    <xf numFmtId="0" fontId="22" fillId="0" borderId="12" xfId="0" applyFont="1" applyBorder="1" applyAlignment="1">
      <alignment horizontal="center"/>
    </xf>
    <xf numFmtId="0" fontId="22" fillId="0" borderId="8" xfId="0" applyFont="1" applyBorder="1" applyAlignment="1">
      <alignment horizontal="center"/>
    </xf>
    <xf numFmtId="0" fontId="4" fillId="7" borderId="7" xfId="0" applyFont="1" applyFill="1" applyBorder="1" applyAlignment="1">
      <alignment horizontal="left" vertical="top" wrapText="1"/>
    </xf>
    <xf numFmtId="0" fontId="4" fillId="7" borderId="5" xfId="0" applyFont="1" applyFill="1" applyBorder="1" applyAlignment="1">
      <alignment horizontal="left" vertical="top" wrapText="1"/>
    </xf>
    <xf numFmtId="0" fontId="0" fillId="0" borderId="0" xfId="0" applyAlignment="1">
      <alignment horizontal="center"/>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24" fillId="6" borderId="0" xfId="0" applyFont="1" applyFill="1" applyAlignment="1">
      <alignment horizontal="center" vertical="center"/>
    </xf>
    <xf numFmtId="0" fontId="24" fillId="6" borderId="9" xfId="0" applyFont="1" applyFill="1" applyBorder="1" applyAlignment="1">
      <alignment horizontal="center" vertical="center" wrapText="1"/>
    </xf>
    <xf numFmtId="0" fontId="24" fillId="6" borderId="8" xfId="0" applyFont="1" applyFill="1" applyBorder="1" applyAlignment="1">
      <alignment horizontal="center" vertical="center" wrapText="1"/>
    </xf>
    <xf numFmtId="9" fontId="24" fillId="6" borderId="26" xfId="0" applyNumberFormat="1" applyFont="1" applyFill="1" applyBorder="1" applyAlignment="1">
      <alignment horizontal="center" vertical="justify" wrapText="1"/>
    </xf>
    <xf numFmtId="0" fontId="24" fillId="6" borderId="0" xfId="0" applyFont="1" applyFill="1" applyAlignment="1">
      <alignment horizontal="center" vertical="justify" wrapText="1"/>
    </xf>
    <xf numFmtId="0" fontId="24" fillId="6" borderId="25" xfId="0" applyFont="1" applyFill="1" applyBorder="1" applyAlignment="1">
      <alignment horizontal="center" vertical="justify" wrapText="1"/>
    </xf>
    <xf numFmtId="0" fontId="24" fillId="6" borderId="2" xfId="0" applyFont="1" applyFill="1" applyBorder="1" applyAlignment="1">
      <alignment horizontal="center" vertical="center" wrapText="1"/>
    </xf>
    <xf numFmtId="0" fontId="24" fillId="6" borderId="31"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8" xfId="0" applyFill="1" applyBorder="1" applyAlignment="1">
      <alignment horizontal="center" vertical="center" wrapText="1"/>
    </xf>
    <xf numFmtId="0" fontId="22" fillId="6" borderId="0" xfId="0" applyFont="1" applyFill="1" applyAlignment="1">
      <alignment horizontal="center"/>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4" fillId="6" borderId="33" xfId="0" applyFont="1" applyFill="1" applyBorder="1" applyAlignment="1">
      <alignment horizontal="center" vertical="center" wrapText="1"/>
    </xf>
    <xf numFmtId="0" fontId="24" fillId="6" borderId="0" xfId="0" applyFont="1" applyFill="1" applyAlignment="1">
      <alignment horizontal="left" vertical="justify"/>
    </xf>
    <xf numFmtId="0" fontId="34" fillId="6" borderId="36" xfId="0" applyFont="1" applyFill="1" applyBorder="1" applyAlignment="1">
      <alignment horizontal="center" vertical="center" wrapText="1"/>
    </xf>
    <xf numFmtId="0" fontId="34" fillId="6" borderId="36" xfId="0" applyFont="1" applyFill="1" applyBorder="1" applyAlignment="1">
      <alignment horizontal="center" vertical="center"/>
    </xf>
    <xf numFmtId="0" fontId="34" fillId="6" borderId="35" xfId="0" applyFont="1" applyFill="1" applyBorder="1" applyAlignment="1">
      <alignment horizontal="center" vertical="center"/>
    </xf>
    <xf numFmtId="0" fontId="24" fillId="6" borderId="0" xfId="0" applyFont="1" applyFill="1" applyAlignment="1">
      <alignment horizontal="left" vertical="center" wrapText="1"/>
    </xf>
    <xf numFmtId="0" fontId="17" fillId="0" borderId="0" xfId="2" applyFont="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8" fillId="0" borderId="3" xfId="0" applyFont="1" applyBorder="1" applyAlignment="1">
      <alignment horizontal="center" vertical="center" wrapText="1"/>
    </xf>
    <xf numFmtId="0" fontId="3"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20" fillId="4" borderId="3" xfId="0" applyFont="1" applyFill="1" applyBorder="1" applyAlignment="1">
      <alignment horizontal="center" vertical="center" wrapText="1"/>
    </xf>
    <xf numFmtId="169" fontId="33" fillId="6" borderId="13" xfId="11" applyNumberFormat="1" applyFont="1" applyFill="1" applyBorder="1"/>
    <xf numFmtId="164" fontId="33" fillId="6" borderId="24" xfId="11" applyNumberFormat="1" applyFont="1" applyFill="1" applyBorder="1" applyAlignment="1">
      <alignment horizontal="center"/>
    </xf>
    <xf numFmtId="169" fontId="33" fillId="6" borderId="0" xfId="11" applyNumberFormat="1" applyFont="1" applyFill="1" applyBorder="1"/>
    <xf numFmtId="164" fontId="33" fillId="6" borderId="25" xfId="11" applyNumberFormat="1" applyFont="1" applyFill="1" applyBorder="1"/>
    <xf numFmtId="169" fontId="33" fillId="6" borderId="13" xfId="11" applyNumberFormat="1" applyFont="1" applyFill="1" applyBorder="1" applyAlignment="1">
      <alignment horizontal="right"/>
    </xf>
    <xf numFmtId="169" fontId="33" fillId="6" borderId="25" xfId="11" applyNumberFormat="1" applyFont="1" applyFill="1" applyBorder="1"/>
    <xf numFmtId="164" fontId="34" fillId="6" borderId="24" xfId="11" applyNumberFormat="1" applyFont="1" applyFill="1" applyBorder="1" applyAlignment="1">
      <alignment horizontal="center"/>
    </xf>
  </cellXfs>
  <cellStyles count="12">
    <cellStyle name="Millares" xfId="11" builtinId="3"/>
    <cellStyle name="Millares [0]" xfId="9"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o.antolinez/Downloads/EVALUACI&#211;N%20%20No.%20020%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020 DE 2022</v>
          </cell>
        </row>
        <row r="3">
          <cell r="B3" t="str">
            <v xml:space="preserve">CONTRATAR LA COMPRA E INSTALACIÓN DE PLATAFORMAS DE INGRESO OPERACIONAL A LAS LÍNEAS DE PRODUCCIÓN L1YL2 -L8YL9. </v>
          </cell>
        </row>
        <row r="28">
          <cell r="C28" t="str">
            <v>SOLUCIONES INDUSTRIALES MAVELEC S.A.S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34"/>
  <sheetViews>
    <sheetView topLeftCell="A22" zoomScale="85" zoomScaleNormal="85" workbookViewId="0">
      <selection activeCell="D32" sqref="D32"/>
    </sheetView>
  </sheetViews>
  <sheetFormatPr baseColWidth="10" defaultRowHeight="11.25" x14ac:dyDescent="0.2"/>
  <cols>
    <col min="1" max="1" width="88.85546875" style="2" customWidth="1"/>
    <col min="2" max="2" width="40.7109375" style="2" customWidth="1"/>
    <col min="3" max="4" width="58.28515625" style="42" customWidth="1"/>
    <col min="5" max="5" width="11.42578125" style="1"/>
    <col min="6" max="6" width="15" style="1" bestFit="1" customWidth="1"/>
    <col min="7" max="16384" width="11.42578125" style="1"/>
  </cols>
  <sheetData>
    <row r="2" spans="1:4" ht="23.25" x14ac:dyDescent="0.35">
      <c r="A2" s="20" t="s">
        <v>63</v>
      </c>
      <c r="B2" s="52"/>
      <c r="C2" s="40"/>
      <c r="D2" s="40"/>
    </row>
    <row r="3" spans="1:4" ht="38.25" customHeight="1" x14ac:dyDescent="0.2">
      <c r="A3" s="4" t="s">
        <v>0</v>
      </c>
      <c r="B3" s="53"/>
      <c r="C3" s="44"/>
      <c r="D3" s="64"/>
    </row>
    <row r="4" spans="1:4" ht="39" customHeight="1" x14ac:dyDescent="0.2">
      <c r="A4" s="4" t="s">
        <v>27</v>
      </c>
      <c r="B4" s="53"/>
      <c r="C4" s="45"/>
      <c r="D4" s="65"/>
    </row>
    <row r="5" spans="1:4" ht="39" customHeight="1" x14ac:dyDescent="0.2">
      <c r="A5" s="4"/>
      <c r="B5" s="4" t="s">
        <v>68</v>
      </c>
      <c r="C5" s="4" t="s">
        <v>50</v>
      </c>
      <c r="D5" s="4" t="s">
        <v>64</v>
      </c>
    </row>
    <row r="6" spans="1:4" ht="15" customHeight="1" x14ac:dyDescent="0.2">
      <c r="A6" s="5" t="s">
        <v>26</v>
      </c>
      <c r="B6" s="44" t="s">
        <v>66</v>
      </c>
      <c r="C6" s="44" t="s">
        <v>49</v>
      </c>
      <c r="D6" s="64" t="s">
        <v>81</v>
      </c>
    </row>
    <row r="7" spans="1:4" ht="33.75" x14ac:dyDescent="0.2">
      <c r="A7" s="6" t="s">
        <v>1</v>
      </c>
      <c r="B7" s="44" t="s">
        <v>5</v>
      </c>
      <c r="C7" s="44" t="s">
        <v>5</v>
      </c>
      <c r="D7" s="64" t="s">
        <v>5</v>
      </c>
    </row>
    <row r="8" spans="1:4" x14ac:dyDescent="0.2">
      <c r="A8" s="7" t="s">
        <v>46</v>
      </c>
      <c r="B8" s="38" t="s">
        <v>67</v>
      </c>
      <c r="C8" s="38" t="s">
        <v>76</v>
      </c>
      <c r="D8" s="38" t="s">
        <v>82</v>
      </c>
    </row>
    <row r="9" spans="1:4" x14ac:dyDescent="0.2">
      <c r="A9" s="8" t="s">
        <v>25</v>
      </c>
      <c r="B9" s="39"/>
      <c r="C9" s="39"/>
      <c r="D9" s="39"/>
    </row>
    <row r="10" spans="1:4" ht="204.75" customHeight="1" x14ac:dyDescent="0.2">
      <c r="A10" s="9" t="s">
        <v>9</v>
      </c>
      <c r="B10" s="13" t="s">
        <v>5</v>
      </c>
      <c r="C10" s="13" t="s">
        <v>5</v>
      </c>
      <c r="D10" s="13" t="s">
        <v>5</v>
      </c>
    </row>
    <row r="11" spans="1:4" ht="14.25" customHeight="1" x14ac:dyDescent="0.2">
      <c r="A11" s="37" t="s">
        <v>47</v>
      </c>
      <c r="B11" s="13" t="s">
        <v>69</v>
      </c>
      <c r="C11" s="13" t="s">
        <v>77</v>
      </c>
      <c r="D11" s="13" t="s">
        <v>83</v>
      </c>
    </row>
    <row r="12" spans="1:4" ht="38.25" customHeight="1" x14ac:dyDescent="0.2">
      <c r="A12" s="9" t="s">
        <v>48</v>
      </c>
      <c r="B12" s="13" t="s">
        <v>5</v>
      </c>
      <c r="C12" s="13" t="s">
        <v>5</v>
      </c>
      <c r="D12" s="13" t="s">
        <v>5</v>
      </c>
    </row>
    <row r="13" spans="1:4" x14ac:dyDescent="0.2">
      <c r="A13" s="7" t="s">
        <v>24</v>
      </c>
      <c r="B13" s="38" t="s">
        <v>6</v>
      </c>
      <c r="C13" s="38" t="s">
        <v>6</v>
      </c>
      <c r="D13" s="38" t="s">
        <v>6</v>
      </c>
    </row>
    <row r="14" spans="1:4" ht="22.5" x14ac:dyDescent="0.2">
      <c r="A14" s="10" t="s">
        <v>2</v>
      </c>
      <c r="B14" s="38" t="s">
        <v>6</v>
      </c>
      <c r="C14" s="38" t="s">
        <v>6</v>
      </c>
      <c r="D14" s="38" t="s">
        <v>6</v>
      </c>
    </row>
    <row r="15" spans="1:4" ht="15" customHeight="1" x14ac:dyDescent="0.2">
      <c r="A15" s="7" t="s">
        <v>23</v>
      </c>
      <c r="B15" s="38" t="s">
        <v>6</v>
      </c>
      <c r="C15" s="38" t="s">
        <v>6</v>
      </c>
      <c r="D15" s="38" t="s">
        <v>6</v>
      </c>
    </row>
    <row r="16" spans="1:4" ht="45.75" customHeight="1" x14ac:dyDescent="0.2">
      <c r="A16" s="10" t="s">
        <v>4</v>
      </c>
      <c r="B16" s="38" t="s">
        <v>6</v>
      </c>
      <c r="C16" s="38" t="s">
        <v>6</v>
      </c>
      <c r="D16" s="38" t="s">
        <v>6</v>
      </c>
    </row>
    <row r="17" spans="1:4" ht="15" customHeight="1" x14ac:dyDescent="0.2">
      <c r="A17" s="8" t="s">
        <v>22</v>
      </c>
      <c r="B17" s="43" t="s">
        <v>70</v>
      </c>
      <c r="C17" s="43" t="s">
        <v>74</v>
      </c>
      <c r="D17" s="39" t="s">
        <v>84</v>
      </c>
    </row>
    <row r="18" spans="1:4" ht="324.75" customHeight="1" x14ac:dyDescent="0.2">
      <c r="A18" s="9" t="s">
        <v>7</v>
      </c>
      <c r="B18" s="46" t="s">
        <v>5</v>
      </c>
      <c r="C18" s="66" t="s">
        <v>54</v>
      </c>
      <c r="D18" s="13" t="s">
        <v>5</v>
      </c>
    </row>
    <row r="19" spans="1:4" ht="21.75" customHeight="1" x14ac:dyDescent="0.2">
      <c r="A19" s="7" t="s">
        <v>21</v>
      </c>
      <c r="B19" s="38" t="s">
        <v>71</v>
      </c>
      <c r="C19" s="38" t="s">
        <v>72</v>
      </c>
      <c r="D19" s="38" t="s">
        <v>85</v>
      </c>
    </row>
    <row r="20" spans="1:4" ht="73.5" customHeight="1" x14ac:dyDescent="0.2">
      <c r="A20" s="10" t="s">
        <v>28</v>
      </c>
      <c r="B20" s="39" t="s">
        <v>5</v>
      </c>
      <c r="C20" s="39" t="s">
        <v>5</v>
      </c>
      <c r="D20" s="39" t="s">
        <v>5</v>
      </c>
    </row>
    <row r="21" spans="1:4" ht="23.25" customHeight="1" x14ac:dyDescent="0.2">
      <c r="A21" s="8" t="s">
        <v>20</v>
      </c>
      <c r="B21" s="39" t="s">
        <v>72</v>
      </c>
      <c r="C21" s="39" t="s">
        <v>78</v>
      </c>
      <c r="D21" s="38" t="s">
        <v>86</v>
      </c>
    </row>
    <row r="22" spans="1:4" ht="93.75" customHeight="1" x14ac:dyDescent="0.2">
      <c r="A22" s="10" t="s">
        <v>29</v>
      </c>
      <c r="B22" s="39" t="s">
        <v>5</v>
      </c>
      <c r="C22" s="39" t="s">
        <v>5</v>
      </c>
      <c r="D22" s="39" t="s">
        <v>5</v>
      </c>
    </row>
    <row r="23" spans="1:4" ht="12" customHeight="1" x14ac:dyDescent="0.2">
      <c r="A23" s="17" t="s">
        <v>30</v>
      </c>
      <c r="B23" s="38" t="s">
        <v>73</v>
      </c>
      <c r="C23" s="38" t="s">
        <v>52</v>
      </c>
      <c r="D23" s="38" t="s">
        <v>87</v>
      </c>
    </row>
    <row r="24" spans="1:4" ht="93.75" customHeight="1" x14ac:dyDescent="0.2">
      <c r="A24" s="16" t="s">
        <v>31</v>
      </c>
      <c r="B24" s="39" t="s">
        <v>5</v>
      </c>
      <c r="C24" s="39" t="s">
        <v>5</v>
      </c>
      <c r="D24" s="39" t="s">
        <v>5</v>
      </c>
    </row>
    <row r="25" spans="1:4" x14ac:dyDescent="0.2">
      <c r="A25" s="17" t="s">
        <v>19</v>
      </c>
      <c r="B25" s="38" t="s">
        <v>51</v>
      </c>
      <c r="C25" s="38" t="s">
        <v>53</v>
      </c>
      <c r="D25" s="38" t="s">
        <v>88</v>
      </c>
    </row>
    <row r="26" spans="1:4" ht="29.25" customHeight="1" x14ac:dyDescent="0.2">
      <c r="A26" s="10" t="s">
        <v>3</v>
      </c>
      <c r="B26" s="39" t="s">
        <v>5</v>
      </c>
      <c r="C26" s="39" t="s">
        <v>5</v>
      </c>
      <c r="D26" s="39" t="s">
        <v>5</v>
      </c>
    </row>
    <row r="27" spans="1:4" ht="14.25" customHeight="1" x14ac:dyDescent="0.2">
      <c r="A27" s="8" t="s">
        <v>15</v>
      </c>
      <c r="B27" s="44" t="s">
        <v>66</v>
      </c>
      <c r="C27" s="44" t="s">
        <v>49</v>
      </c>
      <c r="D27" s="64" t="s">
        <v>81</v>
      </c>
    </row>
    <row r="28" spans="1:4" ht="96.75" customHeight="1" x14ac:dyDescent="0.2">
      <c r="A28" s="10" t="s">
        <v>16</v>
      </c>
      <c r="B28" s="43" t="s">
        <v>5</v>
      </c>
      <c r="C28" s="43" t="s">
        <v>5</v>
      </c>
      <c r="D28" s="39" t="s">
        <v>5</v>
      </c>
    </row>
    <row r="29" spans="1:4" x14ac:dyDescent="0.2">
      <c r="A29" s="11" t="s">
        <v>18</v>
      </c>
      <c r="B29" s="39" t="s">
        <v>74</v>
      </c>
      <c r="C29" s="39" t="s">
        <v>79</v>
      </c>
      <c r="D29" s="39" t="s">
        <v>74</v>
      </c>
    </row>
    <row r="30" spans="1:4" ht="68.25" customHeight="1" x14ac:dyDescent="0.2">
      <c r="A30" s="12" t="s">
        <v>10</v>
      </c>
      <c r="B30" s="39" t="s">
        <v>5</v>
      </c>
      <c r="C30" s="39" t="s">
        <v>5</v>
      </c>
      <c r="D30" s="39" t="s">
        <v>5</v>
      </c>
    </row>
    <row r="31" spans="1:4" ht="16.5" customHeight="1" x14ac:dyDescent="0.2">
      <c r="A31" s="8" t="s">
        <v>17</v>
      </c>
      <c r="B31" s="39" t="s">
        <v>75</v>
      </c>
      <c r="C31" s="39" t="s">
        <v>80</v>
      </c>
      <c r="D31" s="39" t="s">
        <v>89</v>
      </c>
    </row>
    <row r="32" spans="1:4" ht="189.75" customHeight="1" x14ac:dyDescent="0.2">
      <c r="A32" s="12" t="s">
        <v>11</v>
      </c>
      <c r="B32" s="39" t="s">
        <v>5</v>
      </c>
      <c r="C32" s="39" t="s">
        <v>5</v>
      </c>
      <c r="D32" s="39" t="s">
        <v>5</v>
      </c>
    </row>
    <row r="33" spans="1:4" ht="51" customHeight="1" x14ac:dyDescent="0.2">
      <c r="A33" s="14" t="s">
        <v>8</v>
      </c>
      <c r="B33" s="67" t="s">
        <v>5</v>
      </c>
      <c r="C33" s="47" t="s">
        <v>54</v>
      </c>
      <c r="D33" s="68" t="s">
        <v>5</v>
      </c>
    </row>
    <row r="34" spans="1:4" x14ac:dyDescent="0.2">
      <c r="A34" s="3"/>
      <c r="B34" s="3"/>
      <c r="C34" s="41"/>
      <c r="D34" s="41"/>
    </row>
  </sheetData>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5"/>
  <sheetViews>
    <sheetView showWhiteSpace="0" view="pageLayout" zoomScale="115" zoomScaleNormal="100" zoomScalePageLayoutView="115" workbookViewId="0">
      <selection activeCell="C6" sqref="C6"/>
    </sheetView>
  </sheetViews>
  <sheetFormatPr baseColWidth="10" defaultRowHeight="12.75" x14ac:dyDescent="0.2"/>
  <cols>
    <col min="1" max="1" width="4.140625" style="22" customWidth="1"/>
    <col min="2" max="2" width="18.140625" style="22" customWidth="1"/>
    <col min="3" max="5" width="15.140625" style="22" customWidth="1"/>
    <col min="6" max="16384" width="11.42578125" style="22"/>
  </cols>
  <sheetData>
    <row r="1" spans="1:5" ht="15" x14ac:dyDescent="0.2">
      <c r="A1" s="225" t="s">
        <v>43</v>
      </c>
      <c r="B1" s="225"/>
      <c r="C1" s="225"/>
      <c r="D1" s="225"/>
      <c r="E1" s="225"/>
    </row>
    <row r="2" spans="1:5" ht="15" x14ac:dyDescent="0.2">
      <c r="A2" s="225"/>
      <c r="B2" s="225"/>
      <c r="C2" s="225"/>
      <c r="D2" s="225"/>
      <c r="E2" s="225"/>
    </row>
    <row r="3" spans="1:5" ht="14.25" x14ac:dyDescent="0.2">
      <c r="A3" s="23"/>
    </row>
    <row r="4" spans="1:5" ht="66" customHeight="1" x14ac:dyDescent="0.2">
      <c r="A4" s="226" t="s">
        <v>40</v>
      </c>
      <c r="B4" s="226"/>
      <c r="C4" s="226"/>
      <c r="D4" s="226"/>
      <c r="E4" s="226"/>
    </row>
    <row r="5" spans="1:5" x14ac:dyDescent="0.2">
      <c r="A5" s="24" t="s">
        <v>55</v>
      </c>
      <c r="B5" s="25"/>
      <c r="C5" s="25"/>
      <c r="D5" s="25"/>
      <c r="E5" s="25"/>
    </row>
    <row r="6" spans="1:5" x14ac:dyDescent="0.2">
      <c r="A6" s="24" t="s">
        <v>33</v>
      </c>
      <c r="B6" s="25"/>
      <c r="C6" s="25"/>
      <c r="D6" s="25"/>
      <c r="E6" s="25"/>
    </row>
    <row r="7" spans="1:5" x14ac:dyDescent="0.2">
      <c r="A7" s="24"/>
      <c r="B7" s="25"/>
      <c r="C7" s="25"/>
      <c r="D7" s="25"/>
      <c r="E7" s="25"/>
    </row>
    <row r="8" spans="1:5" x14ac:dyDescent="0.2">
      <c r="A8" s="24" t="s">
        <v>34</v>
      </c>
      <c r="B8" s="25"/>
      <c r="C8" s="25"/>
      <c r="D8" s="25"/>
      <c r="E8" s="25"/>
    </row>
    <row r="9" spans="1:5" x14ac:dyDescent="0.2">
      <c r="A9" s="24" t="s">
        <v>35</v>
      </c>
      <c r="B9" s="25"/>
      <c r="C9" s="25"/>
      <c r="D9" s="25"/>
      <c r="E9" s="25"/>
    </row>
    <row r="10" spans="1:5" x14ac:dyDescent="0.2">
      <c r="A10" s="24" t="s">
        <v>36</v>
      </c>
      <c r="B10" s="25"/>
      <c r="C10" s="25"/>
      <c r="D10" s="25"/>
      <c r="E10" s="25"/>
    </row>
    <row r="11" spans="1:5" ht="14.25" x14ac:dyDescent="0.2">
      <c r="A11" s="26"/>
    </row>
    <row r="13" spans="1:5" ht="47.25" customHeight="1" x14ac:dyDescent="0.2">
      <c r="B13" s="27" t="s">
        <v>37</v>
      </c>
      <c r="C13" s="61" t="s">
        <v>68</v>
      </c>
      <c r="D13" s="61" t="s">
        <v>50</v>
      </c>
      <c r="E13" s="50" t="s">
        <v>64</v>
      </c>
    </row>
    <row r="14" spans="1:5" x14ac:dyDescent="0.2">
      <c r="B14" s="28" t="s">
        <v>38</v>
      </c>
      <c r="C14" s="62">
        <v>103589500</v>
      </c>
      <c r="D14" s="62"/>
      <c r="E14" s="63">
        <v>101289230</v>
      </c>
    </row>
    <row r="15" spans="1:5" x14ac:dyDescent="0.2">
      <c r="B15" s="29" t="s">
        <v>39</v>
      </c>
      <c r="C15" s="51">
        <f>1000*(E14/C14)</f>
        <v>977.79437105112004</v>
      </c>
      <c r="D15" s="51"/>
      <c r="E15" s="51">
        <f>1000*(E14/E14)</f>
        <v>1000</v>
      </c>
    </row>
    <row r="17" spans="1:5" s="3" customFormat="1" ht="11.25" x14ac:dyDescent="0.2">
      <c r="B17" s="30"/>
      <c r="C17" s="30"/>
      <c r="D17" s="30"/>
      <c r="E17" s="30"/>
    </row>
    <row r="18" spans="1:5" s="3" customFormat="1" ht="11.25" x14ac:dyDescent="0.2">
      <c r="B18" s="30"/>
      <c r="C18" s="30"/>
      <c r="D18" s="30"/>
      <c r="E18" s="30"/>
    </row>
    <row r="19" spans="1:5" s="3" customFormat="1" ht="11.25" x14ac:dyDescent="0.2">
      <c r="B19" s="30"/>
      <c r="C19" s="30"/>
      <c r="D19" s="30"/>
      <c r="E19" s="30"/>
    </row>
    <row r="20" spans="1:5" x14ac:dyDescent="0.2">
      <c r="A20" s="31" t="s">
        <v>90</v>
      </c>
      <c r="B20" s="31"/>
      <c r="C20" s="31"/>
      <c r="D20" s="31"/>
      <c r="E20" s="31"/>
    </row>
    <row r="21" spans="1:5" ht="15.75" customHeight="1" x14ac:dyDescent="0.2">
      <c r="A21" s="227" t="s">
        <v>91</v>
      </c>
      <c r="B21" s="227"/>
      <c r="C21" s="227"/>
      <c r="D21" s="227"/>
      <c r="E21" s="32"/>
    </row>
    <row r="22" spans="1:5" x14ac:dyDescent="0.2">
      <c r="A22" s="33"/>
      <c r="B22" s="32"/>
      <c r="C22" s="49"/>
      <c r="D22" s="49"/>
      <c r="E22" s="32"/>
    </row>
    <row r="23" spans="1:5" x14ac:dyDescent="0.2">
      <c r="A23" s="33"/>
      <c r="B23" s="32"/>
      <c r="C23" s="49"/>
      <c r="D23" s="49"/>
      <c r="E23" s="32"/>
    </row>
    <row r="24" spans="1:5" x14ac:dyDescent="0.2">
      <c r="A24" s="34" t="s">
        <v>41</v>
      </c>
    </row>
    <row r="25" spans="1:5" x14ac:dyDescent="0.2">
      <c r="A25" s="25" t="s">
        <v>42</v>
      </c>
    </row>
  </sheetData>
  <mergeCells count="4">
    <mergeCell ref="A1:E1"/>
    <mergeCell ref="A2:E2"/>
    <mergeCell ref="A4:E4"/>
    <mergeCell ref="A21:D21"/>
  </mergeCells>
  <pageMargins left="0.7" right="1.6875" top="0.75" bottom="0.75" header="0.3" footer="0.3"/>
  <pageSetup orientation="portrait" r:id="rId1"/>
  <headerFooter>
    <oddHeader>&amp;C&amp;"Arial,Negrita"&amp;14PONDERACIÓN  INVITACIÓN ABIERTA No. 020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2C7ED-84F6-4498-B2D5-26A721032EC2}">
  <dimension ref="A1:K16"/>
  <sheetViews>
    <sheetView topLeftCell="B1" workbookViewId="0">
      <selection activeCell="F15" sqref="F15"/>
    </sheetView>
  </sheetViews>
  <sheetFormatPr baseColWidth="10" defaultRowHeight="15" x14ac:dyDescent="0.25"/>
  <cols>
    <col min="3" max="3" width="31" customWidth="1"/>
    <col min="4" max="4" width="46.5703125" customWidth="1"/>
    <col min="5" max="5" width="14.5703125" customWidth="1"/>
    <col min="6" max="6" width="28.5703125" customWidth="1"/>
    <col min="7" max="7" width="13.28515625" customWidth="1"/>
    <col min="8" max="8" width="19.5703125" customWidth="1"/>
    <col min="9" max="9" width="15.7109375" customWidth="1"/>
    <col min="10" max="10" width="30.42578125" customWidth="1"/>
    <col min="11" max="11" width="12" bestFit="1" customWidth="1"/>
  </cols>
  <sheetData>
    <row r="1" spans="1:11" ht="15.75" thickBot="1" x14ac:dyDescent="0.3"/>
    <row r="2" spans="1:11" ht="15.75" thickBot="1" x14ac:dyDescent="0.3">
      <c r="B2" s="236" t="s">
        <v>65</v>
      </c>
      <c r="C2" s="237"/>
      <c r="D2" s="237"/>
      <c r="E2" s="237"/>
      <c r="F2" s="237"/>
      <c r="G2" s="237"/>
      <c r="H2" s="237"/>
      <c r="I2" s="237"/>
      <c r="J2" s="238"/>
    </row>
    <row r="3" spans="1:11" ht="15.75" thickBot="1" x14ac:dyDescent="0.3">
      <c r="B3" s="234" t="s">
        <v>106</v>
      </c>
      <c r="C3" s="235"/>
      <c r="D3" s="235"/>
      <c r="E3" s="235"/>
      <c r="F3" s="235"/>
      <c r="G3" s="235"/>
      <c r="H3" s="235"/>
      <c r="I3" s="235"/>
      <c r="J3" s="235"/>
    </row>
    <row r="4" spans="1:11" ht="19.5" thickBot="1" x14ac:dyDescent="0.35">
      <c r="B4" s="103"/>
      <c r="C4" s="102"/>
      <c r="D4" s="102"/>
      <c r="E4" s="228" t="s">
        <v>99</v>
      </c>
      <c r="F4" s="229"/>
      <c r="G4" s="230" t="s">
        <v>98</v>
      </c>
      <c r="H4" s="231"/>
      <c r="I4" s="232" t="s">
        <v>97</v>
      </c>
      <c r="J4" s="233"/>
    </row>
    <row r="5" spans="1:11" ht="19.5" customHeight="1" thickBot="1" x14ac:dyDescent="0.3">
      <c r="B5" s="101" t="s">
        <v>62</v>
      </c>
      <c r="C5" s="100" t="s">
        <v>60</v>
      </c>
      <c r="D5" s="99" t="s">
        <v>61</v>
      </c>
      <c r="E5" s="98" t="s">
        <v>105</v>
      </c>
      <c r="F5" s="98" t="s">
        <v>104</v>
      </c>
      <c r="G5" s="97" t="s">
        <v>105</v>
      </c>
      <c r="H5" s="97" t="s">
        <v>104</v>
      </c>
      <c r="I5" s="56" t="s">
        <v>105</v>
      </c>
      <c r="J5" s="56" t="s">
        <v>104</v>
      </c>
    </row>
    <row r="6" spans="1:11" ht="73.5" customHeight="1" thickBot="1" x14ac:dyDescent="0.3">
      <c r="A6" s="91"/>
      <c r="B6" s="96">
        <v>1</v>
      </c>
      <c r="C6" s="90">
        <v>2</v>
      </c>
      <c r="D6" s="95" t="s">
        <v>103</v>
      </c>
      <c r="E6" s="94">
        <v>21820000</v>
      </c>
      <c r="F6" s="94">
        <f>+E6*C6</f>
        <v>43640000</v>
      </c>
      <c r="G6" s="93">
        <v>21168800</v>
      </c>
      <c r="H6" s="93">
        <f>+C6*G6</f>
        <v>42337600</v>
      </c>
      <c r="I6" s="92">
        <v>22520000</v>
      </c>
      <c r="J6" s="92">
        <f>+I6*C6</f>
        <v>45040000</v>
      </c>
    </row>
    <row r="7" spans="1:11" ht="105.75" customHeight="1" thickBot="1" x14ac:dyDescent="0.3">
      <c r="A7" s="91"/>
      <c r="B7" s="96">
        <v>2</v>
      </c>
      <c r="C7" s="90">
        <v>1</v>
      </c>
      <c r="D7" s="95" t="s">
        <v>102</v>
      </c>
      <c r="E7" s="94">
        <v>14470000</v>
      </c>
      <c r="F7" s="94">
        <f>+E7*C7</f>
        <v>14470000</v>
      </c>
      <c r="G7" s="93">
        <v>14259800</v>
      </c>
      <c r="H7" s="93">
        <f>+G7*C7</f>
        <v>14259800</v>
      </c>
      <c r="I7" s="92">
        <v>15100000</v>
      </c>
      <c r="J7" s="92">
        <f>+I7*C7</f>
        <v>15100000</v>
      </c>
    </row>
    <row r="8" spans="1:11" ht="105.75" customHeight="1" thickBot="1" x14ac:dyDescent="0.3">
      <c r="A8" s="91"/>
      <c r="B8" s="96">
        <v>3</v>
      </c>
      <c r="C8" s="90">
        <v>1</v>
      </c>
      <c r="D8" s="95" t="s">
        <v>101</v>
      </c>
      <c r="E8" s="94">
        <v>14470000</v>
      </c>
      <c r="F8" s="94">
        <f>+E8*C8</f>
        <v>14470000</v>
      </c>
      <c r="G8" s="93">
        <v>14259800</v>
      </c>
      <c r="H8" s="93">
        <f>+G8*C8</f>
        <v>14259800</v>
      </c>
      <c r="I8" s="92">
        <v>15100000</v>
      </c>
      <c r="J8" s="92">
        <f>+I8*C8</f>
        <v>15100000</v>
      </c>
    </row>
    <row r="9" spans="1:11" ht="111" customHeight="1" thickBot="1" x14ac:dyDescent="0.3">
      <c r="A9" s="91"/>
      <c r="B9" s="90">
        <v>4</v>
      </c>
      <c r="C9" s="89">
        <v>1</v>
      </c>
      <c r="D9" s="88" t="s">
        <v>100</v>
      </c>
      <c r="E9" s="87">
        <v>14470000</v>
      </c>
      <c r="F9" s="87">
        <f>+E9*C9</f>
        <v>14470000</v>
      </c>
      <c r="G9" s="86">
        <v>14259800</v>
      </c>
      <c r="H9" s="86">
        <f>+G9*C9</f>
        <v>14259800</v>
      </c>
      <c r="I9" s="85">
        <v>15100000</v>
      </c>
      <c r="J9" s="85">
        <f>+I9*C9</f>
        <v>15100000</v>
      </c>
    </row>
    <row r="10" spans="1:11" ht="15.75" thickBot="1" x14ac:dyDescent="0.3">
      <c r="B10" s="84"/>
      <c r="C10" s="84"/>
      <c r="D10" s="83" t="s">
        <v>59</v>
      </c>
      <c r="E10" s="80">
        <f t="shared" ref="E10:J10" si="0">+SUM(E5:E9)</f>
        <v>65230000</v>
      </c>
      <c r="F10" s="80">
        <f t="shared" si="0"/>
        <v>87050000</v>
      </c>
      <c r="G10" s="82">
        <f t="shared" si="0"/>
        <v>63948200</v>
      </c>
      <c r="H10" s="82">
        <f t="shared" si="0"/>
        <v>85117000</v>
      </c>
      <c r="I10" s="80">
        <f t="shared" si="0"/>
        <v>67820000</v>
      </c>
      <c r="J10" s="80">
        <f t="shared" si="0"/>
        <v>90340000</v>
      </c>
    </row>
    <row r="11" spans="1:11" ht="15.75" thickBot="1" x14ac:dyDescent="0.3">
      <c r="B11" s="58"/>
      <c r="C11" s="58"/>
      <c r="D11" s="78" t="s">
        <v>58</v>
      </c>
      <c r="E11" s="80">
        <f t="shared" ref="E11:J11" si="1">+E10*19%</f>
        <v>12393700</v>
      </c>
      <c r="F11" s="79">
        <f t="shared" si="1"/>
        <v>16539500</v>
      </c>
      <c r="G11" s="82">
        <f t="shared" si="1"/>
        <v>12150158</v>
      </c>
      <c r="H11" s="81">
        <f t="shared" si="1"/>
        <v>16172230</v>
      </c>
      <c r="I11" s="80">
        <f t="shared" si="1"/>
        <v>12885800</v>
      </c>
      <c r="J11" s="79">
        <f t="shared" si="1"/>
        <v>17164600</v>
      </c>
    </row>
    <row r="12" spans="1:11" ht="15.75" thickBot="1" x14ac:dyDescent="0.3">
      <c r="B12" s="58"/>
      <c r="C12" s="58"/>
      <c r="D12" s="78" t="s">
        <v>39</v>
      </c>
      <c r="E12" s="75">
        <f t="shared" ref="E12:J12" si="2">+SUM(E10:E11)</f>
        <v>77623700</v>
      </c>
      <c r="F12" s="74">
        <f t="shared" si="2"/>
        <v>103589500</v>
      </c>
      <c r="G12" s="77">
        <f t="shared" si="2"/>
        <v>76098358</v>
      </c>
      <c r="H12" s="76">
        <f t="shared" si="2"/>
        <v>101289230</v>
      </c>
      <c r="I12" s="75">
        <f t="shared" si="2"/>
        <v>80705800</v>
      </c>
      <c r="J12" s="74">
        <f t="shared" si="2"/>
        <v>107504600</v>
      </c>
    </row>
    <row r="13" spans="1:11" ht="15.75" thickBot="1" x14ac:dyDescent="0.3">
      <c r="F13" s="73" t="s">
        <v>5</v>
      </c>
      <c r="H13" s="73" t="s">
        <v>5</v>
      </c>
      <c r="J13" s="73" t="s">
        <v>5</v>
      </c>
    </row>
    <row r="16" spans="1:11" x14ac:dyDescent="0.25">
      <c r="K16" s="72"/>
    </row>
  </sheetData>
  <mergeCells count="5">
    <mergeCell ref="E4:F4"/>
    <mergeCell ref="G4:H4"/>
    <mergeCell ref="I4:J4"/>
    <mergeCell ref="B3:J3"/>
    <mergeCell ref="B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11CC-C3F4-4EFE-BABF-32070605E2A5}">
  <dimension ref="A2:F8"/>
  <sheetViews>
    <sheetView workbookViewId="0">
      <selection activeCell="D6" sqref="D6:D7"/>
    </sheetView>
  </sheetViews>
  <sheetFormatPr baseColWidth="10" defaultRowHeight="15" x14ac:dyDescent="0.25"/>
  <cols>
    <col min="3" max="3" width="40.5703125" customWidth="1"/>
    <col min="4" max="4" width="37.5703125" customWidth="1"/>
    <col min="5" max="5" width="34.5703125" customWidth="1"/>
    <col min="6" max="6" width="38.5703125" customWidth="1"/>
  </cols>
  <sheetData>
    <row r="2" spans="1:6" ht="15.75" thickBot="1" x14ac:dyDescent="0.3"/>
    <row r="3" spans="1:6" ht="15.75" thickBot="1" x14ac:dyDescent="0.3">
      <c r="C3" s="239" t="s">
        <v>65</v>
      </c>
      <c r="D3" s="240"/>
      <c r="E3" s="240"/>
      <c r="F3" s="241"/>
    </row>
    <row r="4" spans="1:6" ht="15.75" thickBot="1" x14ac:dyDescent="0.3">
      <c r="C4" s="1"/>
      <c r="D4" s="1"/>
    </row>
    <row r="5" spans="1:6" ht="39.75" customHeight="1" thickBot="1" x14ac:dyDescent="0.3">
      <c r="C5" s="71" t="s">
        <v>57</v>
      </c>
      <c r="D5" s="70" t="s">
        <v>99</v>
      </c>
      <c r="E5" s="70" t="s">
        <v>98</v>
      </c>
      <c r="F5" s="70" t="s">
        <v>97</v>
      </c>
    </row>
    <row r="6" spans="1:6" ht="409.5" customHeight="1" x14ac:dyDescent="0.25">
      <c r="A6" s="244"/>
      <c r="B6" s="244"/>
      <c r="C6" s="245" t="s">
        <v>96</v>
      </c>
      <c r="D6" s="242" t="s">
        <v>95</v>
      </c>
      <c r="E6" s="242" t="s">
        <v>94</v>
      </c>
      <c r="F6" s="242" t="s">
        <v>93</v>
      </c>
    </row>
    <row r="7" spans="1:6" ht="87" customHeight="1" thickBot="1" x14ac:dyDescent="0.3">
      <c r="A7" s="244"/>
      <c r="B7" s="244"/>
      <c r="C7" s="246"/>
      <c r="D7" s="243"/>
      <c r="E7" s="243"/>
      <c r="F7" s="243"/>
    </row>
    <row r="8" spans="1:6" ht="15.75" thickBot="1" x14ac:dyDescent="0.3">
      <c r="C8" s="55" t="s">
        <v>56</v>
      </c>
      <c r="D8" s="69" t="s">
        <v>5</v>
      </c>
      <c r="E8" s="69" t="s">
        <v>5</v>
      </c>
      <c r="F8" s="69" t="s">
        <v>5</v>
      </c>
    </row>
  </sheetData>
  <mergeCells count="7">
    <mergeCell ref="C3:F3"/>
    <mergeCell ref="F6:F7"/>
    <mergeCell ref="A6:A7"/>
    <mergeCell ref="C6:C7"/>
    <mergeCell ref="B6:B7"/>
    <mergeCell ref="D6:D7"/>
    <mergeCell ref="E6:E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D7F50-9131-44C5-8AC5-C2B32F98776B}">
  <sheetPr>
    <pageSetUpPr fitToPage="1"/>
  </sheetPr>
  <dimension ref="B2:D37"/>
  <sheetViews>
    <sheetView zoomScaleNormal="100" workbookViewId="0">
      <selection activeCell="E16" sqref="E16"/>
    </sheetView>
  </sheetViews>
  <sheetFormatPr baseColWidth="10" defaultRowHeight="15" x14ac:dyDescent="0.25"/>
  <cols>
    <col min="1" max="1" width="11.42578125" style="105"/>
    <col min="2" max="2" width="33.140625" style="105" customWidth="1"/>
    <col min="3" max="3" width="30.28515625" style="105" customWidth="1"/>
    <col min="4" max="4" width="11.42578125" style="105"/>
    <col min="5" max="5" width="16.85546875" style="105" bestFit="1" customWidth="1"/>
    <col min="6" max="16384" width="11.42578125" style="105"/>
  </cols>
  <sheetData>
    <row r="2" spans="2:4" ht="15.75" thickBot="1" x14ac:dyDescent="0.3">
      <c r="B2" s="247" t="s">
        <v>126</v>
      </c>
      <c r="C2" s="247"/>
    </row>
    <row r="3" spans="2:4" ht="69.75" customHeight="1" thickBot="1" x14ac:dyDescent="0.3">
      <c r="B3" s="248" t="s">
        <v>125</v>
      </c>
      <c r="C3" s="249"/>
      <c r="D3" s="125"/>
    </row>
    <row r="4" spans="2:4" ht="18.75" customHeight="1" x14ac:dyDescent="0.25">
      <c r="B4" s="126"/>
      <c r="C4" s="126"/>
      <c r="D4" s="125"/>
    </row>
    <row r="5" spans="2:4" ht="18.75" customHeight="1" thickBot="1" x14ac:dyDescent="0.3">
      <c r="B5" s="120" t="s">
        <v>120</v>
      </c>
      <c r="C5" s="130"/>
      <c r="D5" s="125"/>
    </row>
    <row r="6" spans="2:4" ht="31.5" customHeight="1" thickBot="1" x14ac:dyDescent="0.3">
      <c r="B6" s="118" t="s">
        <v>119</v>
      </c>
      <c r="C6" s="117" t="s">
        <v>64</v>
      </c>
      <c r="D6" s="125"/>
    </row>
    <row r="7" spans="2:4" ht="18.75" customHeight="1" x14ac:dyDescent="0.25">
      <c r="B7" s="116" t="s">
        <v>118</v>
      </c>
      <c r="C7" s="115" t="s">
        <v>124</v>
      </c>
      <c r="D7" s="125"/>
    </row>
    <row r="8" spans="2:4" ht="21.75" customHeight="1" x14ac:dyDescent="0.25">
      <c r="B8" s="129" t="s">
        <v>116</v>
      </c>
      <c r="C8" s="123" t="s">
        <v>5</v>
      </c>
      <c r="D8" s="125"/>
    </row>
    <row r="9" spans="2:4" ht="82.5" customHeight="1" thickBot="1" x14ac:dyDescent="0.3">
      <c r="B9" s="128" t="s">
        <v>123</v>
      </c>
      <c r="C9" s="127" t="s">
        <v>122</v>
      </c>
      <c r="D9" s="125"/>
    </row>
    <row r="10" spans="2:4" ht="18.75" customHeight="1" x14ac:dyDescent="0.25">
      <c r="B10" s="126"/>
      <c r="C10" s="126"/>
      <c r="D10" s="125"/>
    </row>
    <row r="11" spans="2:4" ht="18.75" customHeight="1" x14ac:dyDescent="0.25">
      <c r="B11" s="126"/>
      <c r="C11" s="126"/>
      <c r="D11" s="125"/>
    </row>
    <row r="13" spans="2:4" ht="15.75" thickBot="1" x14ac:dyDescent="0.3">
      <c r="B13" s="120" t="s">
        <v>120</v>
      </c>
      <c r="C13" s="124"/>
    </row>
    <row r="14" spans="2:4" ht="28.5" customHeight="1" thickBot="1" x14ac:dyDescent="0.3">
      <c r="B14" s="118" t="s">
        <v>119</v>
      </c>
      <c r="C14" s="117" t="s">
        <v>50</v>
      </c>
    </row>
    <row r="15" spans="2:4" x14ac:dyDescent="0.25">
      <c r="B15" s="116" t="s">
        <v>118</v>
      </c>
      <c r="C15" s="115" t="s">
        <v>121</v>
      </c>
    </row>
    <row r="16" spans="2:4" ht="18.75" customHeight="1" x14ac:dyDescent="0.25">
      <c r="B16" s="114" t="s">
        <v>116</v>
      </c>
      <c r="C16" s="123" t="s">
        <v>5</v>
      </c>
    </row>
    <row r="17" spans="2:3" x14ac:dyDescent="0.25">
      <c r="B17" s="112" t="s">
        <v>115</v>
      </c>
      <c r="C17" s="111" t="s">
        <v>5</v>
      </c>
    </row>
    <row r="18" spans="2:3" ht="37.5" customHeight="1" x14ac:dyDescent="0.25">
      <c r="B18" s="110" t="s">
        <v>114</v>
      </c>
      <c r="C18" s="106" t="s">
        <v>5</v>
      </c>
    </row>
    <row r="19" spans="2:3" ht="71.25" x14ac:dyDescent="0.25">
      <c r="B19" s="107" t="s">
        <v>113</v>
      </c>
      <c r="C19" s="109" t="s">
        <v>5</v>
      </c>
    </row>
    <row r="20" spans="2:3" ht="28.5" x14ac:dyDescent="0.25">
      <c r="B20" s="107" t="s">
        <v>112</v>
      </c>
      <c r="C20" s="109" t="s">
        <v>5</v>
      </c>
    </row>
    <row r="21" spans="2:3" ht="28.5" x14ac:dyDescent="0.25">
      <c r="B21" s="107" t="s">
        <v>111</v>
      </c>
      <c r="C21" s="109" t="s">
        <v>5</v>
      </c>
    </row>
    <row r="22" spans="2:3" ht="85.5" x14ac:dyDescent="0.25">
      <c r="B22" s="107" t="s">
        <v>109</v>
      </c>
      <c r="C22" s="108" t="s">
        <v>5</v>
      </c>
    </row>
    <row r="23" spans="2:3" ht="28.5" x14ac:dyDescent="0.25">
      <c r="B23" s="107" t="s">
        <v>108</v>
      </c>
      <c r="C23" s="106" t="s">
        <v>5</v>
      </c>
    </row>
    <row r="24" spans="2:3" x14ac:dyDescent="0.25">
      <c r="B24" s="122"/>
      <c r="C24" s="121"/>
    </row>
    <row r="25" spans="2:3" x14ac:dyDescent="0.25">
      <c r="B25" s="122"/>
      <c r="C25" s="121"/>
    </row>
    <row r="26" spans="2:3" x14ac:dyDescent="0.25">
      <c r="B26" s="122"/>
      <c r="C26" s="121"/>
    </row>
    <row r="27" spans="2:3" ht="15.75" thickBot="1" x14ac:dyDescent="0.3">
      <c r="B27" s="120" t="s">
        <v>120</v>
      </c>
      <c r="C27" s="119"/>
    </row>
    <row r="28" spans="2:3" ht="31.5" customHeight="1" thickBot="1" x14ac:dyDescent="0.3">
      <c r="B28" s="118" t="s">
        <v>119</v>
      </c>
      <c r="C28" s="117" t="s">
        <v>99</v>
      </c>
    </row>
    <row r="29" spans="2:3" x14ac:dyDescent="0.25">
      <c r="B29" s="116" t="s">
        <v>118</v>
      </c>
      <c r="C29" s="115" t="s">
        <v>117</v>
      </c>
    </row>
    <row r="30" spans="2:3" x14ac:dyDescent="0.25">
      <c r="B30" s="114" t="s">
        <v>116</v>
      </c>
      <c r="C30" s="113" t="s">
        <v>54</v>
      </c>
    </row>
    <row r="31" spans="2:3" x14ac:dyDescent="0.25">
      <c r="B31" s="112" t="s">
        <v>115</v>
      </c>
      <c r="C31" s="111" t="s">
        <v>5</v>
      </c>
    </row>
    <row r="32" spans="2:3" x14ac:dyDescent="0.25">
      <c r="B32" s="110" t="s">
        <v>114</v>
      </c>
      <c r="C32" s="106" t="s">
        <v>5</v>
      </c>
    </row>
    <row r="33" spans="2:3" ht="71.25" x14ac:dyDescent="0.25">
      <c r="B33" s="107" t="s">
        <v>113</v>
      </c>
      <c r="C33" s="109" t="s">
        <v>5</v>
      </c>
    </row>
    <row r="34" spans="2:3" ht="28.5" x14ac:dyDescent="0.25">
      <c r="B34" s="107" t="s">
        <v>112</v>
      </c>
      <c r="C34" s="109" t="s">
        <v>5</v>
      </c>
    </row>
    <row r="35" spans="2:3" ht="28.5" x14ac:dyDescent="0.25">
      <c r="B35" s="107" t="s">
        <v>111</v>
      </c>
      <c r="C35" s="109" t="s">
        <v>110</v>
      </c>
    </row>
    <row r="36" spans="2:3" ht="85.5" x14ac:dyDescent="0.25">
      <c r="B36" s="107" t="s">
        <v>109</v>
      </c>
      <c r="C36" s="108" t="s">
        <v>54</v>
      </c>
    </row>
    <row r="37" spans="2:3" ht="28.5" x14ac:dyDescent="0.25">
      <c r="B37" s="107" t="s">
        <v>108</v>
      </c>
      <c r="C37" s="106" t="s">
        <v>5</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EA4D-80A0-4E3A-A711-06277F9F197C}">
  <sheetPr>
    <pageSetUpPr fitToPage="1"/>
  </sheetPr>
  <dimension ref="B1:H75"/>
  <sheetViews>
    <sheetView topLeftCell="A61" zoomScale="90" zoomScaleNormal="90" workbookViewId="0">
      <selection activeCell="G98" sqref="G98"/>
    </sheetView>
  </sheetViews>
  <sheetFormatPr baseColWidth="10" defaultRowHeight="15" x14ac:dyDescent="0.25"/>
  <cols>
    <col min="1" max="1" width="11.42578125" style="105"/>
    <col min="2" max="2" width="27.5703125" style="105" customWidth="1"/>
    <col min="3" max="3" width="29.5703125" style="105" customWidth="1"/>
    <col min="4" max="4" width="27" style="105" customWidth="1"/>
    <col min="5" max="5" width="19.28515625" style="105" customWidth="1"/>
    <col min="6" max="6" width="14.85546875" style="105" bestFit="1" customWidth="1"/>
    <col min="7" max="7" width="16" style="105" bestFit="1" customWidth="1"/>
    <col min="8" max="8" width="11.42578125" style="105"/>
    <col min="9" max="9" width="25.5703125" style="105" bestFit="1" customWidth="1"/>
    <col min="10" max="10" width="19.7109375" style="105" customWidth="1"/>
    <col min="11" max="11" width="18.28515625" style="105" customWidth="1"/>
    <col min="12" max="12" width="24.42578125" style="105" customWidth="1"/>
    <col min="13" max="16384" width="11.42578125" style="105"/>
  </cols>
  <sheetData>
    <row r="1" spans="2:6" x14ac:dyDescent="0.25">
      <c r="D1" s="200"/>
    </row>
    <row r="2" spans="2:6" ht="15.75" thickBot="1" x14ac:dyDescent="0.3">
      <c r="B2" s="258" t="str">
        <f>+DOCUMENTOS!B2</f>
        <v>INVITACIÓN ABIERTA No 020 DE 2022</v>
      </c>
      <c r="C2" s="258"/>
      <c r="D2" s="258"/>
    </row>
    <row r="3" spans="2:6" ht="64.5" customHeight="1" thickBot="1" x14ac:dyDescent="0.3">
      <c r="B3" s="255" t="str">
        <f>+DOCUMENTOS!B3</f>
        <v xml:space="preserve">CONTRATAR LA COMPRA E INSTALACIÓN DE PLATAFORMAS DE INGRESO OPERACIONAL A LAS LÍNEAS DE PRODUCCIÓN L1YL2 -L8YL9. </v>
      </c>
      <c r="C3" s="256"/>
      <c r="D3" s="257"/>
      <c r="E3" s="199"/>
      <c r="F3" s="199"/>
    </row>
    <row r="4" spans="2:6" x14ac:dyDescent="0.25">
      <c r="B4" s="198"/>
      <c r="C4" s="198"/>
      <c r="D4" s="198"/>
      <c r="E4" s="198"/>
      <c r="F4" s="198"/>
    </row>
    <row r="5" spans="2:6" x14ac:dyDescent="0.25">
      <c r="B5" s="197" t="s">
        <v>162</v>
      </c>
    </row>
    <row r="7" spans="2:6" ht="62.25" customHeight="1" x14ac:dyDescent="0.25">
      <c r="B7" s="196" t="s">
        <v>161</v>
      </c>
      <c r="C7" s="259" t="s">
        <v>160</v>
      </c>
      <c r="D7" s="260"/>
      <c r="F7" s="144"/>
    </row>
    <row r="8" spans="2:6" ht="18.75" customHeight="1" x14ac:dyDescent="0.25">
      <c r="B8" s="195" t="s">
        <v>141</v>
      </c>
      <c r="C8" s="190" t="s">
        <v>159</v>
      </c>
      <c r="D8" s="194" t="s">
        <v>158</v>
      </c>
      <c r="F8" s="189"/>
    </row>
    <row r="9" spans="2:6" ht="44.25" customHeight="1" x14ac:dyDescent="0.25">
      <c r="B9" s="191" t="s">
        <v>139</v>
      </c>
      <c r="C9" s="190" t="s">
        <v>157</v>
      </c>
      <c r="D9" s="193" t="s">
        <v>156</v>
      </c>
      <c r="F9" s="189"/>
    </row>
    <row r="10" spans="2:6" ht="21" customHeight="1" x14ac:dyDescent="0.25">
      <c r="B10" s="191" t="s">
        <v>136</v>
      </c>
      <c r="C10" s="190" t="s">
        <v>155</v>
      </c>
      <c r="D10" s="190" t="s">
        <v>154</v>
      </c>
      <c r="F10" s="189"/>
    </row>
    <row r="11" spans="2:6" ht="25.5" customHeight="1" x14ac:dyDescent="0.25">
      <c r="B11" s="192" t="s">
        <v>134</v>
      </c>
      <c r="C11" s="190" t="s">
        <v>153</v>
      </c>
      <c r="D11" s="190" t="s">
        <v>152</v>
      </c>
      <c r="F11" s="189"/>
    </row>
    <row r="12" spans="2:6" ht="33.75" customHeight="1" x14ac:dyDescent="0.25">
      <c r="B12" s="191" t="s">
        <v>151</v>
      </c>
      <c r="C12" s="190" t="s">
        <v>150</v>
      </c>
      <c r="D12" s="190" t="s">
        <v>149</v>
      </c>
      <c r="F12" s="189"/>
    </row>
    <row r="13" spans="2:6" ht="33.75" customHeight="1" x14ac:dyDescent="0.25">
      <c r="B13" s="191" t="s">
        <v>148</v>
      </c>
      <c r="C13" s="190" t="s">
        <v>147</v>
      </c>
      <c r="D13" s="190" t="s">
        <v>146</v>
      </c>
      <c r="F13" s="189"/>
    </row>
    <row r="14" spans="2:6" ht="18.75" customHeight="1" x14ac:dyDescent="0.25">
      <c r="B14" s="188"/>
      <c r="C14" s="187"/>
      <c r="D14" s="187"/>
      <c r="F14" s="189"/>
    </row>
    <row r="15" spans="2:6" ht="18.75" customHeight="1" x14ac:dyDescent="0.25">
      <c r="B15" s="188"/>
      <c r="C15" s="187"/>
      <c r="D15" s="187"/>
      <c r="F15" s="186"/>
    </row>
    <row r="16" spans="2:6" ht="18.75" customHeight="1" x14ac:dyDescent="0.25">
      <c r="B16" s="253" t="str">
        <f>+DOCUMENTOS!C6</f>
        <v>CONERGIA CRANES SAS</v>
      </c>
      <c r="C16" s="254"/>
      <c r="D16" s="254"/>
      <c r="E16" s="254"/>
      <c r="F16" s="166" t="s">
        <v>5</v>
      </c>
    </row>
    <row r="17" spans="2:8" ht="18.75" customHeight="1" x14ac:dyDescent="0.25">
      <c r="B17" s="165" t="s">
        <v>143</v>
      </c>
      <c r="C17" s="164"/>
      <c r="D17" s="164"/>
      <c r="E17" s="163"/>
      <c r="F17" s="185"/>
    </row>
    <row r="18" spans="2:8" ht="18.75" customHeight="1" thickBot="1" x14ac:dyDescent="0.3">
      <c r="B18" s="140"/>
      <c r="C18" s="157" t="s">
        <v>142</v>
      </c>
      <c r="D18" s="161">
        <v>2213494312</v>
      </c>
      <c r="E18" s="184">
        <f>D18/D19</f>
        <v>2.1602214431076181</v>
      </c>
      <c r="F18" s="183" t="s">
        <v>5</v>
      </c>
      <c r="G18" s="182"/>
    </row>
    <row r="19" spans="2:8" ht="18.75" customHeight="1" x14ac:dyDescent="0.25">
      <c r="B19" s="140" t="s">
        <v>141</v>
      </c>
      <c r="C19" s="142" t="s">
        <v>140</v>
      </c>
      <c r="D19" s="149">
        <v>1024660837</v>
      </c>
      <c r="E19" s="141"/>
      <c r="F19" s="181"/>
    </row>
    <row r="20" spans="2:8" ht="18.75" customHeight="1" x14ac:dyDescent="0.25">
      <c r="B20" s="140"/>
      <c r="C20" s="142"/>
      <c r="D20" s="149"/>
      <c r="E20" s="148"/>
      <c r="F20" s="181"/>
    </row>
    <row r="21" spans="2:8" ht="18.75" customHeight="1" thickBot="1" x14ac:dyDescent="0.3">
      <c r="B21" s="140" t="s">
        <v>139</v>
      </c>
      <c r="C21" s="157" t="s">
        <v>138</v>
      </c>
      <c r="D21" s="159" t="s">
        <v>145</v>
      </c>
      <c r="E21" s="158">
        <f>D18-D19</f>
        <v>1188833475</v>
      </c>
      <c r="F21" s="181" t="s">
        <v>5</v>
      </c>
    </row>
    <row r="22" spans="2:8" ht="18.75" customHeight="1" x14ac:dyDescent="0.25">
      <c r="B22" s="140"/>
      <c r="C22" s="142"/>
      <c r="D22" s="149"/>
      <c r="E22" s="148"/>
      <c r="F22" s="181"/>
    </row>
    <row r="23" spans="2:8" ht="18.75" customHeight="1" thickBot="1" x14ac:dyDescent="0.3">
      <c r="B23" s="140" t="s">
        <v>136</v>
      </c>
      <c r="C23" s="157" t="s">
        <v>135</v>
      </c>
      <c r="D23" s="152">
        <v>1319774436</v>
      </c>
      <c r="E23" s="156">
        <f>D23/D24</f>
        <v>0.56919703186109238</v>
      </c>
      <c r="F23" s="181" t="s">
        <v>5</v>
      </c>
    </row>
    <row r="24" spans="2:8" ht="18.75" customHeight="1" x14ac:dyDescent="0.25">
      <c r="B24" s="140"/>
      <c r="C24" s="142" t="s">
        <v>127</v>
      </c>
      <c r="D24" s="149">
        <v>2318660081</v>
      </c>
      <c r="E24" s="148"/>
      <c r="F24" s="150"/>
    </row>
    <row r="25" spans="2:8" ht="18.75" customHeight="1" x14ac:dyDescent="0.25">
      <c r="B25" s="250"/>
      <c r="C25" s="251"/>
      <c r="D25" s="251"/>
      <c r="E25" s="252"/>
      <c r="F25" s="180"/>
    </row>
    <row r="26" spans="2:8" ht="18.75" customHeight="1" thickBot="1" x14ac:dyDescent="0.3">
      <c r="B26" s="140" t="s">
        <v>134</v>
      </c>
      <c r="C26" s="139" t="s">
        <v>128</v>
      </c>
      <c r="D26" s="152">
        <v>159538436</v>
      </c>
      <c r="E26" s="151">
        <f>D26/D27</f>
        <v>5.2878455719178907</v>
      </c>
      <c r="F26" s="150" t="s">
        <v>5</v>
      </c>
      <c r="H26" s="179"/>
    </row>
    <row r="27" spans="2:8" ht="18.75" customHeight="1" x14ac:dyDescent="0.25">
      <c r="B27" s="140"/>
      <c r="C27" s="142" t="s">
        <v>133</v>
      </c>
      <c r="D27" s="149">
        <v>30170782</v>
      </c>
      <c r="E27" s="148"/>
      <c r="F27" s="178"/>
    </row>
    <row r="28" spans="2:8" x14ac:dyDescent="0.25">
      <c r="B28" s="143"/>
      <c r="D28" s="146"/>
      <c r="E28" s="141"/>
      <c r="F28" s="177"/>
    </row>
    <row r="29" spans="2:8" ht="15.75" thickBot="1" x14ac:dyDescent="0.3">
      <c r="B29" s="140" t="s">
        <v>132</v>
      </c>
      <c r="C29" s="139" t="s">
        <v>128</v>
      </c>
      <c r="D29" s="152">
        <v>159538436</v>
      </c>
      <c r="E29" s="137">
        <f>D29/D30</f>
        <v>0.15971641678762938</v>
      </c>
      <c r="F29" s="177" t="s">
        <v>110</v>
      </c>
    </row>
    <row r="30" spans="2:8" x14ac:dyDescent="0.25">
      <c r="B30" s="143"/>
      <c r="C30" s="142" t="s">
        <v>130</v>
      </c>
      <c r="D30" s="149">
        <v>998885645</v>
      </c>
      <c r="E30" s="141"/>
      <c r="F30" s="177"/>
    </row>
    <row r="31" spans="2:8" x14ac:dyDescent="0.25">
      <c r="B31" s="143"/>
      <c r="C31" s="142"/>
      <c r="E31" s="141"/>
      <c r="F31" s="177"/>
    </row>
    <row r="32" spans="2:8" ht="15.75" thickBot="1" x14ac:dyDescent="0.3">
      <c r="B32" s="140" t="s">
        <v>129</v>
      </c>
      <c r="C32" s="139" t="s">
        <v>128</v>
      </c>
      <c r="D32" s="152">
        <v>159538436</v>
      </c>
      <c r="E32" s="137">
        <f>D32/D33</f>
        <v>6.8806306412621587E-2</v>
      </c>
      <c r="F32" s="177" t="s">
        <v>110</v>
      </c>
    </row>
    <row r="33" spans="2:6" x14ac:dyDescent="0.25">
      <c r="B33" s="135"/>
      <c r="C33" s="134" t="s">
        <v>127</v>
      </c>
      <c r="D33" s="176">
        <v>2318660081</v>
      </c>
      <c r="E33" s="132"/>
      <c r="F33" s="175"/>
    </row>
    <row r="34" spans="2:6" x14ac:dyDescent="0.25">
      <c r="C34" s="142"/>
    </row>
    <row r="35" spans="2:6" x14ac:dyDescent="0.25">
      <c r="C35" s="142"/>
    </row>
    <row r="36" spans="2:6" x14ac:dyDescent="0.25">
      <c r="F36" s="174"/>
    </row>
    <row r="37" spans="2:6" x14ac:dyDescent="0.25">
      <c r="B37" s="253" t="str">
        <f>+DOCUMENTOS!C14</f>
        <v>INGENIERIA Y DESARROLLO ENERGETICO APLICADO SAS</v>
      </c>
      <c r="C37" s="254"/>
      <c r="D37" s="254"/>
      <c r="E37" s="261"/>
      <c r="F37" s="166" t="s">
        <v>110</v>
      </c>
    </row>
    <row r="38" spans="2:6" x14ac:dyDescent="0.25">
      <c r="B38" s="165" t="s">
        <v>143</v>
      </c>
      <c r="C38" s="164"/>
      <c r="D38" s="164"/>
      <c r="E38" s="163"/>
      <c r="F38" s="162"/>
    </row>
    <row r="39" spans="2:6" ht="15.75" thickBot="1" x14ac:dyDescent="0.3">
      <c r="B39" s="140"/>
      <c r="C39" s="157" t="s">
        <v>142</v>
      </c>
      <c r="D39" s="161">
        <v>152781728</v>
      </c>
      <c r="E39" s="173">
        <f>D39/D40</f>
        <v>4.4943169067094439</v>
      </c>
      <c r="F39" s="155" t="s">
        <v>5</v>
      </c>
    </row>
    <row r="40" spans="2:6" x14ac:dyDescent="0.25">
      <c r="B40" s="140" t="s">
        <v>141</v>
      </c>
      <c r="C40" s="142" t="s">
        <v>140</v>
      </c>
      <c r="D40" s="149">
        <v>33994427</v>
      </c>
      <c r="E40" s="148"/>
      <c r="F40" s="155"/>
    </row>
    <row r="41" spans="2:6" x14ac:dyDescent="0.25">
      <c r="B41" s="140"/>
      <c r="C41" s="142"/>
      <c r="D41" s="149"/>
      <c r="E41" s="148"/>
      <c r="F41" s="155"/>
    </row>
    <row r="42" spans="2:6" ht="15.75" thickBot="1" x14ac:dyDescent="0.3">
      <c r="B42" s="140" t="s">
        <v>139</v>
      </c>
      <c r="C42" s="157" t="s">
        <v>138</v>
      </c>
      <c r="D42" s="159" t="s">
        <v>144</v>
      </c>
      <c r="E42" s="158">
        <f>D39-D40</f>
        <v>118787301</v>
      </c>
      <c r="F42" s="155" t="s">
        <v>5</v>
      </c>
    </row>
    <row r="43" spans="2:6" x14ac:dyDescent="0.25">
      <c r="B43" s="140"/>
      <c r="C43" s="142"/>
      <c r="D43" s="149"/>
      <c r="E43" s="148"/>
      <c r="F43" s="155"/>
    </row>
    <row r="44" spans="2:6" ht="15.75" thickBot="1" x14ac:dyDescent="0.3">
      <c r="B44" s="140" t="s">
        <v>136</v>
      </c>
      <c r="C44" s="157" t="s">
        <v>135</v>
      </c>
      <c r="D44" s="152">
        <v>33994427</v>
      </c>
      <c r="E44" s="156">
        <f>D44/D45</f>
        <v>0.18649388160287794</v>
      </c>
      <c r="F44" s="155" t="s">
        <v>5</v>
      </c>
    </row>
    <row r="45" spans="2:6" x14ac:dyDescent="0.25">
      <c r="B45" s="140"/>
      <c r="C45" s="142" t="s">
        <v>127</v>
      </c>
      <c r="D45" s="149">
        <v>182281728</v>
      </c>
      <c r="E45" s="148"/>
      <c r="F45" s="154"/>
    </row>
    <row r="46" spans="2:6" x14ac:dyDescent="0.25">
      <c r="B46" s="250"/>
      <c r="C46" s="251"/>
      <c r="D46" s="251"/>
      <c r="E46" s="252"/>
      <c r="F46" s="153"/>
    </row>
    <row r="47" spans="2:6" ht="15.75" thickBot="1" x14ac:dyDescent="0.3">
      <c r="B47" s="140" t="s">
        <v>134</v>
      </c>
      <c r="C47" s="139" t="s">
        <v>128</v>
      </c>
      <c r="D47" s="161">
        <v>44551000</v>
      </c>
      <c r="E47" s="172">
        <f>D47/D48</f>
        <v>371.25833333333333</v>
      </c>
      <c r="F47" s="150" t="s">
        <v>5</v>
      </c>
    </row>
    <row r="48" spans="2:6" x14ac:dyDescent="0.25">
      <c r="B48" s="140"/>
      <c r="C48" s="142" t="s">
        <v>133</v>
      </c>
      <c r="D48" s="149">
        <v>120000</v>
      </c>
      <c r="E48" s="158"/>
      <c r="F48" s="147"/>
    </row>
    <row r="49" spans="2:6" x14ac:dyDescent="0.25">
      <c r="B49" s="143"/>
      <c r="E49" s="141"/>
      <c r="F49" s="155"/>
    </row>
    <row r="50" spans="2:6" ht="15.75" thickBot="1" x14ac:dyDescent="0.3">
      <c r="B50" s="140" t="s">
        <v>132</v>
      </c>
      <c r="C50" s="139" t="s">
        <v>128</v>
      </c>
      <c r="D50" s="169">
        <f>+D47</f>
        <v>44551000</v>
      </c>
      <c r="E50" s="137">
        <f>D50/D51</f>
        <v>0.46637847810561839</v>
      </c>
      <c r="F50" s="155" t="s">
        <v>5</v>
      </c>
    </row>
    <row r="51" spans="2:6" x14ac:dyDescent="0.25">
      <c r="B51" s="143"/>
      <c r="C51" s="142" t="s">
        <v>130</v>
      </c>
      <c r="D51" s="171">
        <v>95525420</v>
      </c>
      <c r="E51" s="141"/>
      <c r="F51" s="155"/>
    </row>
    <row r="52" spans="2:6" x14ac:dyDescent="0.25">
      <c r="B52" s="143"/>
      <c r="C52" s="142"/>
      <c r="D52" s="170"/>
      <c r="E52" s="141"/>
      <c r="F52" s="155"/>
    </row>
    <row r="53" spans="2:6" ht="15.75" thickBot="1" x14ac:dyDescent="0.3">
      <c r="B53" s="140" t="s">
        <v>129</v>
      </c>
      <c r="C53" s="139" t="s">
        <v>128</v>
      </c>
      <c r="D53" s="169">
        <f>+D50</f>
        <v>44551000</v>
      </c>
      <c r="E53" s="137">
        <f>D53/D54</f>
        <v>0.24440738240093929</v>
      </c>
      <c r="F53" s="155" t="s">
        <v>110</v>
      </c>
    </row>
    <row r="54" spans="2:6" x14ac:dyDescent="0.25">
      <c r="B54" s="135"/>
      <c r="C54" s="134" t="s">
        <v>127</v>
      </c>
      <c r="D54" s="168">
        <f>+D45</f>
        <v>182281728</v>
      </c>
      <c r="E54" s="132"/>
      <c r="F54" s="167"/>
    </row>
    <row r="58" spans="2:6" x14ac:dyDescent="0.25">
      <c r="B58" s="253" t="str">
        <f>+DOCUMENTOS!C28</f>
        <v>SOLUCIONES INDUSTRIALES MAVELEC S.A.S</v>
      </c>
      <c r="C58" s="254"/>
      <c r="D58" s="254"/>
      <c r="E58" s="254"/>
      <c r="F58" s="166" t="s">
        <v>131</v>
      </c>
    </row>
    <row r="59" spans="2:6" x14ac:dyDescent="0.25">
      <c r="B59" s="165" t="s">
        <v>143</v>
      </c>
      <c r="C59" s="164"/>
      <c r="D59" s="164"/>
      <c r="E59" s="163"/>
      <c r="F59" s="162"/>
    </row>
    <row r="60" spans="2:6" ht="15.75" thickBot="1" x14ac:dyDescent="0.3">
      <c r="B60" s="140"/>
      <c r="C60" s="157" t="s">
        <v>142</v>
      </c>
      <c r="D60" s="161">
        <v>1269128301</v>
      </c>
      <c r="E60" s="160">
        <f>D60/D61</f>
        <v>2.4661579131257643</v>
      </c>
      <c r="F60" s="155" t="s">
        <v>5</v>
      </c>
    </row>
    <row r="61" spans="2:6" x14ac:dyDescent="0.25">
      <c r="B61" s="140" t="s">
        <v>141</v>
      </c>
      <c r="C61" s="142" t="s">
        <v>140</v>
      </c>
      <c r="D61" s="149">
        <v>514617614</v>
      </c>
      <c r="E61" s="141"/>
      <c r="F61" s="155"/>
    </row>
    <row r="62" spans="2:6" x14ac:dyDescent="0.25">
      <c r="B62" s="140"/>
      <c r="C62" s="142"/>
      <c r="D62" s="149"/>
      <c r="E62" s="148"/>
      <c r="F62" s="155"/>
    </row>
    <row r="63" spans="2:6" ht="15.75" thickBot="1" x14ac:dyDescent="0.3">
      <c r="B63" s="140" t="s">
        <v>139</v>
      </c>
      <c r="C63" s="157" t="s">
        <v>138</v>
      </c>
      <c r="D63" s="159" t="s">
        <v>137</v>
      </c>
      <c r="E63" s="158">
        <f>D60-D61</f>
        <v>754510687</v>
      </c>
      <c r="F63" s="155" t="s">
        <v>5</v>
      </c>
    </row>
    <row r="64" spans="2:6" x14ac:dyDescent="0.25">
      <c r="B64" s="140"/>
      <c r="C64" s="142"/>
      <c r="D64" s="149"/>
      <c r="E64" s="148"/>
      <c r="F64" s="155"/>
    </row>
    <row r="65" spans="2:6" ht="15.75" thickBot="1" x14ac:dyDescent="0.3">
      <c r="B65" s="140" t="s">
        <v>136</v>
      </c>
      <c r="C65" s="157" t="s">
        <v>135</v>
      </c>
      <c r="D65" s="152">
        <v>692647105</v>
      </c>
      <c r="E65" s="156">
        <f>D65/D66</f>
        <v>0.36845361656580428</v>
      </c>
      <c r="F65" s="155" t="s">
        <v>5</v>
      </c>
    </row>
    <row r="66" spans="2:6" x14ac:dyDescent="0.25">
      <c r="B66" s="140"/>
      <c r="C66" s="142" t="s">
        <v>127</v>
      </c>
      <c r="D66" s="149">
        <v>1879875984</v>
      </c>
      <c r="E66" s="148"/>
      <c r="F66" s="154"/>
    </row>
    <row r="67" spans="2:6" x14ac:dyDescent="0.25">
      <c r="B67" s="250"/>
      <c r="C67" s="251"/>
      <c r="D67" s="251"/>
      <c r="E67" s="252"/>
      <c r="F67" s="153"/>
    </row>
    <row r="68" spans="2:6" ht="15.75" thickBot="1" x14ac:dyDescent="0.3">
      <c r="B68" s="140" t="s">
        <v>134</v>
      </c>
      <c r="C68" s="139" t="s">
        <v>128</v>
      </c>
      <c r="D68" s="152">
        <v>49581769</v>
      </c>
      <c r="E68" s="151">
        <f>D68/D69</f>
        <v>0.33057559471731313</v>
      </c>
      <c r="F68" s="150" t="s">
        <v>131</v>
      </c>
    </row>
    <row r="69" spans="2:6" x14ac:dyDescent="0.25">
      <c r="B69" s="140"/>
      <c r="C69" s="142" t="s">
        <v>133</v>
      </c>
      <c r="D69" s="149">
        <v>149986175</v>
      </c>
      <c r="E69" s="148"/>
      <c r="F69" s="147"/>
    </row>
    <row r="70" spans="2:6" x14ac:dyDescent="0.25">
      <c r="B70" s="143"/>
      <c r="D70" s="146"/>
      <c r="E70" s="141"/>
      <c r="F70" s="136"/>
    </row>
    <row r="71" spans="2:6" ht="15.75" thickBot="1" x14ac:dyDescent="0.3">
      <c r="B71" s="140" t="s">
        <v>132</v>
      </c>
      <c r="C71" s="139" t="s">
        <v>128</v>
      </c>
      <c r="D71" s="138">
        <f>+D68</f>
        <v>49581769</v>
      </c>
      <c r="E71" s="137">
        <f>D71/D72</f>
        <v>4.1762603552705529E-2</v>
      </c>
      <c r="F71" s="145" t="s">
        <v>131</v>
      </c>
    </row>
    <row r="72" spans="2:6" x14ac:dyDescent="0.25">
      <c r="B72" s="143"/>
      <c r="C72" s="142" t="s">
        <v>130</v>
      </c>
      <c r="D72" s="144">
        <v>1187228879</v>
      </c>
      <c r="E72" s="141"/>
      <c r="F72" s="136"/>
    </row>
    <row r="73" spans="2:6" x14ac:dyDescent="0.25">
      <c r="B73" s="143"/>
      <c r="C73" s="142"/>
      <c r="E73" s="141"/>
      <c r="F73" s="136"/>
    </row>
    <row r="74" spans="2:6" ht="15.75" thickBot="1" x14ac:dyDescent="0.3">
      <c r="B74" s="140" t="s">
        <v>129</v>
      </c>
      <c r="C74" s="139" t="s">
        <v>128</v>
      </c>
      <c r="D74" s="138">
        <f>+D71</f>
        <v>49581769</v>
      </c>
      <c r="E74" s="137">
        <f>D74/D75</f>
        <v>2.6375021236507271E-2</v>
      </c>
      <c r="F74" s="136" t="s">
        <v>110</v>
      </c>
    </row>
    <row r="75" spans="2:6" x14ac:dyDescent="0.25">
      <c r="B75" s="135"/>
      <c r="C75" s="134" t="s">
        <v>127</v>
      </c>
      <c r="D75" s="133">
        <f>+D66</f>
        <v>1879875984</v>
      </c>
      <c r="E75" s="132"/>
      <c r="F75" s="131"/>
    </row>
  </sheetData>
  <mergeCells count="9">
    <mergeCell ref="B2:D2"/>
    <mergeCell ref="C7:D7"/>
    <mergeCell ref="B37:E37"/>
    <mergeCell ref="B58:E58"/>
    <mergeCell ref="B67:E67"/>
    <mergeCell ref="B46:E46"/>
    <mergeCell ref="B16:E16"/>
    <mergeCell ref="B25:E25"/>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A48A-46E8-4C50-ADF6-89DABC15ED8E}">
  <dimension ref="B1:F13"/>
  <sheetViews>
    <sheetView topLeftCell="A4" workbookViewId="0">
      <selection activeCell="F21" sqref="F21"/>
    </sheetView>
  </sheetViews>
  <sheetFormatPr baseColWidth="10" defaultRowHeight="15" x14ac:dyDescent="0.25"/>
  <cols>
    <col min="1" max="1" width="11.42578125" style="105"/>
    <col min="2" max="2" width="26.42578125" style="105" customWidth="1"/>
    <col min="3" max="3" width="24" style="105" customWidth="1"/>
    <col min="4" max="4" width="21.85546875" style="105" customWidth="1"/>
    <col min="5" max="5" width="15.85546875" style="105" customWidth="1"/>
    <col min="6" max="6" width="18.140625" style="105" customWidth="1"/>
    <col min="7" max="16384" width="11.42578125" style="105"/>
  </cols>
  <sheetData>
    <row r="1" spans="2:6" ht="15.75" x14ac:dyDescent="0.25">
      <c r="B1" s="222"/>
    </row>
    <row r="2" spans="2:6" ht="33" customHeight="1" x14ac:dyDescent="0.25">
      <c r="B2" s="262" t="str">
        <f>+'EVALUACION INDICES'!B2</f>
        <v>INVITACIÓN ABIERTA No 020 DE 2022</v>
      </c>
      <c r="C2" s="262"/>
    </row>
    <row r="3" spans="2:6" ht="138" customHeight="1" x14ac:dyDescent="0.25">
      <c r="B3" s="266" t="str">
        <f>+'EVALUACION INDICES'!B3</f>
        <v xml:space="preserve">CONTRATAR LA COMPRA E INSTALACIÓN DE PLATAFORMAS DE INGRESO OPERACIONAL A LAS LÍNEAS DE PRODUCCIÓN L1YL2 -L8YL9. </v>
      </c>
      <c r="C3" s="266"/>
    </row>
    <row r="4" spans="2:6" ht="15.75" thickBot="1" x14ac:dyDescent="0.3">
      <c r="B4" s="221" t="s">
        <v>162</v>
      </c>
      <c r="C4" s="58"/>
    </row>
    <row r="5" spans="2:6" ht="22.5" customHeight="1" thickTop="1" thickBot="1" x14ac:dyDescent="0.3">
      <c r="B5" s="263" t="s">
        <v>164</v>
      </c>
      <c r="C5" s="264"/>
      <c r="D5" s="220" t="s">
        <v>163</v>
      </c>
      <c r="E5" s="220" t="s">
        <v>163</v>
      </c>
      <c r="F5" s="220" t="s">
        <v>163</v>
      </c>
    </row>
    <row r="6" spans="2:6" ht="60.75" customHeight="1" thickTop="1" thickBot="1" x14ac:dyDescent="0.3">
      <c r="B6" s="264"/>
      <c r="C6" s="265"/>
      <c r="D6" s="219" t="str">
        <f>+DOCUMENTOS!C6</f>
        <v>CONERGIA CRANES SAS</v>
      </c>
      <c r="E6" s="219" t="str">
        <f>+DOCUMENTOS!C14</f>
        <v>INGENIERIA Y DESARROLLO ENERGETICO APLICADO SAS</v>
      </c>
      <c r="F6" s="219" t="str">
        <f>+DOCUMENTOS!C28</f>
        <v>SOLUCIONES INDUSTRIALES MAVELEC S.A.S</v>
      </c>
    </row>
    <row r="7" spans="2:6" ht="39.75" customHeight="1" thickTop="1" x14ac:dyDescent="0.25">
      <c r="B7" s="195" t="s">
        <v>141</v>
      </c>
      <c r="C7" s="194" t="str">
        <f>+'EVALUACION INDICES'!D8</f>
        <v>&gt; = 1.0</v>
      </c>
      <c r="D7" s="208">
        <f>+'EVALUACION INDICES'!E18</f>
        <v>2.1602214431076181</v>
      </c>
      <c r="E7" s="208">
        <f>+'EVALUACION INDICES'!E39</f>
        <v>4.4943169067094439</v>
      </c>
      <c r="F7" s="218">
        <f>+'EVALUACION INDICES'!E60</f>
        <v>2.4661579131257643</v>
      </c>
    </row>
    <row r="8" spans="2:6" ht="39" customHeight="1" x14ac:dyDescent="0.25">
      <c r="B8" s="191" t="s">
        <v>139</v>
      </c>
      <c r="C8" s="193" t="str">
        <f>+'EVALUACION INDICES'!D9</f>
        <v>&gt; =  al P.O</v>
      </c>
      <c r="D8" s="217">
        <f>+'EVALUACION INDICES'!E21</f>
        <v>1188833475</v>
      </c>
      <c r="E8" s="216">
        <f>+'EVALUACION INDICES'!E42</f>
        <v>118787301</v>
      </c>
      <c r="F8" s="215">
        <f>+'EVALUACION INDICES'!E63</f>
        <v>754510687</v>
      </c>
    </row>
    <row r="9" spans="2:6" ht="39" customHeight="1" x14ac:dyDescent="0.25">
      <c r="B9" s="214" t="s">
        <v>136</v>
      </c>
      <c r="C9" s="213" t="str">
        <f>+'EVALUACION INDICES'!D10</f>
        <v>&lt;= 75 %</v>
      </c>
      <c r="D9" s="205">
        <f>+'EVALUACION INDICES'!E23</f>
        <v>0.56919703186109238</v>
      </c>
      <c r="E9" s="212">
        <f>+'EVALUACION INDICES'!E44</f>
        <v>0.18649388160287794</v>
      </c>
      <c r="F9" s="211">
        <f>+'EVALUACION INDICES'!E65</f>
        <v>0.36845361656580428</v>
      </c>
    </row>
    <row r="10" spans="2:6" ht="15.75" x14ac:dyDescent="0.25">
      <c r="B10" s="210" t="s">
        <v>134</v>
      </c>
      <c r="C10" s="209" t="str">
        <f>+'EVALUACION INDICES'!D11</f>
        <v>&gt; = 5</v>
      </c>
      <c r="D10" s="208">
        <f>+'EVALUACION INDICES'!E26</f>
        <v>5.2878455719178907</v>
      </c>
      <c r="E10" s="207">
        <f>+'EVALUACION INDICES'!E47</f>
        <v>371.25833333333333</v>
      </c>
      <c r="F10" s="206">
        <f>+'EVALUACION INDICES'!E68</f>
        <v>0.33057559471731313</v>
      </c>
    </row>
    <row r="11" spans="2:6" ht="31.5" x14ac:dyDescent="0.25">
      <c r="B11" s="191" t="s">
        <v>151</v>
      </c>
      <c r="C11" s="190" t="str">
        <f>+'EVALUACION INDICES'!D12</f>
        <v>&gt; = 5%</v>
      </c>
      <c r="D11" s="205">
        <f>+'EVALUACION INDICES'!E29</f>
        <v>0.15971641678762938</v>
      </c>
      <c r="E11" s="205">
        <f>+'EVALUACION INDICES'!E50</f>
        <v>0.46637847810561839</v>
      </c>
      <c r="F11" s="204">
        <f>+'EVALUACION INDICES'!E71</f>
        <v>4.1762603552705529E-2</v>
      </c>
    </row>
    <row r="12" spans="2:6" ht="31.5" x14ac:dyDescent="0.25">
      <c r="B12" s="191" t="s">
        <v>148</v>
      </c>
      <c r="C12" s="190" t="str">
        <f>+'EVALUACION INDICES'!D13</f>
        <v>&gt; = 0.5%</v>
      </c>
      <c r="D12" s="203">
        <f>+'EVALUACION INDICES'!E32</f>
        <v>6.8806306412621587E-2</v>
      </c>
      <c r="E12" s="203">
        <f>+'EVALUACION INDICES'!E53</f>
        <v>0.24440738240093929</v>
      </c>
      <c r="F12" s="202">
        <f>+'EVALUACION INDICES'!E74</f>
        <v>2.6375021236507271E-2</v>
      </c>
    </row>
    <row r="13" spans="2:6" x14ac:dyDescent="0.25">
      <c r="D13" s="201" t="s">
        <v>110</v>
      </c>
      <c r="E13" s="201" t="s">
        <v>5</v>
      </c>
      <c r="F13" s="201" t="s">
        <v>54</v>
      </c>
    </row>
  </sheetData>
  <mergeCells count="3">
    <mergeCell ref="B2:C2"/>
    <mergeCell ref="B5:C6"/>
    <mergeCell ref="B3:C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511F0-621C-466A-A0A7-6D6E148A1454}">
  <dimension ref="B1:F31"/>
  <sheetViews>
    <sheetView workbookViewId="0">
      <selection activeCell="I23" sqref="I23"/>
    </sheetView>
  </sheetViews>
  <sheetFormatPr baseColWidth="10" defaultRowHeight="15" x14ac:dyDescent="0.25"/>
  <cols>
    <col min="1" max="1" width="11.42578125" style="105"/>
    <col min="2" max="2" width="27.5703125" style="105" customWidth="1"/>
    <col min="3" max="3" width="29.5703125" style="105" customWidth="1"/>
    <col min="4" max="4" width="27" style="105" customWidth="1"/>
    <col min="5" max="5" width="19.28515625" style="105" customWidth="1"/>
    <col min="6" max="6" width="14.85546875" style="105" bestFit="1" customWidth="1"/>
    <col min="7" max="7" width="16" style="105" bestFit="1" customWidth="1"/>
    <col min="8" max="8" width="11.42578125" style="105"/>
    <col min="9" max="9" width="25.5703125" style="105" bestFit="1" customWidth="1"/>
    <col min="10" max="10" width="19.7109375" style="105" customWidth="1"/>
    <col min="11" max="11" width="18.28515625" style="105" customWidth="1"/>
    <col min="12" max="12" width="24.42578125" style="105" customWidth="1"/>
    <col min="13" max="16384" width="11.42578125" style="105"/>
  </cols>
  <sheetData>
    <row r="1" spans="2:6" x14ac:dyDescent="0.25">
      <c r="D1" s="200"/>
    </row>
    <row r="2" spans="2:6" ht="15.75" thickBot="1" x14ac:dyDescent="0.3">
      <c r="B2" s="258" t="str">
        <f>+[1]DOCUMENTOS!B2</f>
        <v>INVITACIÓN ABIERTA No 020 DE 2022</v>
      </c>
      <c r="C2" s="258"/>
      <c r="D2" s="258"/>
    </row>
    <row r="3" spans="2:6" ht="64.5" customHeight="1" thickBot="1" x14ac:dyDescent="0.3">
      <c r="B3" s="255" t="str">
        <f>+[1]DOCUMENTOS!B3</f>
        <v xml:space="preserve">CONTRATAR LA COMPRA E INSTALACIÓN DE PLATAFORMAS DE INGRESO OPERACIONAL A LAS LÍNEAS DE PRODUCCIÓN L1YL2 -L8YL9. </v>
      </c>
      <c r="C3" s="256"/>
      <c r="D3" s="257"/>
      <c r="E3" s="199"/>
      <c r="F3" s="199"/>
    </row>
    <row r="4" spans="2:6" x14ac:dyDescent="0.25">
      <c r="B4" s="198"/>
      <c r="C4" s="198"/>
      <c r="D4" s="198"/>
      <c r="E4" s="198"/>
      <c r="F4" s="198"/>
    </row>
    <row r="5" spans="2:6" x14ac:dyDescent="0.25">
      <c r="B5" s="197" t="s">
        <v>162</v>
      </c>
    </row>
    <row r="6" spans="2:6" ht="62.25" customHeight="1" x14ac:dyDescent="0.25">
      <c r="B6" s="196" t="s">
        <v>161</v>
      </c>
      <c r="C6" s="259" t="s">
        <v>160</v>
      </c>
      <c r="D6" s="260"/>
      <c r="F6" s="144"/>
    </row>
    <row r="7" spans="2:6" ht="18.75" customHeight="1" x14ac:dyDescent="0.25">
      <c r="B7" s="195" t="s">
        <v>141</v>
      </c>
      <c r="C7" s="190" t="s">
        <v>159</v>
      </c>
      <c r="D7" s="194" t="s">
        <v>158</v>
      </c>
      <c r="F7" s="189"/>
    </row>
    <row r="8" spans="2:6" ht="44.25" customHeight="1" x14ac:dyDescent="0.25">
      <c r="B8" s="191" t="s">
        <v>139</v>
      </c>
      <c r="C8" s="190" t="s">
        <v>157</v>
      </c>
      <c r="D8" s="193" t="s">
        <v>156</v>
      </c>
      <c r="F8" s="189"/>
    </row>
    <row r="9" spans="2:6" ht="21" customHeight="1" x14ac:dyDescent="0.25">
      <c r="B9" s="191" t="s">
        <v>136</v>
      </c>
      <c r="C9" s="190" t="s">
        <v>155</v>
      </c>
      <c r="D9" s="190" t="s">
        <v>154</v>
      </c>
      <c r="F9" s="189"/>
    </row>
    <row r="10" spans="2:6" ht="25.5" customHeight="1" x14ac:dyDescent="0.25">
      <c r="B10" s="192" t="s">
        <v>134</v>
      </c>
      <c r="C10" s="190" t="s">
        <v>153</v>
      </c>
      <c r="D10" s="190" t="s">
        <v>152</v>
      </c>
      <c r="F10" s="189"/>
    </row>
    <row r="11" spans="2:6" ht="33.75" customHeight="1" x14ac:dyDescent="0.25">
      <c r="B11" s="191" t="s">
        <v>151</v>
      </c>
      <c r="C11" s="190" t="s">
        <v>150</v>
      </c>
      <c r="D11" s="190" t="s">
        <v>149</v>
      </c>
      <c r="F11" s="189"/>
    </row>
    <row r="12" spans="2:6" ht="33.75" customHeight="1" x14ac:dyDescent="0.25">
      <c r="B12" s="191" t="s">
        <v>148</v>
      </c>
      <c r="C12" s="190" t="s">
        <v>147</v>
      </c>
      <c r="D12" s="190" t="s">
        <v>146</v>
      </c>
      <c r="F12" s="189"/>
    </row>
    <row r="13" spans="2:6" ht="18.75" customHeight="1" x14ac:dyDescent="0.25">
      <c r="B13" s="188"/>
      <c r="C13" s="187"/>
      <c r="D13" s="187"/>
      <c r="F13" s="189"/>
    </row>
    <row r="14" spans="2:6" x14ac:dyDescent="0.25">
      <c r="B14" s="253" t="str">
        <f>+[1]DOCUMENTOS!C28</f>
        <v>SOLUCIONES INDUSTRIALES MAVELEC S.A.S</v>
      </c>
      <c r="C14" s="254"/>
      <c r="D14" s="254"/>
      <c r="E14" s="254"/>
      <c r="F14" s="166" t="s">
        <v>5</v>
      </c>
    </row>
    <row r="15" spans="2:6" x14ac:dyDescent="0.25">
      <c r="B15" s="165" t="s">
        <v>143</v>
      </c>
      <c r="C15" s="164"/>
      <c r="D15" s="164"/>
      <c r="E15" s="163"/>
      <c r="F15" s="162"/>
    </row>
    <row r="16" spans="2:6" ht="15.75" thickBot="1" x14ac:dyDescent="0.3">
      <c r="B16" s="140"/>
      <c r="C16" s="157" t="s">
        <v>142</v>
      </c>
      <c r="D16" s="280">
        <v>1269128301</v>
      </c>
      <c r="E16" s="160">
        <f>D16/D17</f>
        <v>2.4661579131257643</v>
      </c>
      <c r="F16" s="281" t="s">
        <v>5</v>
      </c>
    </row>
    <row r="17" spans="2:6" x14ac:dyDescent="0.25">
      <c r="B17" s="140" t="s">
        <v>141</v>
      </c>
      <c r="C17" s="142" t="s">
        <v>140</v>
      </c>
      <c r="D17" s="282">
        <v>514617614</v>
      </c>
      <c r="E17" s="141"/>
      <c r="F17" s="281"/>
    </row>
    <row r="18" spans="2:6" x14ac:dyDescent="0.25">
      <c r="B18" s="140"/>
      <c r="C18" s="142"/>
      <c r="D18" s="282"/>
      <c r="E18" s="283"/>
      <c r="F18" s="281"/>
    </row>
    <row r="19" spans="2:6" ht="15.75" thickBot="1" x14ac:dyDescent="0.3">
      <c r="B19" s="140" t="s">
        <v>139</v>
      </c>
      <c r="C19" s="157" t="s">
        <v>138</v>
      </c>
      <c r="D19" s="284" t="s">
        <v>137</v>
      </c>
      <c r="E19" s="285">
        <f>D16-D17</f>
        <v>754510687</v>
      </c>
      <c r="F19" s="281" t="s">
        <v>5</v>
      </c>
    </row>
    <row r="20" spans="2:6" x14ac:dyDescent="0.25">
      <c r="B20" s="140"/>
      <c r="C20" s="142"/>
      <c r="D20" s="282"/>
      <c r="E20" s="283"/>
      <c r="F20" s="281"/>
    </row>
    <row r="21" spans="2:6" ht="15.75" thickBot="1" x14ac:dyDescent="0.3">
      <c r="B21" s="140" t="s">
        <v>136</v>
      </c>
      <c r="C21" s="157" t="s">
        <v>135</v>
      </c>
      <c r="D21" s="152">
        <v>692647105</v>
      </c>
      <c r="E21" s="156">
        <f>D21/D22</f>
        <v>0.36845361656580428</v>
      </c>
      <c r="F21" s="281" t="s">
        <v>5</v>
      </c>
    </row>
    <row r="22" spans="2:6" x14ac:dyDescent="0.25">
      <c r="B22" s="140"/>
      <c r="C22" s="142" t="s">
        <v>127</v>
      </c>
      <c r="D22" s="282">
        <v>1879875984</v>
      </c>
      <c r="E22" s="283"/>
      <c r="F22" s="154"/>
    </row>
    <row r="23" spans="2:6" x14ac:dyDescent="0.25">
      <c r="B23" s="250"/>
      <c r="C23" s="251"/>
      <c r="D23" s="251"/>
      <c r="E23" s="252"/>
      <c r="F23" s="153"/>
    </row>
    <row r="24" spans="2:6" ht="15.75" thickBot="1" x14ac:dyDescent="0.3">
      <c r="B24" s="140" t="s">
        <v>134</v>
      </c>
      <c r="C24" s="139" t="s">
        <v>128</v>
      </c>
      <c r="D24" s="152">
        <v>262219014</v>
      </c>
      <c r="E24" s="151">
        <f>D24/D25</f>
        <v>47.361728321253239</v>
      </c>
      <c r="F24" s="150" t="s">
        <v>5</v>
      </c>
    </row>
    <row r="25" spans="2:6" x14ac:dyDescent="0.25">
      <c r="B25" s="140"/>
      <c r="C25" s="142" t="s">
        <v>133</v>
      </c>
      <c r="D25" s="282">
        <v>5536517</v>
      </c>
      <c r="E25" s="283"/>
      <c r="F25" s="286"/>
    </row>
    <row r="26" spans="2:6" x14ac:dyDescent="0.25">
      <c r="B26" s="143"/>
      <c r="D26" s="224"/>
      <c r="E26" s="141"/>
      <c r="F26" s="136"/>
    </row>
    <row r="27" spans="2:6" ht="15.75" thickBot="1" x14ac:dyDescent="0.3">
      <c r="B27" s="140" t="s">
        <v>132</v>
      </c>
      <c r="C27" s="139" t="s">
        <v>128</v>
      </c>
      <c r="D27" s="138">
        <f>+D24</f>
        <v>262219014</v>
      </c>
      <c r="E27" s="137">
        <f>D27/D28</f>
        <v>0.22086643834074052</v>
      </c>
      <c r="F27" s="145" t="s">
        <v>5</v>
      </c>
    </row>
    <row r="28" spans="2:6" x14ac:dyDescent="0.25">
      <c r="B28" s="143"/>
      <c r="C28" s="142" t="s">
        <v>130</v>
      </c>
      <c r="D28" s="144">
        <v>1187228879</v>
      </c>
      <c r="E28" s="141"/>
      <c r="F28" s="136"/>
    </row>
    <row r="29" spans="2:6" x14ac:dyDescent="0.25">
      <c r="B29" s="143"/>
      <c r="C29" s="142"/>
      <c r="E29" s="141"/>
      <c r="F29" s="136"/>
    </row>
    <row r="30" spans="2:6" ht="15.75" thickBot="1" x14ac:dyDescent="0.3">
      <c r="B30" s="140" t="s">
        <v>129</v>
      </c>
      <c r="C30" s="139" t="s">
        <v>128</v>
      </c>
      <c r="D30" s="138">
        <f>+D27</f>
        <v>262219014</v>
      </c>
      <c r="E30" s="137">
        <f>D30/D31</f>
        <v>0.13948740035608648</v>
      </c>
      <c r="F30" s="136" t="s">
        <v>110</v>
      </c>
    </row>
    <row r="31" spans="2:6" x14ac:dyDescent="0.25">
      <c r="B31" s="135"/>
      <c r="C31" s="134" t="s">
        <v>127</v>
      </c>
      <c r="D31" s="133">
        <f>+D22</f>
        <v>1879875984</v>
      </c>
      <c r="E31" s="132"/>
      <c r="F31" s="131"/>
    </row>
  </sheetData>
  <mergeCells count="5">
    <mergeCell ref="B2:D2"/>
    <mergeCell ref="B3:D3"/>
    <mergeCell ref="C6:D6"/>
    <mergeCell ref="B14:E14"/>
    <mergeCell ref="B23:E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9"/>
  <sheetViews>
    <sheetView tabSelected="1" workbookViewId="0">
      <selection activeCell="D9" sqref="D9"/>
    </sheetView>
  </sheetViews>
  <sheetFormatPr baseColWidth="10" defaultRowHeight="15" x14ac:dyDescent="0.25"/>
  <cols>
    <col min="1" max="1" width="27.42578125" customWidth="1"/>
    <col min="2" max="2" width="12.28515625" customWidth="1"/>
    <col min="3" max="5" width="24.7109375" customWidth="1"/>
    <col min="8" max="8" width="14.5703125" bestFit="1" customWidth="1"/>
  </cols>
  <sheetData>
    <row r="1" spans="1:5" x14ac:dyDescent="0.25">
      <c r="A1" s="2"/>
      <c r="B1" s="2"/>
      <c r="C1" s="2"/>
      <c r="D1" s="2"/>
      <c r="E1" s="2"/>
    </row>
    <row r="2" spans="1:5" ht="23.25" x14ac:dyDescent="0.35">
      <c r="A2" s="270" t="s">
        <v>63</v>
      </c>
      <c r="B2" s="270"/>
      <c r="C2" s="270"/>
      <c r="D2" s="270"/>
      <c r="E2" s="270"/>
    </row>
    <row r="3" spans="1:5" ht="46.5" customHeight="1" x14ac:dyDescent="0.25">
      <c r="A3" s="271" t="s">
        <v>12</v>
      </c>
      <c r="B3" s="272"/>
      <c r="C3" s="21" t="s">
        <v>68</v>
      </c>
      <c r="D3" s="21" t="s">
        <v>50</v>
      </c>
      <c r="E3" s="21" t="s">
        <v>64</v>
      </c>
    </row>
    <row r="4" spans="1:5" x14ac:dyDescent="0.25">
      <c r="A4" s="271" t="s">
        <v>0</v>
      </c>
      <c r="B4" s="272"/>
      <c r="C4" s="54" t="s">
        <v>5</v>
      </c>
      <c r="D4" s="48" t="s">
        <v>54</v>
      </c>
      <c r="E4" s="54" t="s">
        <v>5</v>
      </c>
    </row>
    <row r="5" spans="1:5" ht="33.75" x14ac:dyDescent="0.25">
      <c r="A5" s="271" t="s">
        <v>32</v>
      </c>
      <c r="B5" s="272"/>
      <c r="C5" s="21">
        <v>978</v>
      </c>
      <c r="D5" s="21" t="s">
        <v>167</v>
      </c>
      <c r="E5" s="21">
        <v>1000</v>
      </c>
    </row>
    <row r="6" spans="1:5" x14ac:dyDescent="0.25">
      <c r="A6" s="271" t="s">
        <v>13</v>
      </c>
      <c r="B6" s="272"/>
      <c r="C6" s="54" t="s">
        <v>5</v>
      </c>
      <c r="D6" s="54" t="s">
        <v>5</v>
      </c>
      <c r="E6" s="18" t="s">
        <v>5</v>
      </c>
    </row>
    <row r="7" spans="1:5" x14ac:dyDescent="0.25">
      <c r="A7" s="273" t="s">
        <v>14</v>
      </c>
      <c r="B7" s="274"/>
      <c r="C7" s="54" t="s">
        <v>5</v>
      </c>
      <c r="D7" s="54" t="s">
        <v>5</v>
      </c>
      <c r="E7" s="19" t="s">
        <v>5</v>
      </c>
    </row>
    <row r="8" spans="1:5" ht="22.5" x14ac:dyDescent="0.25">
      <c r="A8" s="268" t="s">
        <v>107</v>
      </c>
      <c r="B8" s="269"/>
      <c r="C8" s="275" t="s">
        <v>165</v>
      </c>
      <c r="D8" s="59" t="s">
        <v>5</v>
      </c>
      <c r="E8" s="60" t="s">
        <v>5</v>
      </c>
    </row>
    <row r="9" spans="1:5" ht="32.25" customHeight="1" x14ac:dyDescent="0.25">
      <c r="A9" s="268" t="s">
        <v>8</v>
      </c>
      <c r="B9" s="269"/>
      <c r="C9" s="104" t="s">
        <v>5</v>
      </c>
      <c r="D9" s="223" t="s">
        <v>54</v>
      </c>
      <c r="E9" s="279" t="s">
        <v>166</v>
      </c>
    </row>
    <row r="10" spans="1:5" ht="15" customHeight="1" x14ac:dyDescent="0.25">
      <c r="A10" s="276"/>
      <c r="B10" s="276"/>
      <c r="C10" s="277"/>
      <c r="D10" s="278"/>
      <c r="E10" s="277"/>
    </row>
    <row r="11" spans="1:5" x14ac:dyDescent="0.25">
      <c r="B11" s="15"/>
      <c r="C11" s="15"/>
      <c r="D11" s="15"/>
      <c r="E11" s="15"/>
    </row>
    <row r="12" spans="1:5" x14ac:dyDescent="0.25">
      <c r="A12" s="31" t="s">
        <v>90</v>
      </c>
      <c r="B12" s="31"/>
      <c r="C12" s="31"/>
      <c r="D12" s="31"/>
    </row>
    <row r="13" spans="1:5" x14ac:dyDescent="0.25">
      <c r="A13" s="227" t="s">
        <v>92</v>
      </c>
      <c r="B13" s="267"/>
      <c r="C13" s="49"/>
      <c r="D13" s="49"/>
    </row>
    <row r="14" spans="1:5" x14ac:dyDescent="0.25">
      <c r="A14" s="33"/>
      <c r="B14" s="32"/>
      <c r="C14" s="49"/>
      <c r="D14" s="49"/>
    </row>
    <row r="15" spans="1:5" x14ac:dyDescent="0.25">
      <c r="A15" s="33"/>
      <c r="B15" s="32"/>
      <c r="C15" s="49"/>
      <c r="D15" s="49"/>
    </row>
    <row r="16" spans="1:5" x14ac:dyDescent="0.25">
      <c r="A16" s="34" t="s">
        <v>41</v>
      </c>
      <c r="B16" s="22"/>
      <c r="C16" s="22"/>
      <c r="D16" s="22"/>
    </row>
    <row r="17" spans="1:8" x14ac:dyDescent="0.25">
      <c r="A17" s="25" t="s">
        <v>42</v>
      </c>
      <c r="B17" s="22"/>
      <c r="C17" s="22"/>
      <c r="D17" s="22"/>
    </row>
    <row r="20" spans="1:8" x14ac:dyDescent="0.25">
      <c r="A20" s="35" t="s">
        <v>44</v>
      </c>
      <c r="B20" s="36"/>
      <c r="C20" s="36"/>
      <c r="D20" s="36"/>
    </row>
    <row r="21" spans="1:8" x14ac:dyDescent="0.25">
      <c r="A21" s="36" t="s">
        <v>45</v>
      </c>
      <c r="B21" s="36"/>
      <c r="C21" s="36"/>
      <c r="D21" s="36" t="s">
        <v>168</v>
      </c>
    </row>
    <row r="27" spans="1:8" x14ac:dyDescent="0.25">
      <c r="H27" s="57"/>
    </row>
    <row r="28" spans="1:8" x14ac:dyDescent="0.25">
      <c r="H28" s="57"/>
    </row>
    <row r="29" spans="1:8" x14ac:dyDescent="0.25">
      <c r="H29" s="57"/>
    </row>
  </sheetData>
  <mergeCells count="9">
    <mergeCell ref="A13:B13"/>
    <mergeCell ref="A9:B9"/>
    <mergeCell ref="A2:E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EVALUACION JURIDICA</vt:lpstr>
      <vt:lpstr>PONDERACIÓN ECONOMICA</vt:lpstr>
      <vt:lpstr>EVALUACION TECNICO - ECONOMICA</vt:lpstr>
      <vt:lpstr>EVALUACION EXPERIENCIA</vt:lpstr>
      <vt:lpstr>DOCUMENTOS</vt:lpstr>
      <vt:lpstr>EVALUACION INDICES</vt:lpstr>
      <vt:lpstr>INDICADORES</vt:lpstr>
      <vt:lpstr>MAVELEC </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2022-03-30T17:10:50Z</cp:lastPrinted>
  <dcterms:created xsi:type="dcterms:W3CDTF">2017-05-22T13:32:10Z</dcterms:created>
  <dcterms:modified xsi:type="dcterms:W3CDTF">2022-05-27T18:53:42Z</dcterms:modified>
</cp:coreProperties>
</file>