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arco.antolinez\Desktop\LICORERA\2022\INVITACIONES\ABIERTAS\INVI 020 DE 2022 - PLATAFORMAS L1 Y L2\"/>
    </mc:Choice>
  </mc:AlternateContent>
  <xr:revisionPtr revIDLastSave="0" documentId="13_ncr:1_{405FBBE3-3BA4-489E-AA1C-974642FBB5AF}" xr6:coauthVersionLast="47" xr6:coauthVersionMax="47" xr10:uidLastSave="{00000000-0000-0000-0000-000000000000}"/>
  <bookViews>
    <workbookView xWindow="-120" yWindow="-120" windowWidth="29040" windowHeight="15840" activeTab="1" xr2:uid="{00000000-000D-0000-FFFF-FFFF00000000}"/>
  </bookViews>
  <sheets>
    <sheet name="EVALUACION JURIDICA" sheetId="1" r:id="rId1"/>
    <sheet name="PONDERACIÓN ECONOMICA" sheetId="16" r:id="rId2"/>
    <sheet name="EVALUACION TECNICO - ECONOMICA" sheetId="23" r:id="rId3"/>
    <sheet name="EVALUACION EXPERIENCIA" sheetId="22" r:id="rId4"/>
    <sheet name="DOCUMENTOS" sheetId="24" r:id="rId5"/>
    <sheet name="EVALUACION INDICES" sheetId="25" r:id="rId6"/>
    <sheet name="INDICADORES" sheetId="26" r:id="rId7"/>
    <sheet name="RESULTADO"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26" l="1"/>
  <c r="B3" i="26"/>
  <c r="D6" i="26"/>
  <c r="E6" i="26"/>
  <c r="F6" i="26"/>
  <c r="C7" i="26"/>
  <c r="D7" i="26"/>
  <c r="E7" i="26"/>
  <c r="F7" i="26"/>
  <c r="C8" i="26"/>
  <c r="D8" i="26"/>
  <c r="E8" i="26"/>
  <c r="F8" i="26"/>
  <c r="C9" i="26"/>
  <c r="D9" i="26"/>
  <c r="E9" i="26"/>
  <c r="F9" i="26"/>
  <c r="C10" i="26"/>
  <c r="D10" i="26"/>
  <c r="E10" i="26"/>
  <c r="F10" i="26"/>
  <c r="C11" i="26"/>
  <c r="D11" i="26"/>
  <c r="E11" i="26"/>
  <c r="F11" i="26"/>
  <c r="C12" i="26"/>
  <c r="D12" i="26"/>
  <c r="E12" i="26"/>
  <c r="F12" i="26"/>
  <c r="B2" i="25"/>
  <c r="B3" i="25"/>
  <c r="B16" i="25"/>
  <c r="E18" i="25"/>
  <c r="E21" i="25"/>
  <c r="E23" i="25"/>
  <c r="E26" i="25"/>
  <c r="E29" i="25"/>
  <c r="E32" i="25"/>
  <c r="B37" i="25"/>
  <c r="E39" i="25"/>
  <c r="E42" i="25"/>
  <c r="E44" i="25"/>
  <c r="E47" i="25"/>
  <c r="D50" i="25"/>
  <c r="E50" i="25"/>
  <c r="D53" i="25"/>
  <c r="E53" i="25" s="1"/>
  <c r="D54" i="25"/>
  <c r="B58" i="25"/>
  <c r="E60" i="25"/>
  <c r="E63" i="25"/>
  <c r="E65" i="25"/>
  <c r="E68" i="25"/>
  <c r="D71" i="25"/>
  <c r="D74" i="25" s="1"/>
  <c r="E74" i="25" s="1"/>
  <c r="E71" i="25"/>
  <c r="D75" i="25"/>
  <c r="F6" i="23"/>
  <c r="H6" i="23"/>
  <c r="H10" i="23" s="1"/>
  <c r="J6" i="23"/>
  <c r="F7" i="23"/>
  <c r="H7" i="23"/>
  <c r="J7" i="23"/>
  <c r="F8" i="23"/>
  <c r="H8" i="23"/>
  <c r="J8" i="23"/>
  <c r="F9" i="23"/>
  <c r="H9" i="23"/>
  <c r="J9" i="23"/>
  <c r="J10" i="23" s="1"/>
  <c r="E10" i="23"/>
  <c r="E11" i="23" s="1"/>
  <c r="F10" i="23"/>
  <c r="G10" i="23"/>
  <c r="G11" i="23" s="1"/>
  <c r="G12" i="23" s="1"/>
  <c r="I10" i="23"/>
  <c r="I11" i="23" s="1"/>
  <c r="I12" i="23" s="1"/>
  <c r="J11" i="23" l="1"/>
  <c r="J12" i="23" s="1"/>
  <c r="H11" i="23"/>
  <c r="H12" i="23" s="1"/>
  <c r="E12" i="23"/>
  <c r="F11" i="23"/>
  <c r="F12" i="23" s="1"/>
</calcChain>
</file>

<file path=xl/sharedStrings.xml><?xml version="1.0" encoding="utf-8"?>
<sst xmlns="http://schemas.openxmlformats.org/spreadsheetml/2006/main" count="370" uniqueCount="167">
  <si>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</si>
  <si>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</si>
  <si>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</si>
  <si>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</si>
  <si>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r>
      <t xml:space="preserve">Si EL OFERENTE presenta propuesta en Consorcio o Unión Temporal, de conformidad con lo señalado en el artículo 7o. de la Ley 80 de 1993, deberá diligenciar debidamente los </t>
    </r>
    <r>
      <rPr>
        <b/>
        <sz val="8"/>
        <color theme="1"/>
        <rFont val="Arial"/>
        <family val="2"/>
      </rPr>
      <t>Formularios 2 o 3</t>
    </r>
    <r>
      <rPr>
        <sz val="8"/>
        <color theme="1"/>
        <rFont val="Arial"/>
        <family val="2"/>
      </rPr>
      <t xml:space="preserve"> de las presentes condiciones de contratación, especificando: </t>
    </r>
  </si>
  <si>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</si>
  <si>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</si>
  <si>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</si>
  <si>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</si>
  <si>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</si>
  <si>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</si>
  <si>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</si>
  <si>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</si>
  <si>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</si>
  <si>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</si>
  <si>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</si>
  <si>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</si>
  <si>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</si>
  <si>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</si>
  <si>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</si>
  <si>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</si>
  <si>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 xml:space="preserve">CERTIFICACIÓN EXPEDIDA POR LA CONTRALORÍA GENERAL DE LA REPÚBLICA. </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</si>
  <si>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</si>
  <si>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</si>
  <si>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</si>
  <si>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</si>
  <si>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</si>
  <si>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2.1 DOCUMENTOS DE CONTENIDO JURÍDICO.</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</si>
  <si>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</si>
  <si>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</si>
  <si>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</si>
  <si>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</si>
  <si>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</si>
  <si>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Donde:</t>
  </si>
  <si>
    <t>P = Puntaje para la propuesta en evaluación</t>
  </si>
  <si>
    <t>VP = Valor de la propuesta en evaluación</t>
  </si>
  <si>
    <t>PM = Valor de la propuesta más económica.</t>
  </si>
  <si>
    <t>DESCRPCIÓN</t>
  </si>
  <si>
    <t>VALOR OFERTA</t>
  </si>
  <si>
    <t>TOTAL</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</si>
  <si>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</si>
  <si>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Vo. Bo NESTOR JAVIER LEMUS CLAVIJO</t>
  </si>
  <si>
    <t>Subgerente Tecnico</t>
  </si>
  <si>
    <t xml:space="preserve">4.2 CRITERIO DE CALIFICACIÓN </t>
  </si>
  <si>
    <t>Vo. Bo RUTH MARINA NOVOA HERRERA</t>
  </si>
  <si>
    <t>Subgerente Financiero</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</si>
  <si>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</si>
  <si>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</si>
  <si>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</si>
  <si>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FOLIO 1-2</t>
  </si>
  <si>
    <t>INGENIERIA Y DESARROLLO ENERGETICO APLICADO SAS</t>
  </si>
  <si>
    <t>FOLIO 13</t>
  </si>
  <si>
    <t>FOLIO 14</t>
  </si>
  <si>
    <t>FOLIO 15-16</t>
  </si>
  <si>
    <t>NO CUMPLE</t>
  </si>
  <si>
    <t>P = 1000 x (PM/VP)</t>
  </si>
  <si>
    <t xml:space="preserve">RESULTADO </t>
  </si>
  <si>
    <t xml:space="preserve">EXPERIENCIA  </t>
  </si>
  <si>
    <t>IVA</t>
  </si>
  <si>
    <t>SUBTOTAL</t>
  </si>
  <si>
    <t>CANT</t>
  </si>
  <si>
    <t>DESCRIPCIÓN</t>
  </si>
  <si>
    <t>ITEM</t>
  </si>
  <si>
    <t>Se asiganara puntaje una vez se cumpla con los aspectos faltantes.</t>
  </si>
  <si>
    <t>INVITACION ABIERTA No. 020 DE 2022</t>
  </si>
  <si>
    <t>SOLUCIONES INDUSTRIALES MABELEC SAS</t>
  </si>
  <si>
    <t>CONERGIA CRANES SAS</t>
  </si>
  <si>
    <t>EVALUACION EXPERIENCIA INVITACIÓN ABIERTA No. 020 DE 2022</t>
  </si>
  <si>
    <t>FOLIO 2</t>
  </si>
  <si>
    <t>FOLIO 3-5</t>
  </si>
  <si>
    <t>SOLUCIONES INDUSTRIALES MAVELEC SAS</t>
  </si>
  <si>
    <t>FOLIO 6</t>
  </si>
  <si>
    <t>FOLIO 7</t>
  </si>
  <si>
    <t>FOLIO 8-9</t>
  </si>
  <si>
    <t>FOLIO 10-11</t>
  </si>
  <si>
    <t>FOLIO 12</t>
  </si>
  <si>
    <t>NO APORTA</t>
  </si>
  <si>
    <t>FOLIO 15</t>
  </si>
  <si>
    <t>FOLIO 3-8</t>
  </si>
  <si>
    <t>FOLIO 9</t>
  </si>
  <si>
    <t>FOLIO 12-13</t>
  </si>
  <si>
    <t>FOLIO 17</t>
  </si>
  <si>
    <t>FOLIO 18</t>
  </si>
  <si>
    <t>FOLIO 4-5</t>
  </si>
  <si>
    <t>FOLIO 7-14</t>
  </si>
  <si>
    <t>FOLIO 16</t>
  </si>
  <si>
    <t>FOLIO 17-41</t>
  </si>
  <si>
    <t>FOLIO 43- SE VERIFICO EL DEL RL</t>
  </si>
  <si>
    <t>FOLIO 45- SE VERIFICO EL DEL RL</t>
  </si>
  <si>
    <t>FOLIO 47</t>
  </si>
  <si>
    <t>FOLIO 49-52</t>
  </si>
  <si>
    <t>FOLIO 54</t>
  </si>
  <si>
    <t>Vo.Bo. JORGE RICARDO ROMERO FLORIDO</t>
  </si>
  <si>
    <t>Jefe  Oficina  Asesora de Juridica y Contratacion €</t>
  </si>
  <si>
    <t>Jefe  Oficina Asesora de Juridica y Contratacion €</t>
  </si>
  <si>
    <t>1. INDUSTRIAS GOYA INCOL                                                                                                                                                                                                                                                                                                                                     -  CONTRATO No:  N/A.                                                                                                                                                                                                                                                                                                                                                            -  FECHA INICIO: 25 DE NOVIEMBRE DE 2019                                                                                                                                                                                                                                                                                                                                                   - FECHA DE TERMINACION: 15 DE OCTUBRE DE 2021.                                                                                                                                                                                                                                                                                                              - VALOR DEL CONTRATO:   $107.100.000                                                  FIRMA:  ALIRIO ANGARITA SANTOS.                                                                                                               
2. GUIRNALDAS INNOVAFLORA                                                                                -  CONTRATO: No 051-21.                                                                                                      -  FECHA INICIO: 27 DE ABRIL DE 2021                                                                                                    - FECHA DE TERMINACION : 20 DE OCTUBRE DE 2021.                                                                                                         - VALOR DEL CONTRATO:   $ 78.637.580.                                        FIRMA: NICOLAS PACHON ALVARADO.                                                                                                                   
3. JARDINES DE LOS ANDES.                                                                                                 -  CONTRATO No : 21-173.                                                                                                      -  FECHA INICIO:  21 DE OCTUBRE DE 2021                                                                                                    - FECHA DE TERMINACION: 07 DE ENERO DE 2022                                                                - VALOR DEL CONTRATO:   $ 54.720.960                                           FIRMA :MAURICIO AGUIRRE SOTO.</t>
  </si>
  <si>
    <t>1. HALLIBURTON                                                                                                                                                                                                                                                                                                                                     -  CONTRATO No:  N/A.                                                                                                                                                                                                                                                                                                                                                            -  FECHA INICIO: 03 DE OCTUBRE DE 2018                                                                                                                                                                                                                                                                                                                                                   - FECHA DE TERMINACION: 15 DE ABRIL DE 2020.                                                                                                                                                                                                                                                                                                              - VALOR DEL CONTRATO:   $905.459.799                                                  FIRMA:  LUIS ALEJANDRO PAREDES.   
   2. HO2 &amp; ASOCIADOS SAS                                                                                -  CONTRATO: No 19-STR-076.                                                                                                      -  FECHA INICIO:  06 DE JUNIO DE 2019                                                                                                    - FECHA DE TERMINACION :28 DE ENERO DE 2020.                                                                                                         - VALOR DEL CONTRATO:   $ 118.801.226                                        FIRMA: XIOMARA ORDOÑEZ MUTUMBAJOY.                                                                                                                   
3. PERFILES LAMINADOS DE COLOMBIA PLC S.A.S.                                                                                                 -  CONTRATO No : 20-SER-095                                                                                                      -  FECHA INICIO:  15 DE ENERO DE 2020                                                                                                    - FECHA DE TERMINACION: 15 DE MARZO DE 2020                                                                - VALOR DEL CONTRATO:   $ 125.000.000                                           FIRMA :VICTOR ARAQUE</t>
  </si>
  <si>
    <t>1. EMPRESA DE LICORES DE CUNDINAMARCA.                                                                                                                                                                                                                                                                                                                                      -  CONTRATO No:  5320170050                                                                                                                                                                                                                                                                                                                                                            -  FECHA INICIO: 06 DE ABRIL DE 2017                                                                                                                                                                                                                                                                                                                                                   - FECHA DE TERMINACION: 26 DE MAYO DE 2017.                                                                                                                                                                                                                                                                                                              - VALOR DEL CONTRATO:   $273.997.500                                                  FIRMA:  ASTRID MARCELA ZAMORA ESPEJO.
                                                                                                               2.PRODUCTOS LACTEOS COLFRANCE.                                                                                -  CONTRATO: No 01 DOEMACOLFRANCE 2018.                                                                                                      -  FECHA INICIO:  23 DE MAYO DE 2018                                                                                                    - FECHA DE TERMINACION :31 DE MAYO DE 2018.                                                                                                         - VALOR DEL CONTRATO:   $ 252,000,000                                        FIRMA: LUIS ORLANDO CARRILLO GARZON.   
                                                                                                                3. FRESKALECHE S.A.S.                                                                                                 -  CONTRATO No : N/A                                                                                                      -  FECHA INICIO:  20 DE ENERO DE 2021                                                                                                    - FECHA DE TERMINACION: 13 DE DICIEMBRE DE 2021                                                                - VALOR DEL CONTRATO:   $ 266.924.600                                           FIRMA : JAIME EDUARDO GOMEZ GOMEZ.</t>
  </si>
  <si>
    <t>EXPERIENCIA DEL OFERENTE                La experiencia específica se acreditará con la presentación de mínimo 3 certificaciones con entidades privadas o públicas, cuyo valor SUMADO sea igual o superior al presupuesto oficial.   En el caso de Ofertas presentadas por consorcios o uniones temporales, cada uno de sus integrantes deberá acreditar experiencia específica en mínimo un contrato relacionado con el objeto de la presente invitación, la experiencia será la sumatoria de la experiencia de los integrantes que tengan de manera proporcional a su participación en el mismo. La certificación deberá contener la siguiente información:                                                                                                          1.   Nombre o razón social del contratante, dirección y teléfono.                                                                                                  2.   Nombre o razón social del contratista.                                         3.   Número del contrato.                                                                               4.    Objeto del contrato.                                                                                 5.    Fecha de inicio y terminación (día, mes y año).                   6.      Indicación de cumplimiento y calidad a satisfacción.                                                                                           7.    Valor del contrato (incluyendo adiciones en valor              8.    Nombre, firma y cargo de quien expide la certificación.                                                                                             Ø  Cada certificación de contrato u orden se analizará por separado, en caso de presentarse certificaciones que incluyan contratos u órdenes adicionales a la principal, éstas se contarán como una sola.                                                             Ø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Ø  Solo se verificarán las certificaciones que indiquen que se reciben a satisfacción las actividades realizadas.                         Ø  En el caso de propuestas, presentadas por consorcios o uniones temporales, las certificaciones presentadas deberán cumplir con los requisitos e información enunciada anteriormente.                                                                                                       Ø  La no presentación de los certificados que acrediten la experiencia, será motivo para que la propuesta sea declarada como NO CUMPLE. Sin embargo, la Empresa de Licores de Cundinamarca podrá solicitar aclaraciones y/o documentos con el fin de constatar toda la información requerida en este numeral y se reserva el derecho de verificar la información contenida en los documentos.</t>
  </si>
  <si>
    <t>INGENIERIA Y DESARROLLO ENERGETICO S.A.S</t>
  </si>
  <si>
    <t>CONERGIA CRANES</t>
  </si>
  <si>
    <t>SOLUCIONES INDUSTRIALES MAVELEC S.A.S</t>
  </si>
  <si>
    <t xml:space="preserve">Plataforma línea 8 y 9, celda de paletizado las dimensiones son: 2.0 m. de alto X 2.6 mts de largo X 60 cm de ancho y cuenta con 3 escaleras de 7 peldaños cada una, barandas en contorno </t>
  </si>
  <si>
    <t xml:space="preserve">Plataforma línea 2 después del túnel termoencogido: las dimensiones son: 1.5 m. de alto X 2.6 mts de largo X 60 cm de ancho y cuenta con 2 escaleras de 7 peldaños cada una, barandas en contorno </t>
  </si>
  <si>
    <t xml:space="preserve">Plataforma línea 1 y 2, celda de paletizado: las dimensiones son: 2.0 m. de alto X 2.6 mts de largo X 60 cm de ancho y cuenta con 3 escaleras de 7 peldaños cada una, barandas en contorno </t>
  </si>
  <si>
    <t xml:space="preserve">Plataformas línea 1 y 2, antes del tribloque: las dimensiones son: 1.5 m. de alto X 2.6 mts de largo X 60 cm de ancho y cuenta con 2 escaleras de 7 peldaños cada una, barandas en contorno </t>
  </si>
  <si>
    <t>VR. TOTAL</t>
  </si>
  <si>
    <t>VR.UNITARIO</t>
  </si>
  <si>
    <t xml:space="preserve">RESUMEN ECONOMICO </t>
  </si>
  <si>
    <t>EVALUACION FINACIERA</t>
  </si>
  <si>
    <t xml:space="preserve">7. Declaración de renta del año 2020.        </t>
  </si>
  <si>
    <t>6. Certificado de Antecedentes Disciplinarios vigente del contador y del revisor fiscal, expedido por la junta central de contadores con vigencia no superior a tres meses.</t>
  </si>
  <si>
    <t xml:space="preserve">CUMPLE </t>
  </si>
  <si>
    <t>5. Dictamen del revisor fiscal sobre los estados financieros.</t>
  </si>
  <si>
    <t>4. Notas a los estados financieros.</t>
  </si>
  <si>
    <t>3. Certificación de los estados financieros, por el contador público y el representante legal en los términos de la Ley 222 de 1995.</t>
  </si>
  <si>
    <t>2. Estados de Resultados.</t>
  </si>
  <si>
    <t>1. Balance General.</t>
  </si>
  <si>
    <t xml:space="preserve"> DOCUMENTOS SOLICITADOS </t>
  </si>
  <si>
    <t>832006415-9</t>
  </si>
  <si>
    <t>NIT</t>
  </si>
  <si>
    <t xml:space="preserve">NOMBRE </t>
  </si>
  <si>
    <t>EVALUACION DOCUMENTOS</t>
  </si>
  <si>
    <t>901.281.191-1</t>
  </si>
  <si>
    <t>Se presenta RUP con codigo de verificacion No A228600816619A de fecha 21 de Mayo de 2022.</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</si>
  <si>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2020.</t>
  </si>
  <si>
    <t>901.114.318-5</t>
  </si>
  <si>
    <t xml:space="preserve">CONTRATAR LA COMPRA E INSTALACIÓN DE PLATAFORMAS DE INGRESO OPERACIONAL A LAS LÍNEAS DE PRODUCCIÓN L1YL2 -L8YL9. </t>
  </si>
  <si>
    <t>INVITACIÓN ABIERTA No 020 DE 2022</t>
  </si>
  <si>
    <t>Activo Total</t>
  </si>
  <si>
    <t>Utilidad Operacional</t>
  </si>
  <si>
    <t xml:space="preserve">RENTABILIDAD DEL ACTIVO </t>
  </si>
  <si>
    <t xml:space="preserve">Patrimonio </t>
  </si>
  <si>
    <t xml:space="preserve">NO CUMPLE </t>
  </si>
  <si>
    <t xml:space="preserve">RENTABILIDAD DEL PATRIMONIO </t>
  </si>
  <si>
    <t xml:space="preserve">Gastos de Interes </t>
  </si>
  <si>
    <t xml:space="preserve">RAZON DE COBERTURA </t>
  </si>
  <si>
    <t>Pasivo Total</t>
  </si>
  <si>
    <t>NIVEL DE ENDEUDAMIENTO</t>
  </si>
  <si>
    <t>1.269.128.301 - 514.617.614</t>
  </si>
  <si>
    <t xml:space="preserve">Activo corriente - Pasivo Corriente </t>
  </si>
  <si>
    <t xml:space="preserve">CAPITAL DE TRABAJO </t>
  </si>
  <si>
    <t>Pasivo corriente</t>
  </si>
  <si>
    <t>LIQUIDEZ</t>
  </si>
  <si>
    <t>Activo corriente</t>
  </si>
  <si>
    <t>En Col $</t>
  </si>
  <si>
    <t>152.781.728 - 33.994.427</t>
  </si>
  <si>
    <t>2.213.494.312 - 1.024.660.837</t>
  </si>
  <si>
    <t>&gt; = 0.5%</t>
  </si>
  <si>
    <t>Uop/ AT</t>
  </si>
  <si>
    <t>RENTABILIDAD DEL ACTIVO (ROE)</t>
  </si>
  <si>
    <t>&gt; = 5%</t>
  </si>
  <si>
    <t>Uop/p</t>
  </si>
  <si>
    <t>RENTABILIDAD DEL PATRIMONIO (ROE)</t>
  </si>
  <si>
    <t>&gt; = 5</t>
  </si>
  <si>
    <t>Uop/GI</t>
  </si>
  <si>
    <t>&lt;= 75 %</t>
  </si>
  <si>
    <t>(PT/AT) * 100</t>
  </si>
  <si>
    <t>&gt; =  al P.O</t>
  </si>
  <si>
    <t>AC-PC</t>
  </si>
  <si>
    <t>&gt; = 1.0</t>
  </si>
  <si>
    <t>AC/PC</t>
  </si>
  <si>
    <t>PRESUPUESTO OFICIAL: $107.754.500</t>
  </si>
  <si>
    <t>SOLICITADOS</t>
  </si>
  <si>
    <t>INDICADORES FINANCIEROS</t>
  </si>
  <si>
    <t>OBTENIDO POR</t>
  </si>
  <si>
    <t>SOLICITADOS
PRESUPUESTO OFICIAL:  $107.754.500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</si>
</sst>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4" formatCode="_-&quot;$&quot;\ * #,##0.00_-;\-&quot;$&quot;\ * #,##0.00_-;_-&quot;$&quot;\ * &quot;-&quot;??_-;_-@_-"/>
    <numFmt numFmtId="43" formatCode="_-* #,##0.00_-;\-* #,##0.00_-;_-* &quot;-&quot;??_-;_-@_-"/>
    <numFmt numFmtId="164" formatCode="_(* #,##0.00_);_(* \(#,##0.00\);_(* &quot;-&quot;??_);_(@_)"/>
    <numFmt numFmtId="165" formatCode="_-&quot;$&quot;* #,##0_-;\-&quot;$&quot;* #,##0_-;_-&quot;$&quot;* &quot;-&quot;_-;_-@_-"/>
    <numFmt numFmtId="166" formatCode="_(&quot;$&quot;\ * #,##0.00_);_(&quot;$&quot;\ * \(#,##0.00\);_(&quot;$&quot;\ * &quot;-&quot;??_);_(@_)"/>
    <numFmt numFmtId="167" formatCode="_-&quot;$&quot;\ * #,##0_-;\-&quot;$&quot;\ * #,##0_-;_-&quot;$&quot;\ * &quot;-&quot;??_-;_-@_-"/>
    <numFmt numFmtId="168" formatCode="0.0%"/>
    <numFmt numFmtId="169" formatCode="_(* #,##0_);_(* \(#,##0\);_(* &quot;-&quot;??_);_(@_)"/>
    <numFmt numFmtId="170" formatCode="#,##0.00;[Red]#,##0.00"/>
    <numFmt numFmtId="171" formatCode="_(&quot;$&quot;\ * #,##0_);_(&quot;$&quot;\ * \(#,##0\);_(&quot;$&quot;\ * &quot;-&quot;??_);_(@_)"/>
  </numFmts>
  <fonts count="38"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10"/>
      <name val="Arial"/>
      <family val="2"/>
    </font>
    <font>
      <sz val="11"/>
      <name val="Arial"/>
      <family val="2"/>
    </font>
    <font>
      <b/>
      <sz val="8"/>
      <color rgb="FF000000"/>
      <name val="Arial"/>
      <family val="2"/>
    </font>
    <font>
      <b/>
      <sz val="10"/>
      <name val="Arial"/>
      <family val="2"/>
    </font>
    <font>
      <b/>
      <sz val="9"/>
      <color theme="1"/>
      <name val="Arial"/>
      <family val="2"/>
    </font>
    <font>
      <b/>
      <sz val="11"/>
      <name val="Arial"/>
      <family val="2"/>
    </font>
    <font>
      <sz val="9"/>
      <name val="Arial"/>
      <family val="2"/>
    </font>
    <font>
      <b/>
      <sz val="9"/>
      <name val="Arial"/>
      <family val="2"/>
    </font>
    <font>
      <sz val="9"/>
      <color theme="1"/>
      <name val="Arial"/>
      <family val="2"/>
    </font>
    <font>
      <sz val="18"/>
      <color theme="1"/>
      <name val="Calibri"/>
      <family val="2"/>
      <scheme val="minor"/>
    </font>
    <font>
      <b/>
      <sz val="14"/>
      <color theme="1"/>
      <name val="Arial"/>
      <family val="2"/>
    </font>
    <font>
      <b/>
      <sz val="8"/>
      <color rgb="FFFF0000"/>
      <name val="Arial"/>
      <family val="2"/>
    </font>
    <font>
      <b/>
      <sz val="11"/>
      <color theme="1"/>
      <name val="Calibri"/>
      <family val="2"/>
      <scheme val="minor"/>
    </font>
    <font>
      <b/>
      <sz val="10"/>
      <color rgb="FF000000"/>
      <name val="Arial"/>
      <family val="2"/>
    </font>
    <font>
      <b/>
      <sz val="10"/>
      <color theme="1"/>
      <name val="Arial"/>
      <family val="2"/>
    </font>
    <font>
      <sz val="10"/>
      <color theme="1"/>
      <name val="Calibri"/>
      <family val="2"/>
      <scheme val="minor"/>
    </font>
    <font>
      <sz val="10"/>
      <color rgb="FF000000"/>
      <name val="Arial"/>
      <family val="2"/>
    </font>
    <font>
      <b/>
      <sz val="12"/>
      <color theme="1"/>
      <name val="Calibri"/>
      <family val="2"/>
      <scheme val="minor"/>
    </font>
    <font>
      <sz val="8"/>
      <color rgb="FFFF0000"/>
      <name val="Calibri"/>
      <family val="2"/>
      <scheme val="minor"/>
    </font>
    <font>
      <b/>
      <sz val="14"/>
      <color theme="1"/>
      <name val="Calibri"/>
      <family val="2"/>
      <scheme val="minor"/>
    </font>
    <font>
      <sz val="11"/>
      <color rgb="FF000000"/>
      <name val="Arial"/>
      <family val="2"/>
    </font>
    <font>
      <sz val="11"/>
      <color theme="1"/>
      <name val="Arial"/>
      <family val="2"/>
    </font>
    <font>
      <sz val="10"/>
      <color theme="1"/>
      <name val="Arial"/>
      <family val="2"/>
    </font>
    <font>
      <sz val="9"/>
      <color theme="1"/>
      <name val="Calibri"/>
      <family val="2"/>
      <scheme val="minor"/>
    </font>
    <font>
      <b/>
      <sz val="9"/>
      <color theme="1"/>
      <name val="Calibri"/>
      <family val="2"/>
      <scheme val="minor"/>
    </font>
    <font>
      <sz val="12"/>
      <color theme="1"/>
      <name val="Calibri"/>
      <family val="2"/>
      <scheme val="minor"/>
    </font>
    <font>
      <b/>
      <sz val="10"/>
      <color theme="1"/>
      <name val="Calibri"/>
      <family val="2"/>
      <scheme val="minor"/>
    </font>
    <font>
      <b/>
      <sz val="14"/>
      <color rgb="FFFF0000"/>
      <name val="Arial"/>
      <family val="2"/>
    </font>
  </fonts>
  <fills count="10">
    <fill>
      <patternFill patternType="none"/>
    </fill>
    <fill>
      <patternFill patternType="gray125"/>
    </fill>
    <fill>
      <patternFill patternType="solid">
        <fgColor rgb="FFD9D9D9"/>
        <bgColor indexed="64"/>
      </patternFill>
    </fill>
    <fill>
      <patternFill patternType="solid">
        <fgColor rgb="FFFF0000"/>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right/>
      <top style="thin">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auto="1"/>
      </left>
      <right/>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style="medium">
        <color auto="1"/>
      </right>
      <top style="thin">
        <color indexed="64"/>
      </top>
      <bottom/>
      <diagonal/>
    </border>
    <border>
      <left style="medium">
        <color indexed="64"/>
      </left>
      <right style="medium">
        <color indexed="64"/>
      </right>
      <top style="thin">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auto="1"/>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auto="1"/>
      </right>
      <top style="thin">
        <color indexed="64"/>
      </top>
      <bottom style="thin">
        <color indexed="64"/>
      </bottom>
      <diagonal/>
    </border>
    <border>
      <left/>
      <right/>
      <top style="medium">
        <color indexed="64"/>
      </top>
      <bottom style="thin">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s>
  <cellStyleXfs count="11">
    <xf numFmtId="0" fontId="0" fillId="0" borderId="0"/>
    <xf numFmtId="164" fontId="9" fillId="0" borderId="0" applyFont="0" applyFill="0" applyBorder="0" applyAlignment="0" applyProtection="0"/>
    <xf numFmtId="0" fontId="10" fillId="0" borderId="0"/>
    <xf numFmtId="0" fontId="10" fillId="0" borderId="0"/>
    <xf numFmtId="0" fontId="9" fillId="0" borderId="0"/>
    <xf numFmtId="165" fontId="9" fillId="0" borderId="0" applyFont="0" applyFill="0" applyBorder="0" applyAlignment="0" applyProtection="0"/>
    <xf numFmtId="41" fontId="9" fillId="0" borderId="0" applyFont="0" applyFill="0" applyBorder="0" applyAlignment="0" applyProtection="0"/>
    <xf numFmtId="166" fontId="9" fillId="0" borderId="0" applyFont="0" applyFill="0" applyBorder="0" applyAlignment="0" applyProtection="0"/>
    <xf numFmtId="44" fontId="9" fillId="0" borderId="0" applyFont="0" applyFill="0" applyBorder="0" applyAlignment="0" applyProtection="0"/>
    <xf numFmtId="41" fontId="9" fillId="0" borderId="0" applyFont="0" applyFill="0" applyBorder="0" applyAlignment="0" applyProtection="0"/>
    <xf numFmtId="9" fontId="9" fillId="0" borderId="0" applyFont="0" applyFill="0" applyBorder="0" applyAlignment="0" applyProtection="0"/>
  </cellStyleXfs>
  <cellXfs count="274">
    <xf numFmtId="0" fontId="0" fillId="0" borderId="0" xfId="0"/>
    <xf numFmtId="0" fontId="4" fillId="0" borderId="0" xfId="0" applyFont="1"/>
    <xf numFmtId="0" fontId="4" fillId="0" borderId="0" xfId="0" applyFont="1" applyAlignment="1"/>
    <xf numFmtId="0" fontId="5" fillId="0" borderId="0" xfId="0" applyFont="1"/>
    <xf numFmtId="0" fontId="1" fillId="0" borderId="1" xfId="0"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lignment horizontal="justify" vertical="top"/>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0" xfId="0" applyBorder="1"/>
    <xf numFmtId="0" fontId="5" fillId="0" borderId="0" xfId="0" applyFont="1" applyAlignment="1">
      <alignment wrapText="1"/>
    </xf>
    <xf numFmtId="0" fontId="3" fillId="0" borderId="1" xfId="0" applyFont="1" applyBorder="1"/>
    <xf numFmtId="0" fontId="1" fillId="0" borderId="3" xfId="0" applyFont="1" applyBorder="1" applyAlignment="1">
      <alignment horizontal="center" vertical="center"/>
    </xf>
    <xf numFmtId="0" fontId="3" fillId="0" borderId="3" xfId="0" applyFont="1" applyBorder="1" applyAlignment="1">
      <alignment horizontal="center" vertical="center"/>
    </xf>
    <xf numFmtId="0" fontId="8" fillId="0" borderId="1" xfId="0" applyFont="1" applyBorder="1" applyAlignment="1">
      <alignment horizontal="center"/>
    </xf>
    <xf numFmtId="0" fontId="1" fillId="0" borderId="3" xfId="0" applyFont="1" applyBorder="1" applyAlignment="1">
      <alignment horizontal="center" vertical="center" wrapText="1"/>
    </xf>
    <xf numFmtId="0" fontId="10" fillId="0" borderId="0" xfId="2"/>
    <xf numFmtId="0" fontId="11" fillId="0" borderId="0" xfId="2" applyFont="1" applyAlignment="1">
      <alignment horizontal="justify" vertical="center"/>
    </xf>
    <xf numFmtId="0" fontId="16" fillId="0" borderId="0" xfId="2" applyFont="1" applyAlignment="1">
      <alignment vertical="center"/>
    </xf>
    <xf numFmtId="0" fontId="16" fillId="0" borderId="0" xfId="2" applyFont="1"/>
    <xf numFmtId="0" fontId="11" fillId="0" borderId="0" xfId="2" applyFont="1" applyAlignment="1">
      <alignment vertical="center"/>
    </xf>
    <xf numFmtId="0" fontId="12" fillId="2" borderId="1" xfId="2" applyFont="1" applyFill="1" applyBorder="1" applyAlignment="1">
      <alignment vertical="center" wrapText="1"/>
    </xf>
    <xf numFmtId="0" fontId="10" fillId="0" borderId="1" xfId="2" applyBorder="1" applyAlignment="1">
      <alignment wrapText="1"/>
    </xf>
    <xf numFmtId="0" fontId="13" fillId="0" borderId="1" xfId="2" applyFont="1" applyBorder="1"/>
    <xf numFmtId="0" fontId="5" fillId="0" borderId="0" xfId="0" applyFont="1" applyAlignment="1">
      <alignment horizontal="justify" vertical="top" wrapText="1"/>
    </xf>
    <xf numFmtId="0" fontId="17" fillId="0" borderId="0" xfId="2" applyFont="1" applyAlignment="1">
      <alignment vertical="top"/>
    </xf>
    <xf numFmtId="0" fontId="17" fillId="0" borderId="0" xfId="2" applyFont="1" applyAlignment="1">
      <alignment horizontal="left" vertical="top" wrapText="1"/>
    </xf>
    <xf numFmtId="0" fontId="16" fillId="0" borderId="0" xfId="2" applyFont="1" applyAlignment="1">
      <alignment horizontal="left" vertical="top" wrapText="1"/>
    </xf>
    <xf numFmtId="0" fontId="17" fillId="0" borderId="0" xfId="2" applyFont="1"/>
    <xf numFmtId="0" fontId="14" fillId="0" borderId="0" xfId="0" applyFont="1"/>
    <xf numFmtId="0" fontId="18" fillId="0" borderId="0" xfId="0" applyFont="1"/>
    <xf numFmtId="0" fontId="6" fillId="0" borderId="1" xfId="0" applyFont="1" applyBorder="1" applyAlignment="1">
      <alignment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9" fillId="0" borderId="1"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5" fillId="0" borderId="2" xfId="0" applyFont="1" applyBorder="1" applyAlignment="1">
      <alignment horizontal="center"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7" fillId="3" borderId="1" xfId="0" applyFont="1" applyFill="1" applyBorder="1" applyAlignment="1">
      <alignment horizontal="center" vertical="center" wrapText="1"/>
    </xf>
    <xf numFmtId="0" fontId="21" fillId="0" borderId="3" xfId="0" applyFont="1" applyBorder="1" applyAlignment="1">
      <alignment horizontal="center" vertical="center" wrapText="1"/>
    </xf>
    <xf numFmtId="0" fontId="17" fillId="0" borderId="0" xfId="2" applyFont="1" applyAlignment="1">
      <alignment horizontal="left" vertical="top" wrapText="1"/>
    </xf>
    <xf numFmtId="0" fontId="12" fillId="0" borderId="2" xfId="2" applyFont="1" applyBorder="1" applyAlignment="1">
      <alignment horizontal="center" vertical="center" wrapText="1"/>
    </xf>
    <xf numFmtId="1" fontId="13" fillId="0" borderId="2" xfId="2" applyNumberFormat="1" applyFont="1" applyBorder="1" applyAlignment="1">
      <alignment horizontal="center" vertical="center"/>
    </xf>
    <xf numFmtId="0" fontId="8" fillId="0" borderId="1"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2" fillId="0" borderId="4" xfId="0" applyFont="1" applyBorder="1"/>
    <xf numFmtId="0" fontId="23" fillId="5" borderId="11" xfId="0" applyFont="1" applyFill="1" applyBorder="1" applyAlignment="1">
      <alignment horizontal="center" vertical="center" wrapText="1"/>
    </xf>
    <xf numFmtId="167" fontId="0" fillId="0" borderId="0" xfId="8" applyNumberFormat="1" applyFont="1"/>
    <xf numFmtId="0" fontId="25" fillId="6" borderId="0" xfId="0" applyFont="1" applyFill="1"/>
    <xf numFmtId="0" fontId="1" fillId="0" borderId="3" xfId="0" applyFont="1" applyBorder="1" applyAlignment="1">
      <alignment horizontal="center" vertical="center"/>
    </xf>
    <xf numFmtId="0" fontId="3" fillId="0" borderId="3" xfId="0" applyFont="1" applyBorder="1" applyAlignment="1">
      <alignment horizontal="center" vertical="center"/>
    </xf>
    <xf numFmtId="0" fontId="12" fillId="2" borderId="2" xfId="2" applyFont="1" applyFill="1" applyBorder="1" applyAlignment="1">
      <alignment vertical="center" wrapText="1"/>
    </xf>
    <xf numFmtId="167" fontId="10" fillId="0" borderId="2" xfId="8" applyNumberFormat="1" applyFont="1" applyBorder="1" applyAlignment="1">
      <alignment wrapText="1"/>
    </xf>
    <xf numFmtId="167" fontId="10" fillId="0" borderId="2" xfId="8" applyNumberFormat="1"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0" fillId="0" borderId="4" xfId="0" applyBorder="1" applyAlignment="1">
      <alignment horizontal="center"/>
    </xf>
    <xf numFmtId="0" fontId="12" fillId="8" borderId="4" xfId="0" applyFont="1" applyFill="1" applyBorder="1" applyAlignment="1">
      <alignment horizontal="center" vertical="center" wrapText="1"/>
    </xf>
    <xf numFmtId="0" fontId="6" fillId="0" borderId="4" xfId="0" applyFont="1" applyBorder="1" applyAlignment="1">
      <alignment horizontal="center" vertical="center"/>
    </xf>
    <xf numFmtId="167" fontId="0" fillId="0" borderId="0" xfId="0" applyNumberFormat="1"/>
    <xf numFmtId="0" fontId="22" fillId="6" borderId="4" xfId="0" applyFont="1" applyFill="1" applyBorder="1" applyAlignment="1">
      <alignment horizontal="center" vertical="center"/>
    </xf>
    <xf numFmtId="167" fontId="23" fillId="5" borderId="7" xfId="8" applyNumberFormat="1" applyFont="1" applyFill="1" applyBorder="1" applyAlignment="1">
      <alignment horizontal="center" vertical="center"/>
    </xf>
    <xf numFmtId="167" fontId="23" fillId="5" borderId="4" xfId="8" applyNumberFormat="1" applyFont="1" applyFill="1" applyBorder="1" applyAlignment="1">
      <alignment horizontal="center" vertical="center"/>
    </xf>
    <xf numFmtId="167" fontId="23" fillId="7" borderId="7" xfId="8" applyNumberFormat="1" applyFont="1" applyFill="1" applyBorder="1" applyAlignment="1">
      <alignment horizontal="center" vertical="center"/>
    </xf>
    <xf numFmtId="167" fontId="23" fillId="7" borderId="4" xfId="8" applyNumberFormat="1" applyFont="1" applyFill="1" applyBorder="1" applyAlignment="1">
      <alignment horizontal="center" vertical="center"/>
    </xf>
    <xf numFmtId="0" fontId="26" fillId="6" borderId="0" xfId="0" applyFont="1" applyFill="1" applyAlignment="1">
      <alignment horizontal="right" vertical="center" wrapText="1"/>
    </xf>
    <xf numFmtId="167" fontId="23" fillId="5" borderId="6" xfId="8" applyNumberFormat="1" applyFont="1" applyFill="1" applyBorder="1" applyAlignment="1">
      <alignment vertical="center"/>
    </xf>
    <xf numFmtId="167" fontId="23" fillId="5" borderId="4" xfId="8" applyNumberFormat="1" applyFont="1" applyFill="1" applyBorder="1" applyAlignment="1">
      <alignment vertical="center"/>
    </xf>
    <xf numFmtId="167" fontId="23" fillId="7" borderId="6" xfId="8" applyNumberFormat="1" applyFont="1" applyFill="1" applyBorder="1" applyAlignment="1">
      <alignment vertical="center"/>
    </xf>
    <xf numFmtId="167" fontId="23" fillId="7" borderId="4" xfId="8" applyNumberFormat="1" applyFont="1" applyFill="1" applyBorder="1" applyAlignment="1">
      <alignment vertical="center"/>
    </xf>
    <xf numFmtId="0" fontId="26" fillId="6" borderId="10" xfId="0" applyFont="1" applyFill="1" applyBorder="1" applyAlignment="1">
      <alignment horizontal="right" vertical="center" wrapText="1"/>
    </xf>
    <xf numFmtId="0" fontId="26" fillId="6" borderId="0" xfId="0" applyFont="1" applyFill="1" applyAlignment="1">
      <alignment horizontal="justify" vertical="center"/>
    </xf>
    <xf numFmtId="167" fontId="26" fillId="5" borderId="15" xfId="8" applyNumberFormat="1" applyFont="1" applyFill="1" applyBorder="1" applyAlignment="1">
      <alignment vertical="center"/>
    </xf>
    <xf numFmtId="167" fontId="26" fillId="7" borderId="15" xfId="8" applyNumberFormat="1" applyFont="1" applyFill="1" applyBorder="1" applyAlignment="1">
      <alignment vertical="center"/>
    </xf>
    <xf numFmtId="167" fontId="26" fillId="9" borderId="15" xfId="8" applyNumberFormat="1" applyFont="1" applyFill="1" applyBorder="1" applyAlignment="1">
      <alignment vertical="center"/>
    </xf>
    <xf numFmtId="0" fontId="0" fillId="0" borderId="4" xfId="0" applyBorder="1" applyAlignment="1">
      <alignment vertical="top" wrapText="1"/>
    </xf>
    <xf numFmtId="0" fontId="26" fillId="6" borderId="15" xfId="0" applyFont="1" applyFill="1" applyBorder="1" applyAlignment="1">
      <alignment horizontal="center" vertical="center"/>
    </xf>
    <xf numFmtId="0" fontId="26" fillId="6" borderId="4" xfId="0" applyFont="1" applyFill="1" applyBorder="1" applyAlignment="1">
      <alignment horizontal="center" vertical="center"/>
    </xf>
    <xf numFmtId="0" fontId="0" fillId="0" borderId="16" xfId="0" applyBorder="1"/>
    <xf numFmtId="167" fontId="26" fillId="5" borderId="4" xfId="8" applyNumberFormat="1" applyFont="1" applyFill="1" applyBorder="1" applyAlignment="1">
      <alignment vertical="center"/>
    </xf>
    <xf numFmtId="167" fontId="26" fillId="7" borderId="4" xfId="8" applyNumberFormat="1" applyFont="1" applyFill="1" applyBorder="1" applyAlignment="1">
      <alignment vertical="center"/>
    </xf>
    <xf numFmtId="167" fontId="26" fillId="9" borderId="4" xfId="8" applyNumberFormat="1" applyFont="1" applyFill="1" applyBorder="1" applyAlignment="1">
      <alignment vertical="center"/>
    </xf>
    <xf numFmtId="0" fontId="0" fillId="0" borderId="7" xfId="0" applyBorder="1" applyAlignment="1">
      <alignment vertical="top" wrapText="1"/>
    </xf>
    <xf numFmtId="0" fontId="26" fillId="6" borderId="7" xfId="0" applyFont="1" applyFill="1" applyBorder="1" applyAlignment="1">
      <alignment horizontal="center" vertical="center"/>
    </xf>
    <xf numFmtId="0" fontId="23" fillId="7" borderId="11" xfId="0" applyFont="1" applyFill="1" applyBorder="1" applyAlignment="1">
      <alignment horizontal="center" vertical="center" wrapText="1"/>
    </xf>
    <xf numFmtId="0" fontId="23" fillId="9" borderId="11" xfId="0" applyFont="1" applyFill="1" applyBorder="1" applyAlignment="1">
      <alignment horizontal="center" vertical="center" wrapText="1"/>
    </xf>
    <xf numFmtId="0" fontId="23" fillId="6" borderId="11" xfId="0" applyFont="1" applyFill="1" applyBorder="1" applyAlignment="1">
      <alignment horizontal="center" vertical="center" wrapText="1"/>
    </xf>
    <xf numFmtId="0" fontId="23" fillId="6" borderId="11" xfId="0" applyFont="1" applyFill="1" applyBorder="1" applyAlignment="1">
      <alignment horizontal="center" vertical="center"/>
    </xf>
    <xf numFmtId="0" fontId="23" fillId="6" borderId="5" xfId="0" applyFont="1" applyFill="1" applyBorder="1" applyAlignment="1">
      <alignment horizontal="center" vertical="center"/>
    </xf>
    <xf numFmtId="0" fontId="29" fillId="0" borderId="12" xfId="0" applyFont="1" applyBorder="1"/>
    <xf numFmtId="0" fontId="29" fillId="0" borderId="9" xfId="0" applyFont="1" applyBorder="1"/>
    <xf numFmtId="0" fontId="20" fillId="0" borderId="3" xfId="0" applyFont="1" applyFill="1" applyBorder="1" applyAlignment="1">
      <alignment horizontal="center" vertical="center" wrapText="1"/>
    </xf>
    <xf numFmtId="0" fontId="0" fillId="6" borderId="0" xfId="0" applyFill="1"/>
    <xf numFmtId="0" fontId="2" fillId="6" borderId="1" xfId="0" applyFont="1" applyFill="1" applyBorder="1" applyAlignment="1">
      <alignment horizontal="center" vertical="center" wrapText="1"/>
    </xf>
    <xf numFmtId="0" fontId="30" fillId="0" borderId="1" xfId="0" applyFont="1" applyBorder="1" applyAlignment="1">
      <alignment horizontal="justify" vertical="center"/>
    </xf>
    <xf numFmtId="168" fontId="2" fillId="6" borderId="1" xfId="10" applyNumberFormat="1" applyFont="1" applyFill="1" applyBorder="1" applyAlignment="1">
      <alignment horizontal="center" vertical="center"/>
    </xf>
    <xf numFmtId="0" fontId="5" fillId="6" borderId="1" xfId="0" applyFont="1" applyFill="1" applyBorder="1" applyAlignment="1">
      <alignment horizontal="center" vertical="center"/>
    </xf>
    <xf numFmtId="0" fontId="30" fillId="0" borderId="1" xfId="0" applyFont="1" applyBorder="1" applyAlignment="1">
      <alignment vertical="center"/>
    </xf>
    <xf numFmtId="0" fontId="2" fillId="6" borderId="17" xfId="0" applyFont="1" applyFill="1" applyBorder="1" applyAlignment="1">
      <alignment horizontal="center" vertical="center" wrapText="1"/>
    </xf>
    <xf numFmtId="0" fontId="31" fillId="6" borderId="1" xfId="0" applyFont="1" applyFill="1" applyBorder="1" applyAlignment="1">
      <alignment horizontal="left" vertical="center" wrapText="1"/>
    </xf>
    <xf numFmtId="168" fontId="13" fillId="6" borderId="18" xfId="10" applyNumberFormat="1" applyFont="1" applyFill="1" applyBorder="1" applyAlignment="1">
      <alignment horizontal="center"/>
    </xf>
    <xf numFmtId="0" fontId="24" fillId="6" borderId="18" xfId="0" applyFont="1" applyFill="1" applyBorder="1" applyAlignment="1">
      <alignment horizontal="justify" vertical="justify" wrapText="1"/>
    </xf>
    <xf numFmtId="0" fontId="32" fillId="6" borderId="7" xfId="0" applyFont="1" applyFill="1" applyBorder="1" applyAlignment="1">
      <alignment horizontal="center" vertical="center"/>
    </xf>
    <xf numFmtId="0" fontId="32" fillId="6" borderId="7" xfId="0" applyFont="1" applyFill="1" applyBorder="1" applyAlignment="1">
      <alignment horizontal="center"/>
    </xf>
    <xf numFmtId="0" fontId="24" fillId="6" borderId="4" xfId="0" applyFont="1" applyFill="1" applyBorder="1" applyAlignment="1">
      <alignment horizontal="center" vertical="center" wrapText="1"/>
    </xf>
    <xf numFmtId="0" fontId="24" fillId="6" borderId="4" xfId="0" applyFont="1" applyFill="1" applyBorder="1" applyAlignment="1">
      <alignment horizontal="center" vertical="center"/>
    </xf>
    <xf numFmtId="9" fontId="3" fillId="6" borderId="0" xfId="0" applyNumberFormat="1" applyFont="1" applyFill="1" applyAlignment="1">
      <alignment horizontal="center"/>
    </xf>
    <xf numFmtId="0" fontId="3" fillId="6" borderId="0" xfId="0" applyFont="1" applyFill="1"/>
    <xf numFmtId="0" fontId="32" fillId="6" borderId="0" xfId="0" applyFont="1" applyFill="1" applyAlignment="1">
      <alignment horizontal="center"/>
    </xf>
    <xf numFmtId="0" fontId="32" fillId="6" borderId="0" xfId="0" applyFont="1" applyFill="1" applyAlignment="1">
      <alignment wrapText="1"/>
    </xf>
    <xf numFmtId="168" fontId="13" fillId="6" borderId="18" xfId="10" applyNumberFormat="1" applyFont="1" applyFill="1" applyBorder="1" applyAlignment="1">
      <alignment horizontal="center" vertical="center"/>
    </xf>
    <xf numFmtId="9" fontId="3" fillId="6" borderId="0" xfId="0" applyNumberFormat="1" applyFont="1" applyFill="1" applyAlignment="1">
      <alignment horizontal="center" vertical="center"/>
    </xf>
    <xf numFmtId="0" fontId="0" fillId="6" borderId="0" xfId="0" applyFill="1" applyAlignment="1">
      <alignment vertical="top"/>
    </xf>
    <xf numFmtId="0" fontId="24" fillId="6" borderId="0" xfId="0" applyFont="1" applyFill="1" applyAlignment="1">
      <alignment horizontal="justify" vertical="center" wrapText="1"/>
    </xf>
    <xf numFmtId="0" fontId="2" fillId="6" borderId="19"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24" fillId="6" borderId="18" xfId="0" applyFont="1" applyFill="1" applyBorder="1" applyAlignment="1">
      <alignment horizontal="justify" vertical="center" wrapText="1"/>
    </xf>
    <xf numFmtId="0" fontId="5" fillId="6" borderId="0" xfId="0" applyFont="1" applyFill="1" applyAlignment="1">
      <alignment horizontal="center" vertical="center"/>
    </xf>
    <xf numFmtId="0" fontId="0" fillId="6" borderId="20" xfId="0" applyFill="1" applyBorder="1" applyAlignment="1">
      <alignment horizontal="center"/>
    </xf>
    <xf numFmtId="0" fontId="0" fillId="6" borderId="21" xfId="0" applyFill="1" applyBorder="1"/>
    <xf numFmtId="169" fontId="0" fillId="6" borderId="22" xfId="0" applyNumberFormat="1" applyFill="1" applyBorder="1"/>
    <xf numFmtId="0" fontId="33" fillId="6" borderId="22" xfId="0" applyFont="1" applyFill="1" applyBorder="1" applyAlignment="1">
      <alignment horizontal="center"/>
    </xf>
    <xf numFmtId="0" fontId="0" fillId="6" borderId="23" xfId="0" applyFill="1" applyBorder="1"/>
    <xf numFmtId="0" fontId="0" fillId="6" borderId="24" xfId="0" applyFill="1" applyBorder="1" applyAlignment="1">
      <alignment horizontal="center"/>
    </xf>
    <xf numFmtId="9" fontId="0" fillId="6" borderId="25" xfId="10" applyFont="1" applyFill="1" applyBorder="1"/>
    <xf numFmtId="3" fontId="0" fillId="6" borderId="13" xfId="0" applyNumberFormat="1" applyFill="1" applyBorder="1"/>
    <xf numFmtId="0" fontId="33" fillId="6" borderId="13" xfId="0" applyFont="1" applyFill="1" applyBorder="1" applyAlignment="1">
      <alignment horizontal="center" vertical="center" wrapText="1"/>
    </xf>
    <xf numFmtId="0" fontId="33" fillId="6" borderId="26" xfId="0" applyFont="1" applyFill="1" applyBorder="1"/>
    <xf numFmtId="0" fontId="0" fillId="6" borderId="25" xfId="0" applyFill="1" applyBorder="1"/>
    <xf numFmtId="0" fontId="33" fillId="6" borderId="0" xfId="0" applyFont="1" applyFill="1" applyAlignment="1">
      <alignment horizontal="center"/>
    </xf>
    <xf numFmtId="0" fontId="0" fillId="6" borderId="26" xfId="0" applyFill="1" applyBorder="1"/>
    <xf numFmtId="3" fontId="0" fillId="6" borderId="0" xfId="0" applyNumberFormat="1" applyFill="1"/>
    <xf numFmtId="0" fontId="33" fillId="6" borderId="24" xfId="0" applyFont="1" applyFill="1" applyBorder="1" applyAlignment="1">
      <alignment horizontal="center"/>
    </xf>
    <xf numFmtId="0" fontId="22" fillId="6" borderId="0" xfId="0" applyFont="1" applyFill="1" applyAlignment="1">
      <alignment horizontal="center"/>
    </xf>
    <xf numFmtId="164" fontId="34" fillId="6" borderId="24" xfId="1" applyFont="1" applyFill="1" applyBorder="1" applyAlignment="1">
      <alignment horizontal="center"/>
    </xf>
    <xf numFmtId="164" fontId="33" fillId="6" borderId="25" xfId="1" applyFont="1" applyFill="1" applyBorder="1"/>
    <xf numFmtId="169" fontId="33" fillId="6" borderId="0" xfId="1" applyNumberFormat="1" applyFont="1" applyFill="1" applyBorder="1"/>
    <xf numFmtId="0" fontId="33" fillId="6" borderId="24" xfId="0" applyFont="1" applyFill="1" applyBorder="1" applyAlignment="1">
      <alignment horizontal="center" vertical="center" wrapText="1"/>
    </xf>
    <xf numFmtId="4" fontId="33" fillId="6" borderId="25" xfId="0" applyNumberFormat="1" applyFont="1" applyFill="1" applyBorder="1"/>
    <xf numFmtId="3" fontId="33" fillId="6" borderId="13" xfId="0" applyNumberFormat="1" applyFont="1" applyFill="1" applyBorder="1"/>
    <xf numFmtId="0" fontId="34" fillId="6" borderId="24" xfId="0" applyFont="1" applyFill="1" applyBorder="1" applyAlignment="1">
      <alignment horizontal="center" vertical="justify" wrapText="1"/>
    </xf>
    <xf numFmtId="0" fontId="33" fillId="6" borderId="24" xfId="0" applyFont="1" applyFill="1" applyBorder="1" applyAlignment="1">
      <alignment horizontal="center" vertical="justify" wrapText="1"/>
    </xf>
    <xf numFmtId="164" fontId="33" fillId="6" borderId="24" xfId="1" applyFont="1" applyFill="1" applyBorder="1" applyAlignment="1">
      <alignment horizontal="center"/>
    </xf>
    <xf numFmtId="9" fontId="33" fillId="6" borderId="25" xfId="10" applyFont="1" applyFill="1" applyBorder="1"/>
    <xf numFmtId="0" fontId="33" fillId="6" borderId="13" xfId="0" applyFont="1" applyFill="1" applyBorder="1" applyAlignment="1">
      <alignment horizontal="center"/>
    </xf>
    <xf numFmtId="169" fontId="33" fillId="6" borderId="25" xfId="1" applyNumberFormat="1" applyFont="1" applyFill="1" applyBorder="1"/>
    <xf numFmtId="169" fontId="33" fillId="6" borderId="13" xfId="1" applyNumberFormat="1" applyFont="1" applyFill="1" applyBorder="1" applyAlignment="1">
      <alignment horizontal="right"/>
    </xf>
    <xf numFmtId="43" fontId="0" fillId="6" borderId="25" xfId="0" applyNumberFormat="1" applyFill="1" applyBorder="1"/>
    <xf numFmtId="169" fontId="33" fillId="6" borderId="13" xfId="1" applyNumberFormat="1" applyFont="1" applyFill="1" applyBorder="1"/>
    <xf numFmtId="0" fontId="34" fillId="6" borderId="27" xfId="0" applyFont="1" applyFill="1" applyBorder="1" applyAlignment="1">
      <alignment horizontal="center" vertical="justify" wrapText="1"/>
    </xf>
    <xf numFmtId="0" fontId="33" fillId="6" borderId="28" xfId="0" applyFont="1" applyFill="1" applyBorder="1"/>
    <xf numFmtId="0" fontId="33" fillId="6" borderId="10" xfId="0" applyFont="1" applyFill="1" applyBorder="1"/>
    <xf numFmtId="0" fontId="34" fillId="6" borderId="29" xfId="0" applyFont="1" applyFill="1" applyBorder="1" applyAlignment="1">
      <alignment horizontal="center"/>
    </xf>
    <xf numFmtId="0" fontId="34" fillId="6" borderId="30" xfId="0" applyFont="1" applyFill="1" applyBorder="1" applyAlignment="1">
      <alignment horizontal="center" vertical="center" wrapText="1"/>
    </xf>
    <xf numFmtId="164" fontId="33" fillId="6" borderId="20" xfId="1" applyFont="1" applyFill="1" applyBorder="1" applyAlignment="1">
      <alignment horizontal="center"/>
    </xf>
    <xf numFmtId="169" fontId="33" fillId="6" borderId="22" xfId="0" applyNumberFormat="1" applyFont="1" applyFill="1" applyBorder="1"/>
    <xf numFmtId="169" fontId="33" fillId="6" borderId="13" xfId="0" applyNumberFormat="1" applyFont="1" applyFill="1" applyBorder="1"/>
    <xf numFmtId="0" fontId="33" fillId="6" borderId="0" xfId="0" applyFont="1" applyFill="1"/>
    <xf numFmtId="169" fontId="33" fillId="6" borderId="32" xfId="0" applyNumberFormat="1" applyFont="1" applyFill="1" applyBorder="1"/>
    <xf numFmtId="2" fontId="33" fillId="6" borderId="25" xfId="1" applyNumberFormat="1" applyFont="1" applyFill="1" applyBorder="1"/>
    <xf numFmtId="39" fontId="33" fillId="6" borderId="25" xfId="1" applyNumberFormat="1" applyFont="1" applyFill="1" applyBorder="1"/>
    <xf numFmtId="9" fontId="0" fillId="6" borderId="0" xfId="0" applyNumberFormat="1" applyFill="1"/>
    <xf numFmtId="0" fontId="33" fillId="6" borderId="20" xfId="0" applyFont="1" applyFill="1" applyBorder="1" applyAlignment="1">
      <alignment horizontal="center" vertical="center"/>
    </xf>
    <xf numFmtId="169" fontId="33" fillId="6" borderId="34" xfId="1" applyNumberFormat="1" applyFont="1" applyFill="1" applyBorder="1"/>
    <xf numFmtId="0" fontId="33" fillId="6" borderId="24" xfId="0" applyFont="1" applyFill="1" applyBorder="1" applyAlignment="1">
      <alignment horizontal="center" vertical="center"/>
    </xf>
    <xf numFmtId="164" fontId="34" fillId="6" borderId="24" xfId="1" applyFont="1" applyFill="1" applyBorder="1" applyAlignment="1">
      <alignment horizontal="center" vertical="center"/>
    </xf>
    <xf numFmtId="39" fontId="33" fillId="6" borderId="0" xfId="1" applyNumberFormat="1" applyFont="1" applyFill="1" applyBorder="1"/>
    <xf numFmtId="0" fontId="34" fillId="6" borderId="24" xfId="0" applyFont="1" applyFill="1" applyBorder="1" applyAlignment="1">
      <alignment horizontal="center" vertical="center" wrapText="1"/>
    </xf>
    <xf numFmtId="164" fontId="33" fillId="6" borderId="24" xfId="1" applyFont="1" applyFill="1" applyBorder="1" applyAlignment="1">
      <alignment horizontal="center" vertical="center"/>
    </xf>
    <xf numFmtId="169" fontId="33" fillId="6" borderId="26" xfId="1" applyNumberFormat="1" applyFont="1" applyFill="1" applyBorder="1"/>
    <xf numFmtId="164" fontId="33" fillId="6" borderId="26" xfId="1" applyFont="1" applyFill="1" applyBorder="1" applyAlignment="1">
      <alignment horizontal="center" vertical="center"/>
    </xf>
    <xf numFmtId="43" fontId="33" fillId="6" borderId="25" xfId="0" applyNumberFormat="1" applyFont="1" applyFill="1" applyBorder="1"/>
    <xf numFmtId="0" fontId="34" fillId="6" borderId="27" xfId="0" applyFont="1" applyFill="1" applyBorder="1" applyAlignment="1">
      <alignment horizontal="center" vertical="center" wrapText="1"/>
    </xf>
    <xf numFmtId="9" fontId="0" fillId="6" borderId="0" xfId="9" applyNumberFormat="1" applyFont="1" applyFill="1" applyAlignment="1">
      <alignment vertical="center"/>
    </xf>
    <xf numFmtId="0" fontId="35" fillId="6" borderId="0" xfId="0" applyFont="1" applyFill="1" applyAlignment="1">
      <alignment horizontal="center" vertical="center"/>
    </xf>
    <xf numFmtId="0" fontId="27" fillId="6" borderId="0" xfId="0" applyFont="1" applyFill="1" applyAlignment="1">
      <alignment horizontal="justify" vertical="center" wrapText="1"/>
    </xf>
    <xf numFmtId="41" fontId="0" fillId="6" borderId="0" xfId="9" applyFont="1" applyFill="1" applyAlignment="1">
      <alignment vertical="center"/>
    </xf>
    <xf numFmtId="0" fontId="35" fillId="6" borderId="1" xfId="0" applyFont="1" applyFill="1" applyBorder="1" applyAlignment="1">
      <alignment horizontal="center" vertical="center"/>
    </xf>
    <xf numFmtId="0" fontId="27" fillId="6" borderId="1" xfId="0" applyFont="1" applyFill="1" applyBorder="1" applyAlignment="1">
      <alignment horizontal="justify" vertical="center" wrapText="1"/>
    </xf>
    <xf numFmtId="0" fontId="27" fillId="6" borderId="1" xfId="0" applyFont="1" applyFill="1" applyBorder="1"/>
    <xf numFmtId="0" fontId="35" fillId="6" borderId="1" xfId="0" applyFont="1" applyFill="1" applyBorder="1" applyAlignment="1">
      <alignment horizontal="center" vertical="center" wrapText="1"/>
    </xf>
    <xf numFmtId="0" fontId="35" fillId="6" borderId="21" xfId="0" applyFont="1" applyFill="1" applyBorder="1" applyAlignment="1">
      <alignment horizontal="center" vertical="center"/>
    </xf>
    <xf numFmtId="0" fontId="27" fillId="6" borderId="1" xfId="0" applyFont="1" applyFill="1" applyBorder="1" applyAlignment="1">
      <alignment vertical="center"/>
    </xf>
    <xf numFmtId="0" fontId="27" fillId="6" borderId="29" xfId="0" applyFont="1" applyFill="1" applyBorder="1" applyAlignment="1">
      <alignment horizontal="center" vertical="center"/>
    </xf>
    <xf numFmtId="0" fontId="22" fillId="6" borderId="0" xfId="0" applyFont="1" applyFill="1"/>
    <xf numFmtId="0" fontId="0" fillId="6" borderId="0" xfId="0" applyFill="1" applyAlignment="1">
      <alignment horizontal="justify" vertical="justify"/>
    </xf>
    <xf numFmtId="0" fontId="0" fillId="6" borderId="0" xfId="0" applyFill="1" applyAlignment="1">
      <alignment vertical="center"/>
    </xf>
    <xf numFmtId="0" fontId="0" fillId="6" borderId="0" xfId="0" applyFill="1" applyAlignment="1">
      <alignment horizontal="center"/>
    </xf>
    <xf numFmtId="0" fontId="22" fillId="6" borderId="1" xfId="0" applyFont="1" applyFill="1" applyBorder="1" applyAlignment="1">
      <alignment horizontal="center"/>
    </xf>
    <xf numFmtId="9" fontId="33" fillId="6" borderId="27" xfId="0" applyNumberFormat="1" applyFont="1" applyFill="1" applyBorder="1"/>
    <xf numFmtId="9" fontId="33" fillId="6" borderId="24" xfId="10" applyFont="1" applyFill="1" applyBorder="1" applyAlignment="1">
      <alignment horizontal="right" vertical="center"/>
    </xf>
    <xf numFmtId="9" fontId="33" fillId="6" borderId="1" xfId="0" applyNumberFormat="1" applyFont="1" applyFill="1" applyBorder="1"/>
    <xf numFmtId="9" fontId="33" fillId="6" borderId="20" xfId="10" applyFont="1" applyFill="1" applyBorder="1" applyAlignment="1">
      <alignment horizontal="right" vertical="center"/>
    </xf>
    <xf numFmtId="4" fontId="33" fillId="6" borderId="1" xfId="0" applyNumberFormat="1" applyFont="1" applyFill="1" applyBorder="1" applyAlignment="1">
      <alignment horizontal="right"/>
    </xf>
    <xf numFmtId="3" fontId="33" fillId="6" borderId="1" xfId="0" applyNumberFormat="1" applyFont="1" applyFill="1" applyBorder="1" applyAlignment="1">
      <alignment horizontal="right"/>
    </xf>
    <xf numFmtId="170" fontId="33" fillId="6" borderId="20" xfId="0" applyNumberFormat="1" applyFont="1" applyFill="1" applyBorder="1" applyAlignment="1">
      <alignment horizontal="right" vertical="center"/>
    </xf>
    <xf numFmtId="0" fontId="0" fillId="6" borderId="1" xfId="0" applyFill="1" applyBorder="1" applyAlignment="1">
      <alignment horizontal="center"/>
    </xf>
    <xf numFmtId="0" fontId="27" fillId="6" borderId="1" xfId="0" applyFont="1" applyFill="1" applyBorder="1" applyAlignment="1">
      <alignment wrapText="1"/>
    </xf>
    <xf numFmtId="9" fontId="33" fillId="6" borderId="27" xfId="10" applyFont="1" applyFill="1" applyBorder="1" applyAlignment="1">
      <alignment vertical="center"/>
    </xf>
    <xf numFmtId="9" fontId="33" fillId="6" borderId="27" xfId="10" applyFont="1" applyFill="1" applyBorder="1" applyAlignment="1">
      <alignment horizontal="right" vertical="center"/>
    </xf>
    <xf numFmtId="0" fontId="35" fillId="6" borderId="29" xfId="0" applyFont="1" applyFill="1" applyBorder="1" applyAlignment="1">
      <alignment horizontal="center" vertical="center"/>
    </xf>
    <xf numFmtId="0" fontId="27" fillId="6" borderId="27" xfId="0" applyFont="1" applyFill="1" applyBorder="1" applyAlignment="1">
      <alignment horizontal="left" vertical="center" wrapText="1"/>
    </xf>
    <xf numFmtId="171" fontId="33" fillId="6" borderId="27" xfId="7" applyNumberFormat="1" applyFont="1" applyFill="1" applyBorder="1" applyAlignment="1">
      <alignment vertical="center"/>
    </xf>
    <xf numFmtId="171" fontId="33" fillId="6" borderId="27" xfId="7" applyNumberFormat="1" applyFont="1" applyFill="1" applyBorder="1" applyAlignment="1">
      <alignment horizontal="right" vertical="center"/>
    </xf>
    <xf numFmtId="171" fontId="33" fillId="6" borderId="20" xfId="7" applyNumberFormat="1" applyFont="1" applyFill="1" applyBorder="1" applyAlignment="1">
      <alignment horizontal="right" vertical="center"/>
    </xf>
    <xf numFmtId="170" fontId="33" fillId="6" borderId="20" xfId="0" applyNumberFormat="1" applyFont="1" applyFill="1" applyBorder="1" applyAlignment="1">
      <alignment vertical="center"/>
    </xf>
    <xf numFmtId="0" fontId="34" fillId="6" borderId="4" xfId="0" applyFont="1" applyFill="1" applyBorder="1" applyAlignment="1">
      <alignment horizontal="center" vertical="center" wrapText="1"/>
    </xf>
    <xf numFmtId="0" fontId="34" fillId="6" borderId="37" xfId="0" applyFont="1" applyFill="1" applyBorder="1" applyAlignment="1">
      <alignment horizontal="center" vertical="center"/>
    </xf>
    <xf numFmtId="0" fontId="36" fillId="6" borderId="0" xfId="0" applyFont="1" applyFill="1"/>
    <xf numFmtId="0" fontId="7" fillId="6" borderId="0" xfId="0" applyFont="1" applyFill="1" applyAlignment="1">
      <alignment horizontal="left"/>
    </xf>
    <xf numFmtId="0" fontId="37" fillId="0" borderId="3" xfId="0" applyFont="1" applyFill="1" applyBorder="1" applyAlignment="1">
      <alignment horizontal="center" vertical="center" wrapText="1"/>
    </xf>
    <xf numFmtId="0" fontId="15" fillId="0" borderId="0" xfId="2" applyFont="1" applyAlignment="1">
      <alignment horizontal="center" vertical="center"/>
    </xf>
    <xf numFmtId="0" fontId="2" fillId="0" borderId="0" xfId="2" applyFont="1" applyAlignment="1">
      <alignment horizontal="justify" vertical="top" wrapText="1"/>
    </xf>
    <xf numFmtId="0" fontId="16" fillId="0" borderId="0" xfId="2" applyFont="1" applyAlignment="1">
      <alignment horizontal="left" vertical="top" wrapText="1"/>
    </xf>
    <xf numFmtId="0" fontId="27" fillId="9" borderId="9" xfId="0" applyFont="1" applyFill="1" applyBorder="1" applyAlignment="1">
      <alignment horizontal="center"/>
    </xf>
    <xf numFmtId="0" fontId="27" fillId="9" borderId="8" xfId="0" applyFont="1" applyFill="1" applyBorder="1" applyAlignment="1">
      <alignment horizontal="center"/>
    </xf>
    <xf numFmtId="0" fontId="27" fillId="7" borderId="9" xfId="0" applyFont="1" applyFill="1" applyBorder="1" applyAlignment="1">
      <alignment horizontal="center"/>
    </xf>
    <xf numFmtId="0" fontId="27" fillId="7" borderId="8" xfId="0" applyFont="1" applyFill="1" applyBorder="1" applyAlignment="1">
      <alignment horizontal="center"/>
    </xf>
    <xf numFmtId="0" fontId="27" fillId="5" borderId="9" xfId="0" applyFont="1" applyFill="1" applyBorder="1" applyAlignment="1">
      <alignment horizontal="center"/>
    </xf>
    <xf numFmtId="0" fontId="27" fillId="5" borderId="8" xfId="0" applyFont="1" applyFill="1" applyBorder="1" applyAlignment="1">
      <alignment horizontal="center"/>
    </xf>
    <xf numFmtId="0" fontId="24" fillId="0" borderId="14" xfId="0" applyFont="1" applyBorder="1" applyAlignment="1">
      <alignment horizontal="center"/>
    </xf>
    <xf numFmtId="0" fontId="24" fillId="0" borderId="13" xfId="0" applyFont="1" applyBorder="1" applyAlignment="1">
      <alignment horizontal="center"/>
    </xf>
    <xf numFmtId="0" fontId="24" fillId="0" borderId="9" xfId="0" applyFont="1" applyBorder="1" applyAlignment="1">
      <alignment horizontal="center"/>
    </xf>
    <xf numFmtId="0" fontId="24" fillId="0" borderId="12" xfId="0" applyFont="1" applyBorder="1" applyAlignment="1">
      <alignment horizontal="center"/>
    </xf>
    <xf numFmtId="0" fontId="24" fillId="0" borderId="8" xfId="0" applyFont="1" applyBorder="1" applyAlignment="1">
      <alignment horizontal="center"/>
    </xf>
    <xf numFmtId="0" fontId="22" fillId="0" borderId="9" xfId="0" applyFont="1" applyBorder="1" applyAlignment="1">
      <alignment horizontal="center"/>
    </xf>
    <xf numFmtId="0" fontId="22" fillId="0" borderId="12" xfId="0" applyFont="1" applyBorder="1" applyAlignment="1">
      <alignment horizontal="center"/>
    </xf>
    <xf numFmtId="0" fontId="22" fillId="0" borderId="8" xfId="0" applyFont="1" applyBorder="1" applyAlignment="1">
      <alignment horizontal="center"/>
    </xf>
    <xf numFmtId="0" fontId="4" fillId="7" borderId="7" xfId="0" applyFont="1" applyFill="1" applyBorder="1" applyAlignment="1">
      <alignment horizontal="left" vertical="top" wrapText="1"/>
    </xf>
    <xf numFmtId="0" fontId="4" fillId="7" borderId="5" xfId="0" applyFont="1" applyFill="1" applyBorder="1" applyAlignment="1">
      <alignment horizontal="left" vertical="top" wrapText="1"/>
    </xf>
    <xf numFmtId="0" fontId="0" fillId="0" borderId="0" xfId="0" applyAlignment="1">
      <alignment horizontal="center"/>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24" fillId="6" borderId="0" xfId="0" applyFont="1" applyFill="1" applyAlignment="1">
      <alignment horizontal="center" vertical="center"/>
    </xf>
    <xf numFmtId="0" fontId="24" fillId="6" borderId="9"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2" xfId="0" applyFill="1" applyBorder="1" applyAlignment="1">
      <alignment horizontal="center" vertical="center" wrapText="1"/>
    </xf>
    <xf numFmtId="0" fontId="0" fillId="6" borderId="8" xfId="0" applyFill="1" applyBorder="1" applyAlignment="1">
      <alignment horizontal="center" vertical="center" wrapText="1"/>
    </xf>
    <xf numFmtId="0" fontId="22" fillId="6" borderId="0" xfId="0" applyFont="1" applyFill="1" applyAlignment="1">
      <alignment horizontal="center"/>
    </xf>
    <xf numFmtId="0" fontId="27" fillId="6" borderId="2"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24" fillId="6" borderId="31" xfId="0" applyFont="1" applyFill="1" applyBorder="1" applyAlignment="1">
      <alignment horizontal="center" vertical="center" wrapText="1"/>
    </xf>
    <xf numFmtId="0" fontId="24" fillId="6" borderId="33" xfId="0" applyFont="1" applyFill="1" applyBorder="1" applyAlignment="1">
      <alignment horizontal="center" vertical="center" wrapText="1"/>
    </xf>
    <xf numFmtId="9" fontId="24" fillId="6" borderId="26" xfId="0" applyNumberFormat="1" applyFont="1" applyFill="1" applyBorder="1" applyAlignment="1">
      <alignment horizontal="center" vertical="justify" wrapText="1"/>
    </xf>
    <xf numFmtId="0" fontId="24" fillId="6" borderId="0" xfId="0" applyFont="1" applyFill="1" applyAlignment="1">
      <alignment horizontal="center" vertical="justify" wrapText="1"/>
    </xf>
    <xf numFmtId="0" fontId="24" fillId="6" borderId="25" xfId="0" applyFont="1" applyFill="1" applyBorder="1" applyAlignment="1">
      <alignment horizontal="center" vertical="justify" wrapText="1"/>
    </xf>
    <xf numFmtId="0" fontId="24" fillId="6" borderId="0" xfId="0" applyFont="1" applyFill="1" applyAlignment="1">
      <alignment horizontal="left" vertical="justify"/>
    </xf>
    <xf numFmtId="0" fontId="34" fillId="6" borderId="36" xfId="0" applyFont="1" applyFill="1" applyBorder="1" applyAlignment="1">
      <alignment horizontal="center" vertical="center" wrapText="1"/>
    </xf>
    <xf numFmtId="0" fontId="34" fillId="6" borderId="36" xfId="0" applyFont="1" applyFill="1" applyBorder="1" applyAlignment="1">
      <alignment horizontal="center" vertical="center"/>
    </xf>
    <xf numFmtId="0" fontId="34" fillId="6" borderId="35" xfId="0" applyFont="1" applyFill="1" applyBorder="1" applyAlignment="1">
      <alignment horizontal="center" vertical="center"/>
    </xf>
    <xf numFmtId="0" fontId="24" fillId="6" borderId="0" xfId="0" applyFont="1" applyFill="1" applyAlignment="1">
      <alignment horizontal="left" vertical="center" wrapText="1"/>
    </xf>
    <xf numFmtId="0" fontId="17" fillId="0" borderId="0" xfId="2" applyFont="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8" fillId="0" borderId="1"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1">
    <cellStyle name="Millares [0]" xfId="9" builtinId="6"/>
    <cellStyle name="Millares [0] 2" xfId="6" xr:uid="{00000000-0005-0000-0000-000001000000}"/>
    <cellStyle name="Millares 2" xfId="1" xr:uid="{00000000-0005-0000-0000-000002000000}"/>
    <cellStyle name="Moneda" xfId="8" builtinId="4"/>
    <cellStyle name="Moneda [0] 2" xfId="5" xr:uid="{00000000-0005-0000-0000-000003000000}"/>
    <cellStyle name="Moneda 2" xfId="7" xr:uid="{00000000-0005-0000-0000-000004000000}"/>
    <cellStyle name="Normal" xfId="0" builtinId="0"/>
    <cellStyle name="Normal 2" xfId="2" xr:uid="{00000000-0005-0000-0000-000006000000}"/>
    <cellStyle name="Normal 3" xfId="3" xr:uid="{00000000-0005-0000-0000-000007000000}"/>
    <cellStyle name="Normal 4" xfId="4" xr:uid="{00000000-0005-0000-0000-000008000000}"/>
    <cellStyle name="Porcentaje"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D34"/>
  <sheetViews>
    <sheetView topLeftCell="A25" zoomScale="85" zoomScaleNormal="85" workbookViewId="0">
      <selection activeCell="D5" sqref="D5"/>
    </sheetView>
  </sheetViews>
  <sheetFormatPr baseColWidth="10" defaultRowHeight="11.25" x14ac:dyDescent="0.2"/>
  <cols>
    <col min="1" max="1" width="88.85546875" style="2" customWidth="1"/>
    <col min="2" max="2" width="40.7109375" style="2" customWidth="1"/>
    <col min="3" max="4" width="58.28515625" style="42" customWidth="1"/>
    <col min="5" max="5" width="11.42578125" style="1"/>
    <col min="6" max="6" width="15" style="1" bestFit="1" customWidth="1"/>
    <col min="7" max="16384" width="11.42578125" style="1"/>
  </cols>
  <sheetData>
    <row r="2" spans="1:4" ht="23.25" x14ac:dyDescent="0.35">
      <c r="A2" s="20" t="s">
        <v>64</v>
      </c>
      <c r="B2" s="52"/>
      <c r="C2" s="40"/>
      <c r="D2" s="40"/>
    </row>
    <row r="3" spans="1:4" ht="38.25" customHeight="1" x14ac:dyDescent="0.2">
      <c r="A3" s="4" t="s">
        <v>0</v>
      </c>
      <c r="B3" s="53"/>
      <c r="C3" s="44"/>
      <c r="D3" s="64"/>
    </row>
    <row r="4" spans="1:4" ht="39" customHeight="1" x14ac:dyDescent="0.2">
      <c r="A4" s="4" t="s">
        <v>27</v>
      </c>
      <c r="B4" s="53"/>
      <c r="C4" s="45"/>
      <c r="D4" s="65"/>
    </row>
    <row r="5" spans="1:4" ht="39" customHeight="1" x14ac:dyDescent="0.2">
      <c r="A5" s="4"/>
      <c r="B5" s="4" t="s">
        <v>70</v>
      </c>
      <c r="C5" s="4" t="s">
        <v>50</v>
      </c>
      <c r="D5" s="4" t="s">
        <v>66</v>
      </c>
    </row>
    <row r="6" spans="1:4" ht="15" customHeight="1" x14ac:dyDescent="0.2">
      <c r="A6" s="5" t="s">
        <v>26</v>
      </c>
      <c r="B6" s="44" t="s">
        <v>68</v>
      </c>
      <c r="C6" s="44" t="s">
        <v>49</v>
      </c>
      <c r="D6" s="64" t="s">
        <v>83</v>
      </c>
    </row>
    <row r="7" spans="1:4" ht="33.75" x14ac:dyDescent="0.2">
      <c r="A7" s="6" t="s">
        <v>1</v>
      </c>
      <c r="B7" s="44" t="s">
        <v>5</v>
      </c>
      <c r="C7" s="44" t="s">
        <v>5</v>
      </c>
      <c r="D7" s="64" t="s">
        <v>5</v>
      </c>
    </row>
    <row r="8" spans="1:4" x14ac:dyDescent="0.2">
      <c r="A8" s="7" t="s">
        <v>46</v>
      </c>
      <c r="B8" s="38" t="s">
        <v>69</v>
      </c>
      <c r="C8" s="38" t="s">
        <v>78</v>
      </c>
      <c r="D8" s="38" t="s">
        <v>84</v>
      </c>
    </row>
    <row r="9" spans="1:4" x14ac:dyDescent="0.2">
      <c r="A9" s="8" t="s">
        <v>25</v>
      </c>
      <c r="B9" s="39"/>
      <c r="C9" s="39"/>
      <c r="D9" s="39"/>
    </row>
    <row r="10" spans="1:4" ht="204.75" customHeight="1" x14ac:dyDescent="0.2">
      <c r="A10" s="9" t="s">
        <v>9</v>
      </c>
      <c r="B10" s="13" t="s">
        <v>5</v>
      </c>
      <c r="C10" s="13" t="s">
        <v>5</v>
      </c>
      <c r="D10" s="13" t="s">
        <v>5</v>
      </c>
    </row>
    <row r="11" spans="1:4" ht="14.25" customHeight="1" x14ac:dyDescent="0.2">
      <c r="A11" s="37" t="s">
        <v>47</v>
      </c>
      <c r="B11" s="13" t="s">
        <v>71</v>
      </c>
      <c r="C11" s="13" t="s">
        <v>79</v>
      </c>
      <c r="D11" s="13" t="s">
        <v>85</v>
      </c>
    </row>
    <row r="12" spans="1:4" ht="38.25" customHeight="1" x14ac:dyDescent="0.2">
      <c r="A12" s="9" t="s">
        <v>48</v>
      </c>
      <c r="B12" s="13" t="s">
        <v>5</v>
      </c>
      <c r="C12" s="13" t="s">
        <v>5</v>
      </c>
      <c r="D12" s="13" t="s">
        <v>5</v>
      </c>
    </row>
    <row r="13" spans="1:4" x14ac:dyDescent="0.2">
      <c r="A13" s="7" t="s">
        <v>24</v>
      </c>
      <c r="B13" s="38" t="s">
        <v>6</v>
      </c>
      <c r="C13" s="38" t="s">
        <v>6</v>
      </c>
      <c r="D13" s="38" t="s">
        <v>6</v>
      </c>
    </row>
    <row r="14" spans="1:4" ht="22.5" x14ac:dyDescent="0.2">
      <c r="A14" s="10" t="s">
        <v>2</v>
      </c>
      <c r="B14" s="38" t="s">
        <v>6</v>
      </c>
      <c r="C14" s="38" t="s">
        <v>6</v>
      </c>
      <c r="D14" s="38" t="s">
        <v>6</v>
      </c>
    </row>
    <row r="15" spans="1:4" ht="15" customHeight="1" x14ac:dyDescent="0.2">
      <c r="A15" s="7" t="s">
        <v>23</v>
      </c>
      <c r="B15" s="38" t="s">
        <v>6</v>
      </c>
      <c r="C15" s="38" t="s">
        <v>6</v>
      </c>
      <c r="D15" s="38" t="s">
        <v>6</v>
      </c>
    </row>
    <row r="16" spans="1:4" ht="45.75" customHeight="1" x14ac:dyDescent="0.2">
      <c r="A16" s="10" t="s">
        <v>4</v>
      </c>
      <c r="B16" s="38" t="s">
        <v>6</v>
      </c>
      <c r="C16" s="38" t="s">
        <v>6</v>
      </c>
      <c r="D16" s="38" t="s">
        <v>6</v>
      </c>
    </row>
    <row r="17" spans="1:4" ht="15" customHeight="1" x14ac:dyDescent="0.2">
      <c r="A17" s="8" t="s">
        <v>22</v>
      </c>
      <c r="B17" s="43" t="s">
        <v>72</v>
      </c>
      <c r="C17" s="43" t="s">
        <v>76</v>
      </c>
      <c r="D17" s="39" t="s">
        <v>86</v>
      </c>
    </row>
    <row r="18" spans="1:4" ht="324.75" customHeight="1" x14ac:dyDescent="0.2">
      <c r="A18" s="9" t="s">
        <v>7</v>
      </c>
      <c r="B18" s="46" t="s">
        <v>5</v>
      </c>
      <c r="C18" s="66" t="s">
        <v>54</v>
      </c>
      <c r="D18" s="13" t="s">
        <v>5</v>
      </c>
    </row>
    <row r="19" spans="1:4" ht="21.75" customHeight="1" x14ac:dyDescent="0.2">
      <c r="A19" s="7" t="s">
        <v>21</v>
      </c>
      <c r="B19" s="38" t="s">
        <v>73</v>
      </c>
      <c r="C19" s="38" t="s">
        <v>74</v>
      </c>
      <c r="D19" s="38" t="s">
        <v>87</v>
      </c>
    </row>
    <row r="20" spans="1:4" ht="73.5" customHeight="1" x14ac:dyDescent="0.2">
      <c r="A20" s="10" t="s">
        <v>28</v>
      </c>
      <c r="B20" s="39" t="s">
        <v>5</v>
      </c>
      <c r="C20" s="39" t="s">
        <v>5</v>
      </c>
      <c r="D20" s="39" t="s">
        <v>5</v>
      </c>
    </row>
    <row r="21" spans="1:4" ht="23.25" customHeight="1" x14ac:dyDescent="0.2">
      <c r="A21" s="8" t="s">
        <v>20</v>
      </c>
      <c r="B21" s="39" t="s">
        <v>74</v>
      </c>
      <c r="C21" s="39" t="s">
        <v>80</v>
      </c>
      <c r="D21" s="38" t="s">
        <v>88</v>
      </c>
    </row>
    <row r="22" spans="1:4" ht="93.75" customHeight="1" x14ac:dyDescent="0.2">
      <c r="A22" s="10" t="s">
        <v>29</v>
      </c>
      <c r="B22" s="39" t="s">
        <v>5</v>
      </c>
      <c r="C22" s="39" t="s">
        <v>5</v>
      </c>
      <c r="D22" s="39" t="s">
        <v>5</v>
      </c>
    </row>
    <row r="23" spans="1:4" ht="12" customHeight="1" x14ac:dyDescent="0.2">
      <c r="A23" s="17" t="s">
        <v>30</v>
      </c>
      <c r="B23" s="38" t="s">
        <v>75</v>
      </c>
      <c r="C23" s="38" t="s">
        <v>52</v>
      </c>
      <c r="D23" s="38" t="s">
        <v>89</v>
      </c>
    </row>
    <row r="24" spans="1:4" ht="93.75" customHeight="1" x14ac:dyDescent="0.2">
      <c r="A24" s="16" t="s">
        <v>31</v>
      </c>
      <c r="B24" s="39" t="s">
        <v>5</v>
      </c>
      <c r="C24" s="39" t="s">
        <v>5</v>
      </c>
      <c r="D24" s="39" t="s">
        <v>5</v>
      </c>
    </row>
    <row r="25" spans="1:4" x14ac:dyDescent="0.2">
      <c r="A25" s="17" t="s">
        <v>19</v>
      </c>
      <c r="B25" s="38" t="s">
        <v>51</v>
      </c>
      <c r="C25" s="38" t="s">
        <v>53</v>
      </c>
      <c r="D25" s="38" t="s">
        <v>90</v>
      </c>
    </row>
    <row r="26" spans="1:4" ht="29.25" customHeight="1" x14ac:dyDescent="0.2">
      <c r="A26" s="10" t="s">
        <v>3</v>
      </c>
      <c r="B26" s="39" t="s">
        <v>5</v>
      </c>
      <c r="C26" s="39" t="s">
        <v>5</v>
      </c>
      <c r="D26" s="39" t="s">
        <v>5</v>
      </c>
    </row>
    <row r="27" spans="1:4" ht="14.25" customHeight="1" x14ac:dyDescent="0.2">
      <c r="A27" s="8" t="s">
        <v>15</v>
      </c>
      <c r="B27" s="44" t="s">
        <v>68</v>
      </c>
      <c r="C27" s="44" t="s">
        <v>49</v>
      </c>
      <c r="D27" s="64" t="s">
        <v>83</v>
      </c>
    </row>
    <row r="28" spans="1:4" ht="96.75" customHeight="1" x14ac:dyDescent="0.2">
      <c r="A28" s="10" t="s">
        <v>16</v>
      </c>
      <c r="B28" s="43" t="s">
        <v>5</v>
      </c>
      <c r="C28" s="43" t="s">
        <v>5</v>
      </c>
      <c r="D28" s="39" t="s">
        <v>5</v>
      </c>
    </row>
    <row r="29" spans="1:4" x14ac:dyDescent="0.2">
      <c r="A29" s="11" t="s">
        <v>18</v>
      </c>
      <c r="B29" s="39" t="s">
        <v>76</v>
      </c>
      <c r="C29" s="39" t="s">
        <v>81</v>
      </c>
      <c r="D29" s="39" t="s">
        <v>76</v>
      </c>
    </row>
    <row r="30" spans="1:4" ht="68.25" customHeight="1" x14ac:dyDescent="0.2">
      <c r="A30" s="12" t="s">
        <v>10</v>
      </c>
      <c r="B30" s="39" t="s">
        <v>5</v>
      </c>
      <c r="C30" s="39" t="s">
        <v>5</v>
      </c>
      <c r="D30" s="39" t="s">
        <v>5</v>
      </c>
    </row>
    <row r="31" spans="1:4" ht="16.5" customHeight="1" x14ac:dyDescent="0.2">
      <c r="A31" s="8" t="s">
        <v>17</v>
      </c>
      <c r="B31" s="39" t="s">
        <v>77</v>
      </c>
      <c r="C31" s="39" t="s">
        <v>82</v>
      </c>
      <c r="D31" s="39" t="s">
        <v>91</v>
      </c>
    </row>
    <row r="32" spans="1:4" ht="189.75" customHeight="1" x14ac:dyDescent="0.2">
      <c r="A32" s="12" t="s">
        <v>11</v>
      </c>
      <c r="B32" s="39" t="s">
        <v>5</v>
      </c>
      <c r="C32" s="39" t="s">
        <v>5</v>
      </c>
      <c r="D32" s="39" t="s">
        <v>5</v>
      </c>
    </row>
    <row r="33" spans="1:4" ht="51" customHeight="1" x14ac:dyDescent="0.2">
      <c r="A33" s="14" t="s">
        <v>8</v>
      </c>
      <c r="B33" s="67" t="s">
        <v>5</v>
      </c>
      <c r="C33" s="47" t="s">
        <v>54</v>
      </c>
      <c r="D33" s="68" t="s">
        <v>5</v>
      </c>
    </row>
    <row r="34" spans="1:4" x14ac:dyDescent="0.2">
      <c r="A34" s="3"/>
      <c r="B34" s="3"/>
      <c r="C34" s="41"/>
      <c r="D34" s="41"/>
    </row>
  </sheetData>
  <pageMargins left="0.7" right="0.7" top="0.75" bottom="0.75" header="0.3" footer="0.3"/>
  <pageSetup paperSize="1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5"/>
  <sheetViews>
    <sheetView tabSelected="1" showWhiteSpace="0" view="pageLayout" zoomScale="115" zoomScaleNormal="100" zoomScalePageLayoutView="115" workbookViewId="0">
      <selection activeCell="E15" sqref="E15"/>
    </sheetView>
  </sheetViews>
  <sheetFormatPr baseColWidth="10" defaultRowHeight="12.75" x14ac:dyDescent="0.2"/>
  <cols>
    <col min="1" max="1" width="4.140625" style="22" customWidth="1"/>
    <col min="2" max="2" width="18.140625" style="22" customWidth="1"/>
    <col min="3" max="5" width="15.140625" style="22" customWidth="1"/>
    <col min="6" max="16384" width="11.42578125" style="22"/>
  </cols>
  <sheetData>
    <row r="1" spans="1:5" ht="15" x14ac:dyDescent="0.2">
      <c r="A1" s="224" t="s">
        <v>43</v>
      </c>
      <c r="B1" s="224"/>
      <c r="C1" s="224"/>
      <c r="D1" s="224"/>
      <c r="E1" s="224"/>
    </row>
    <row r="2" spans="1:5" ht="15" x14ac:dyDescent="0.2">
      <c r="A2" s="224"/>
      <c r="B2" s="224"/>
      <c r="C2" s="224"/>
      <c r="D2" s="224"/>
      <c r="E2" s="224"/>
    </row>
    <row r="3" spans="1:5" ht="14.25" x14ac:dyDescent="0.2">
      <c r="A3" s="23"/>
    </row>
    <row r="4" spans="1:5" ht="66" customHeight="1" x14ac:dyDescent="0.2">
      <c r="A4" s="225" t="s">
        <v>40</v>
      </c>
      <c r="B4" s="225"/>
      <c r="C4" s="225"/>
      <c r="D4" s="225"/>
      <c r="E4" s="225"/>
    </row>
    <row r="5" spans="1:5" x14ac:dyDescent="0.2">
      <c r="A5" s="24" t="s">
        <v>55</v>
      </c>
      <c r="B5" s="25"/>
      <c r="C5" s="25"/>
      <c r="D5" s="25"/>
      <c r="E5" s="25"/>
    </row>
    <row r="6" spans="1:5" x14ac:dyDescent="0.2">
      <c r="A6" s="24" t="s">
        <v>33</v>
      </c>
      <c r="B6" s="25"/>
      <c r="C6" s="25"/>
      <c r="D6" s="25"/>
      <c r="E6" s="25"/>
    </row>
    <row r="7" spans="1:5" x14ac:dyDescent="0.2">
      <c r="A7" s="24"/>
      <c r="B7" s="25"/>
      <c r="C7" s="25"/>
      <c r="D7" s="25"/>
      <c r="E7" s="25"/>
    </row>
    <row r="8" spans="1:5" x14ac:dyDescent="0.2">
      <c r="A8" s="24" t="s">
        <v>34</v>
      </c>
      <c r="B8" s="25"/>
      <c r="C8" s="25"/>
      <c r="D8" s="25"/>
      <c r="E8" s="25"/>
    </row>
    <row r="9" spans="1:5" x14ac:dyDescent="0.2">
      <c r="A9" s="24" t="s">
        <v>35</v>
      </c>
      <c r="B9" s="25"/>
      <c r="C9" s="25"/>
      <c r="D9" s="25"/>
      <c r="E9" s="25"/>
    </row>
    <row r="10" spans="1:5" x14ac:dyDescent="0.2">
      <c r="A10" s="24" t="s">
        <v>36</v>
      </c>
      <c r="B10" s="25"/>
      <c r="C10" s="25"/>
      <c r="D10" s="25"/>
      <c r="E10" s="25"/>
    </row>
    <row r="11" spans="1:5" ht="14.25" x14ac:dyDescent="0.2">
      <c r="A11" s="26"/>
    </row>
    <row r="13" spans="1:5" ht="47.25" customHeight="1" x14ac:dyDescent="0.2">
      <c r="B13" s="27" t="s">
        <v>37</v>
      </c>
      <c r="C13" s="61" t="s">
        <v>65</v>
      </c>
      <c r="D13" s="61" t="s">
        <v>50</v>
      </c>
      <c r="E13" s="50" t="s">
        <v>66</v>
      </c>
    </row>
    <row r="14" spans="1:5" x14ac:dyDescent="0.2">
      <c r="B14" s="28" t="s">
        <v>38</v>
      </c>
      <c r="C14" s="62">
        <v>103589500</v>
      </c>
      <c r="D14" s="62">
        <v>107504600</v>
      </c>
      <c r="E14" s="63">
        <v>101289230</v>
      </c>
    </row>
    <row r="15" spans="1:5" x14ac:dyDescent="0.2">
      <c r="B15" s="29" t="s">
        <v>39</v>
      </c>
      <c r="C15" s="51"/>
      <c r="D15" s="51"/>
      <c r="E15" s="51"/>
    </row>
    <row r="17" spans="1:5" s="3" customFormat="1" ht="11.25" x14ac:dyDescent="0.2">
      <c r="B17" s="30"/>
      <c r="C17" s="30"/>
      <c r="D17" s="30"/>
      <c r="E17" s="30"/>
    </row>
    <row r="18" spans="1:5" s="3" customFormat="1" ht="11.25" x14ac:dyDescent="0.2">
      <c r="B18" s="30"/>
      <c r="C18" s="30"/>
      <c r="D18" s="30"/>
      <c r="E18" s="30"/>
    </row>
    <row r="19" spans="1:5" s="3" customFormat="1" ht="11.25" x14ac:dyDescent="0.2">
      <c r="B19" s="30"/>
      <c r="C19" s="30"/>
      <c r="D19" s="30"/>
      <c r="E19" s="30"/>
    </row>
    <row r="20" spans="1:5" x14ac:dyDescent="0.2">
      <c r="A20" s="31" t="s">
        <v>92</v>
      </c>
      <c r="B20" s="31"/>
      <c r="C20" s="31"/>
      <c r="D20" s="31"/>
      <c r="E20" s="31"/>
    </row>
    <row r="21" spans="1:5" ht="15.75" customHeight="1" x14ac:dyDescent="0.2">
      <c r="A21" s="226" t="s">
        <v>93</v>
      </c>
      <c r="B21" s="226"/>
      <c r="C21" s="226"/>
      <c r="D21" s="226"/>
      <c r="E21" s="32"/>
    </row>
    <row r="22" spans="1:5" x14ac:dyDescent="0.2">
      <c r="A22" s="33"/>
      <c r="B22" s="32"/>
      <c r="C22" s="49"/>
      <c r="D22" s="49"/>
      <c r="E22" s="32"/>
    </row>
    <row r="23" spans="1:5" x14ac:dyDescent="0.2">
      <c r="A23" s="33"/>
      <c r="B23" s="32"/>
      <c r="C23" s="49"/>
      <c r="D23" s="49"/>
      <c r="E23" s="32"/>
    </row>
    <row r="24" spans="1:5" x14ac:dyDescent="0.2">
      <c r="A24" s="34" t="s">
        <v>41</v>
      </c>
    </row>
    <row r="25" spans="1:5" x14ac:dyDescent="0.2">
      <c r="A25" s="25" t="s">
        <v>42</v>
      </c>
    </row>
  </sheetData>
  <mergeCells count="4">
    <mergeCell ref="A1:E1"/>
    <mergeCell ref="A2:E2"/>
    <mergeCell ref="A4:E4"/>
    <mergeCell ref="A21:D21"/>
  </mergeCells>
  <pageMargins left="0.7" right="1.6875" top="0.75" bottom="0.75" header="0.3" footer="0.3"/>
  <pageSetup orientation="portrait" r:id="rId1"/>
  <headerFooter>
    <oddHeader>&amp;C&amp;"Arial,Negrita"&amp;14PONDERACIÓN  INVITACIÓN ABIERTA No. 020 DE 2022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2C7ED-84F6-4498-B2D5-26A721032EC2}">
  <dimension ref="A1:K16"/>
  <sheetViews>
    <sheetView topLeftCell="B1" workbookViewId="0">
      <selection activeCell="J6" sqref="J6"/>
    </sheetView>
  </sheetViews>
  <sheetFormatPr baseColWidth="10" defaultRowHeight="15" x14ac:dyDescent="0.25"/>
  <cols>
    <col min="3" max="3" width="31" customWidth="1"/>
    <col min="4" max="4" width="46.5703125" customWidth="1"/>
    <col min="5" max="5" width="14.5703125" customWidth="1"/>
    <col min="6" max="6" width="28.5703125" customWidth="1"/>
    <col min="7" max="7" width="13.28515625" customWidth="1"/>
    <col min="8" max="8" width="19.5703125" customWidth="1"/>
    <col min="9" max="9" width="15.7109375" customWidth="1"/>
    <col min="10" max="10" width="30.42578125" customWidth="1"/>
    <col min="11" max="11" width="12" bestFit="1" customWidth="1"/>
  </cols>
  <sheetData>
    <row r="1" spans="1:11" ht="15.75" thickBot="1" x14ac:dyDescent="0.3"/>
    <row r="2" spans="1:11" ht="15.75" thickBot="1" x14ac:dyDescent="0.3">
      <c r="B2" s="235" t="s">
        <v>67</v>
      </c>
      <c r="C2" s="236"/>
      <c r="D2" s="236"/>
      <c r="E2" s="236"/>
      <c r="F2" s="236"/>
      <c r="G2" s="236"/>
      <c r="H2" s="236"/>
      <c r="I2" s="236"/>
      <c r="J2" s="237"/>
    </row>
    <row r="3" spans="1:11" ht="15.75" thickBot="1" x14ac:dyDescent="0.3">
      <c r="B3" s="233" t="s">
        <v>108</v>
      </c>
      <c r="C3" s="234"/>
      <c r="D3" s="234"/>
      <c r="E3" s="234"/>
      <c r="F3" s="234"/>
      <c r="G3" s="234"/>
      <c r="H3" s="234"/>
      <c r="I3" s="234"/>
      <c r="J3" s="234"/>
    </row>
    <row r="4" spans="1:11" ht="19.5" thickBot="1" x14ac:dyDescent="0.35">
      <c r="B4" s="103"/>
      <c r="C4" s="102"/>
      <c r="D4" s="102"/>
      <c r="E4" s="227" t="s">
        <v>101</v>
      </c>
      <c r="F4" s="228"/>
      <c r="G4" s="229" t="s">
        <v>100</v>
      </c>
      <c r="H4" s="230"/>
      <c r="I4" s="231" t="s">
        <v>99</v>
      </c>
      <c r="J4" s="232"/>
    </row>
    <row r="5" spans="1:11" ht="19.5" customHeight="1" thickBot="1" x14ac:dyDescent="0.3">
      <c r="B5" s="101" t="s">
        <v>62</v>
      </c>
      <c r="C5" s="100" t="s">
        <v>60</v>
      </c>
      <c r="D5" s="99" t="s">
        <v>61</v>
      </c>
      <c r="E5" s="98" t="s">
        <v>107</v>
      </c>
      <c r="F5" s="98" t="s">
        <v>106</v>
      </c>
      <c r="G5" s="97" t="s">
        <v>107</v>
      </c>
      <c r="H5" s="97" t="s">
        <v>106</v>
      </c>
      <c r="I5" s="56" t="s">
        <v>107</v>
      </c>
      <c r="J5" s="56" t="s">
        <v>106</v>
      </c>
    </row>
    <row r="6" spans="1:11" ht="73.5" customHeight="1" thickBot="1" x14ac:dyDescent="0.3">
      <c r="A6" s="91"/>
      <c r="B6" s="96">
        <v>1</v>
      </c>
      <c r="C6" s="90">
        <v>2</v>
      </c>
      <c r="D6" s="95" t="s">
        <v>105</v>
      </c>
      <c r="E6" s="94">
        <v>21820000</v>
      </c>
      <c r="F6" s="94">
        <f>+E6*C6</f>
        <v>43640000</v>
      </c>
      <c r="G6" s="93">
        <v>21168800</v>
      </c>
      <c r="H6" s="93">
        <f>+C6*G6</f>
        <v>42337600</v>
      </c>
      <c r="I6" s="92">
        <v>22520000</v>
      </c>
      <c r="J6" s="92">
        <f>+I6*C6</f>
        <v>45040000</v>
      </c>
    </row>
    <row r="7" spans="1:11" ht="105.75" customHeight="1" thickBot="1" x14ac:dyDescent="0.3">
      <c r="A7" s="91"/>
      <c r="B7" s="96">
        <v>2</v>
      </c>
      <c r="C7" s="90">
        <v>1</v>
      </c>
      <c r="D7" s="95" t="s">
        <v>104</v>
      </c>
      <c r="E7" s="94">
        <v>14470000</v>
      </c>
      <c r="F7" s="94">
        <f>+E7*C7</f>
        <v>14470000</v>
      </c>
      <c r="G7" s="93">
        <v>14259800</v>
      </c>
      <c r="H7" s="93">
        <f>+G7*C7</f>
        <v>14259800</v>
      </c>
      <c r="I7" s="92">
        <v>15100000</v>
      </c>
      <c r="J7" s="92">
        <f>+I7*C7</f>
        <v>15100000</v>
      </c>
    </row>
    <row r="8" spans="1:11" ht="105.75" customHeight="1" thickBot="1" x14ac:dyDescent="0.3">
      <c r="A8" s="91"/>
      <c r="B8" s="96">
        <v>3</v>
      </c>
      <c r="C8" s="90">
        <v>1</v>
      </c>
      <c r="D8" s="95" t="s">
        <v>103</v>
      </c>
      <c r="E8" s="94">
        <v>14470000</v>
      </c>
      <c r="F8" s="94">
        <f>+E8*C8</f>
        <v>14470000</v>
      </c>
      <c r="G8" s="93">
        <v>14259800</v>
      </c>
      <c r="H8" s="93">
        <f>+G8*C8</f>
        <v>14259800</v>
      </c>
      <c r="I8" s="92">
        <v>15100000</v>
      </c>
      <c r="J8" s="92">
        <f>+I8*C8</f>
        <v>15100000</v>
      </c>
    </row>
    <row r="9" spans="1:11" ht="111" customHeight="1" thickBot="1" x14ac:dyDescent="0.3">
      <c r="A9" s="91"/>
      <c r="B9" s="90">
        <v>4</v>
      </c>
      <c r="C9" s="89">
        <v>1</v>
      </c>
      <c r="D9" s="88" t="s">
        <v>102</v>
      </c>
      <c r="E9" s="87">
        <v>14470000</v>
      </c>
      <c r="F9" s="87">
        <f>+E9*C9</f>
        <v>14470000</v>
      </c>
      <c r="G9" s="86">
        <v>14259800</v>
      </c>
      <c r="H9" s="86">
        <f>+G9*C9</f>
        <v>14259800</v>
      </c>
      <c r="I9" s="85">
        <v>15100000</v>
      </c>
      <c r="J9" s="85">
        <f>+I9*C9</f>
        <v>15100000</v>
      </c>
    </row>
    <row r="10" spans="1:11" ht="15.75" thickBot="1" x14ac:dyDescent="0.3">
      <c r="B10" s="84"/>
      <c r="C10" s="84"/>
      <c r="D10" s="83" t="s">
        <v>59</v>
      </c>
      <c r="E10" s="80">
        <f t="shared" ref="E10:J10" si="0">+SUM(E5:E9)</f>
        <v>65230000</v>
      </c>
      <c r="F10" s="80">
        <f t="shared" si="0"/>
        <v>87050000</v>
      </c>
      <c r="G10" s="82">
        <f t="shared" si="0"/>
        <v>63948200</v>
      </c>
      <c r="H10" s="82">
        <f t="shared" si="0"/>
        <v>85117000</v>
      </c>
      <c r="I10" s="80">
        <f t="shared" si="0"/>
        <v>67820000</v>
      </c>
      <c r="J10" s="80">
        <f t="shared" si="0"/>
        <v>90340000</v>
      </c>
    </row>
    <row r="11" spans="1:11" ht="15.75" thickBot="1" x14ac:dyDescent="0.3">
      <c r="B11" s="58"/>
      <c r="C11" s="58"/>
      <c r="D11" s="78" t="s">
        <v>58</v>
      </c>
      <c r="E11" s="80">
        <f t="shared" ref="E11:J11" si="1">+E10*19%</f>
        <v>12393700</v>
      </c>
      <c r="F11" s="79">
        <f t="shared" si="1"/>
        <v>16539500</v>
      </c>
      <c r="G11" s="82">
        <f t="shared" si="1"/>
        <v>12150158</v>
      </c>
      <c r="H11" s="81">
        <f t="shared" si="1"/>
        <v>16172230</v>
      </c>
      <c r="I11" s="80">
        <f t="shared" si="1"/>
        <v>12885800</v>
      </c>
      <c r="J11" s="79">
        <f t="shared" si="1"/>
        <v>17164600</v>
      </c>
    </row>
    <row r="12" spans="1:11" ht="15.75" thickBot="1" x14ac:dyDescent="0.3">
      <c r="B12" s="58"/>
      <c r="C12" s="58"/>
      <c r="D12" s="78" t="s">
        <v>39</v>
      </c>
      <c r="E12" s="75">
        <f t="shared" ref="E12:J12" si="2">+SUM(E10:E11)</f>
        <v>77623700</v>
      </c>
      <c r="F12" s="74">
        <f t="shared" si="2"/>
        <v>103589500</v>
      </c>
      <c r="G12" s="77">
        <f t="shared" si="2"/>
        <v>76098358</v>
      </c>
      <c r="H12" s="76">
        <f t="shared" si="2"/>
        <v>101289230</v>
      </c>
      <c r="I12" s="75">
        <f t="shared" si="2"/>
        <v>80705800</v>
      </c>
      <c r="J12" s="74">
        <f t="shared" si="2"/>
        <v>107504600</v>
      </c>
    </row>
    <row r="13" spans="1:11" ht="15.75" thickBot="1" x14ac:dyDescent="0.3">
      <c r="F13" s="73" t="s">
        <v>5</v>
      </c>
      <c r="H13" s="73" t="s">
        <v>5</v>
      </c>
      <c r="J13" s="73" t="s">
        <v>5</v>
      </c>
    </row>
    <row r="16" spans="1:11" x14ac:dyDescent="0.25">
      <c r="K16" s="72"/>
    </row>
  </sheetData>
  <mergeCells count="5">
    <mergeCell ref="E4:F4"/>
    <mergeCell ref="G4:H4"/>
    <mergeCell ref="I4:J4"/>
    <mergeCell ref="B3:J3"/>
    <mergeCell ref="B2:J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D11CC-C3F4-4EFE-BABF-32070605E2A5}">
  <dimension ref="A2:F8"/>
  <sheetViews>
    <sheetView workbookViewId="0">
      <selection activeCell="D6" sqref="D6:D7"/>
    </sheetView>
  </sheetViews>
  <sheetFormatPr baseColWidth="10" defaultRowHeight="15" x14ac:dyDescent="0.25"/>
  <cols>
    <col min="3" max="3" width="40.5703125" customWidth="1"/>
    <col min="4" max="4" width="37.5703125" customWidth="1"/>
    <col min="5" max="5" width="34.5703125" customWidth="1"/>
    <col min="6" max="6" width="38.5703125" customWidth="1"/>
  </cols>
  <sheetData>
    <row r="2" spans="1:6" ht="15.75" thickBot="1" x14ac:dyDescent="0.3"/>
    <row r="3" spans="1:6" ht="15.75" thickBot="1" x14ac:dyDescent="0.3">
      <c r="C3" s="238" t="s">
        <v>67</v>
      </c>
      <c r="D3" s="239"/>
      <c r="E3" s="239"/>
      <c r="F3" s="240"/>
    </row>
    <row r="4" spans="1:6" ht="15.75" thickBot="1" x14ac:dyDescent="0.3">
      <c r="C4" s="1"/>
      <c r="D4" s="1"/>
    </row>
    <row r="5" spans="1:6" ht="39.75" customHeight="1" thickBot="1" x14ac:dyDescent="0.3">
      <c r="C5" s="71" t="s">
        <v>57</v>
      </c>
      <c r="D5" s="70" t="s">
        <v>101</v>
      </c>
      <c r="E5" s="70" t="s">
        <v>100</v>
      </c>
      <c r="F5" s="70" t="s">
        <v>99</v>
      </c>
    </row>
    <row r="6" spans="1:6" ht="409.5" customHeight="1" x14ac:dyDescent="0.25">
      <c r="A6" s="243"/>
      <c r="B6" s="243"/>
      <c r="C6" s="244" t="s">
        <v>98</v>
      </c>
      <c r="D6" s="241" t="s">
        <v>97</v>
      </c>
      <c r="E6" s="241" t="s">
        <v>96</v>
      </c>
      <c r="F6" s="241" t="s">
        <v>95</v>
      </c>
    </row>
    <row r="7" spans="1:6" ht="87" customHeight="1" thickBot="1" x14ac:dyDescent="0.3">
      <c r="A7" s="243"/>
      <c r="B7" s="243"/>
      <c r="C7" s="245"/>
      <c r="D7" s="242"/>
      <c r="E7" s="242"/>
      <c r="F7" s="242"/>
    </row>
    <row r="8" spans="1:6" ht="15.75" thickBot="1" x14ac:dyDescent="0.3">
      <c r="C8" s="55" t="s">
        <v>56</v>
      </c>
      <c r="D8" s="69" t="s">
        <v>5</v>
      </c>
      <c r="E8" s="69" t="s">
        <v>5</v>
      </c>
      <c r="F8" s="69" t="s">
        <v>5</v>
      </c>
    </row>
  </sheetData>
  <mergeCells count="7">
    <mergeCell ref="C3:F3"/>
    <mergeCell ref="F6:F7"/>
    <mergeCell ref="A6:A7"/>
    <mergeCell ref="C6:C7"/>
    <mergeCell ref="B6:B7"/>
    <mergeCell ref="D6:D7"/>
    <mergeCell ref="E6:E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D7F50-9131-44C5-8AC5-C2B32F98776B}">
  <sheetPr>
    <pageSetUpPr fitToPage="1"/>
  </sheetPr>
  <dimension ref="B2:D37"/>
  <sheetViews>
    <sheetView zoomScaleNormal="100" workbookViewId="0">
      <selection activeCell="G47" sqref="G47"/>
    </sheetView>
  </sheetViews>
  <sheetFormatPr baseColWidth="10" defaultRowHeight="15" x14ac:dyDescent="0.25"/>
  <cols>
    <col min="1" max="1" width="11.42578125" style="105"/>
    <col min="2" max="2" width="33.140625" style="105" customWidth="1"/>
    <col min="3" max="3" width="30.28515625" style="105" customWidth="1"/>
    <col min="4" max="4" width="11.42578125" style="105"/>
    <col min="5" max="5" width="16.85546875" style="105" bestFit="1" customWidth="1"/>
    <col min="6" max="16384" width="11.42578125" style="105"/>
  </cols>
  <sheetData>
    <row r="2" spans="2:4" ht="15.75" thickBot="1" x14ac:dyDescent="0.3">
      <c r="B2" s="246" t="s">
        <v>128</v>
      </c>
      <c r="C2" s="246"/>
    </row>
    <row r="3" spans="2:4" ht="69.75" customHeight="1" thickBot="1" x14ac:dyDescent="0.3">
      <c r="B3" s="247" t="s">
        <v>127</v>
      </c>
      <c r="C3" s="248"/>
      <c r="D3" s="125"/>
    </row>
    <row r="4" spans="2:4" ht="18.75" customHeight="1" x14ac:dyDescent="0.25">
      <c r="B4" s="126"/>
      <c r="C4" s="126"/>
      <c r="D4" s="125"/>
    </row>
    <row r="5" spans="2:4" ht="18.75" customHeight="1" thickBot="1" x14ac:dyDescent="0.3">
      <c r="B5" s="120" t="s">
        <v>122</v>
      </c>
      <c r="C5" s="130"/>
      <c r="D5" s="125"/>
    </row>
    <row r="6" spans="2:4" ht="31.5" customHeight="1" thickBot="1" x14ac:dyDescent="0.3">
      <c r="B6" s="118" t="s">
        <v>121</v>
      </c>
      <c r="C6" s="117" t="s">
        <v>66</v>
      </c>
      <c r="D6" s="125"/>
    </row>
    <row r="7" spans="2:4" ht="18.75" customHeight="1" x14ac:dyDescent="0.25">
      <c r="B7" s="116" t="s">
        <v>120</v>
      </c>
      <c r="C7" s="115" t="s">
        <v>126</v>
      </c>
      <c r="D7" s="125"/>
    </row>
    <row r="8" spans="2:4" ht="21.75" customHeight="1" x14ac:dyDescent="0.25">
      <c r="B8" s="129" t="s">
        <v>118</v>
      </c>
      <c r="C8" s="123" t="s">
        <v>5</v>
      </c>
      <c r="D8" s="125"/>
    </row>
    <row r="9" spans="2:4" ht="82.5" customHeight="1" thickBot="1" x14ac:dyDescent="0.3">
      <c r="B9" s="128" t="s">
        <v>125</v>
      </c>
      <c r="C9" s="127" t="s">
        <v>124</v>
      </c>
      <c r="D9" s="125"/>
    </row>
    <row r="10" spans="2:4" ht="18.75" customHeight="1" x14ac:dyDescent="0.25">
      <c r="B10" s="126"/>
      <c r="C10" s="126"/>
      <c r="D10" s="125"/>
    </row>
    <row r="11" spans="2:4" ht="18.75" customHeight="1" x14ac:dyDescent="0.25">
      <c r="B11" s="126"/>
      <c r="C11" s="126"/>
      <c r="D11" s="125"/>
    </row>
    <row r="13" spans="2:4" ht="15.75" thickBot="1" x14ac:dyDescent="0.3">
      <c r="B13" s="120" t="s">
        <v>122</v>
      </c>
      <c r="C13" s="124"/>
    </row>
    <row r="14" spans="2:4" ht="28.5" customHeight="1" thickBot="1" x14ac:dyDescent="0.3">
      <c r="B14" s="118" t="s">
        <v>121</v>
      </c>
      <c r="C14" s="117" t="s">
        <v>50</v>
      </c>
    </row>
    <row r="15" spans="2:4" x14ac:dyDescent="0.25">
      <c r="B15" s="116" t="s">
        <v>120</v>
      </c>
      <c r="C15" s="115" t="s">
        <v>123</v>
      </c>
    </row>
    <row r="16" spans="2:4" ht="18.75" customHeight="1" x14ac:dyDescent="0.25">
      <c r="B16" s="114" t="s">
        <v>118</v>
      </c>
      <c r="C16" s="123" t="s">
        <v>5</v>
      </c>
    </row>
    <row r="17" spans="2:3" x14ac:dyDescent="0.25">
      <c r="B17" s="112" t="s">
        <v>117</v>
      </c>
      <c r="C17" s="111" t="s">
        <v>5</v>
      </c>
    </row>
    <row r="18" spans="2:3" ht="37.5" customHeight="1" x14ac:dyDescent="0.25">
      <c r="B18" s="110" t="s">
        <v>116</v>
      </c>
      <c r="C18" s="106" t="s">
        <v>5</v>
      </c>
    </row>
    <row r="19" spans="2:3" ht="71.25" x14ac:dyDescent="0.25">
      <c r="B19" s="107" t="s">
        <v>115</v>
      </c>
      <c r="C19" s="109" t="s">
        <v>5</v>
      </c>
    </row>
    <row r="20" spans="2:3" ht="28.5" x14ac:dyDescent="0.25">
      <c r="B20" s="107" t="s">
        <v>114</v>
      </c>
      <c r="C20" s="109" t="s">
        <v>5</v>
      </c>
    </row>
    <row r="21" spans="2:3" ht="28.5" x14ac:dyDescent="0.25">
      <c r="B21" s="107" t="s">
        <v>113</v>
      </c>
      <c r="C21" s="109" t="s">
        <v>5</v>
      </c>
    </row>
    <row r="22" spans="2:3" ht="85.5" x14ac:dyDescent="0.25">
      <c r="B22" s="107" t="s">
        <v>111</v>
      </c>
      <c r="C22" s="108" t="s">
        <v>5</v>
      </c>
    </row>
    <row r="23" spans="2:3" ht="28.5" x14ac:dyDescent="0.25">
      <c r="B23" s="107" t="s">
        <v>110</v>
      </c>
      <c r="C23" s="106" t="s">
        <v>5</v>
      </c>
    </row>
    <row r="24" spans="2:3" x14ac:dyDescent="0.25">
      <c r="B24" s="122"/>
      <c r="C24" s="121"/>
    </row>
    <row r="25" spans="2:3" x14ac:dyDescent="0.25">
      <c r="B25" s="122"/>
      <c r="C25" s="121"/>
    </row>
    <row r="26" spans="2:3" x14ac:dyDescent="0.25">
      <c r="B26" s="122"/>
      <c r="C26" s="121"/>
    </row>
    <row r="27" spans="2:3" ht="15.75" thickBot="1" x14ac:dyDescent="0.3">
      <c r="B27" s="120" t="s">
        <v>122</v>
      </c>
      <c r="C27" s="119"/>
    </row>
    <row r="28" spans="2:3" ht="31.5" customHeight="1" thickBot="1" x14ac:dyDescent="0.3">
      <c r="B28" s="118" t="s">
        <v>121</v>
      </c>
      <c r="C28" s="117" t="s">
        <v>101</v>
      </c>
    </row>
    <row r="29" spans="2:3" x14ac:dyDescent="0.25">
      <c r="B29" s="116" t="s">
        <v>120</v>
      </c>
      <c r="C29" s="115" t="s">
        <v>119</v>
      </c>
    </row>
    <row r="30" spans="2:3" x14ac:dyDescent="0.25">
      <c r="B30" s="114" t="s">
        <v>118</v>
      </c>
      <c r="C30" s="113" t="s">
        <v>54</v>
      </c>
    </row>
    <row r="31" spans="2:3" x14ac:dyDescent="0.25">
      <c r="B31" s="112" t="s">
        <v>117</v>
      </c>
      <c r="C31" s="111" t="s">
        <v>5</v>
      </c>
    </row>
    <row r="32" spans="2:3" x14ac:dyDescent="0.25">
      <c r="B32" s="110" t="s">
        <v>116</v>
      </c>
      <c r="C32" s="106" t="s">
        <v>5</v>
      </c>
    </row>
    <row r="33" spans="2:3" ht="71.25" x14ac:dyDescent="0.25">
      <c r="B33" s="107" t="s">
        <v>115</v>
      </c>
      <c r="C33" s="109" t="s">
        <v>5</v>
      </c>
    </row>
    <row r="34" spans="2:3" ht="28.5" x14ac:dyDescent="0.25">
      <c r="B34" s="107" t="s">
        <v>114</v>
      </c>
      <c r="C34" s="109" t="s">
        <v>5</v>
      </c>
    </row>
    <row r="35" spans="2:3" ht="28.5" x14ac:dyDescent="0.25">
      <c r="B35" s="107" t="s">
        <v>113</v>
      </c>
      <c r="C35" s="109" t="s">
        <v>112</v>
      </c>
    </row>
    <row r="36" spans="2:3" ht="85.5" x14ac:dyDescent="0.25">
      <c r="B36" s="107" t="s">
        <v>111</v>
      </c>
      <c r="C36" s="108" t="s">
        <v>54</v>
      </c>
    </row>
    <row r="37" spans="2:3" ht="28.5" x14ac:dyDescent="0.25">
      <c r="B37" s="107" t="s">
        <v>110</v>
      </c>
      <c r="C37" s="106" t="s">
        <v>5</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8EA4D-80A0-4E3A-A711-06277F9F197C}">
  <sheetPr>
    <pageSetUpPr fitToPage="1"/>
  </sheetPr>
  <dimension ref="B1:H75"/>
  <sheetViews>
    <sheetView topLeftCell="A61" zoomScale="90" zoomScaleNormal="90" workbookViewId="0">
      <selection activeCell="E18" sqref="E18"/>
    </sheetView>
  </sheetViews>
  <sheetFormatPr baseColWidth="10" defaultRowHeight="15" x14ac:dyDescent="0.25"/>
  <cols>
    <col min="1" max="1" width="11.42578125" style="105"/>
    <col min="2" max="2" width="27.5703125" style="105" customWidth="1"/>
    <col min="3" max="3" width="29.5703125" style="105" customWidth="1"/>
    <col min="4" max="4" width="27" style="105" customWidth="1"/>
    <col min="5" max="5" width="19.28515625" style="105" customWidth="1"/>
    <col min="6" max="6" width="14.85546875" style="105" bestFit="1" customWidth="1"/>
    <col min="7" max="7" width="16" style="105" bestFit="1" customWidth="1"/>
    <col min="8" max="8" width="11.42578125" style="105"/>
    <col min="9" max="9" width="25.5703125" style="105" bestFit="1" customWidth="1"/>
    <col min="10" max="10" width="19.7109375" style="105" customWidth="1"/>
    <col min="11" max="11" width="18.28515625" style="105" customWidth="1"/>
    <col min="12" max="12" width="24.42578125" style="105" customWidth="1"/>
    <col min="13" max="16384" width="11.42578125" style="105"/>
  </cols>
  <sheetData>
    <row r="1" spans="2:6" x14ac:dyDescent="0.25">
      <c r="D1" s="200"/>
    </row>
    <row r="2" spans="2:6" ht="15.75" thickBot="1" x14ac:dyDescent="0.3">
      <c r="B2" s="252" t="str">
        <f>+DOCUMENTOS!B2</f>
        <v>INVITACIÓN ABIERTA No 020 DE 2022</v>
      </c>
      <c r="C2" s="252"/>
      <c r="D2" s="252"/>
    </row>
    <row r="3" spans="2:6" ht="64.5" customHeight="1" thickBot="1" x14ac:dyDescent="0.3">
      <c r="B3" s="249" t="str">
        <f>+DOCUMENTOS!B3</f>
        <v xml:space="preserve">CONTRATAR LA COMPRA E INSTALACIÓN DE PLATAFORMAS DE INGRESO OPERACIONAL A LAS LÍNEAS DE PRODUCCIÓN L1YL2 -L8YL9. </v>
      </c>
      <c r="C3" s="250"/>
      <c r="D3" s="251"/>
      <c r="E3" s="199"/>
      <c r="F3" s="199"/>
    </row>
    <row r="4" spans="2:6" x14ac:dyDescent="0.25">
      <c r="B4" s="198"/>
      <c r="C4" s="198"/>
      <c r="D4" s="198"/>
      <c r="E4" s="198"/>
      <c r="F4" s="198"/>
    </row>
    <row r="5" spans="2:6" x14ac:dyDescent="0.25">
      <c r="B5" s="197" t="s">
        <v>164</v>
      </c>
    </row>
    <row r="7" spans="2:6" ht="62.25" customHeight="1" x14ac:dyDescent="0.25">
      <c r="B7" s="196" t="s">
        <v>163</v>
      </c>
      <c r="C7" s="253" t="s">
        <v>162</v>
      </c>
      <c r="D7" s="254"/>
      <c r="F7" s="144"/>
    </row>
    <row r="8" spans="2:6" ht="18.75" customHeight="1" x14ac:dyDescent="0.25">
      <c r="B8" s="195" t="s">
        <v>143</v>
      </c>
      <c r="C8" s="190" t="s">
        <v>161</v>
      </c>
      <c r="D8" s="194" t="s">
        <v>160</v>
      </c>
      <c r="F8" s="189"/>
    </row>
    <row r="9" spans="2:6" ht="44.25" customHeight="1" x14ac:dyDescent="0.25">
      <c r="B9" s="191" t="s">
        <v>141</v>
      </c>
      <c r="C9" s="190" t="s">
        <v>159</v>
      </c>
      <c r="D9" s="193" t="s">
        <v>158</v>
      </c>
      <c r="F9" s="189"/>
    </row>
    <row r="10" spans="2:6" ht="21" customHeight="1" x14ac:dyDescent="0.25">
      <c r="B10" s="191" t="s">
        <v>138</v>
      </c>
      <c r="C10" s="190" t="s">
        <v>157</v>
      </c>
      <c r="D10" s="190" t="s">
        <v>156</v>
      </c>
      <c r="F10" s="189"/>
    </row>
    <row r="11" spans="2:6" ht="25.5" customHeight="1" x14ac:dyDescent="0.25">
      <c r="B11" s="192" t="s">
        <v>136</v>
      </c>
      <c r="C11" s="190" t="s">
        <v>155</v>
      </c>
      <c r="D11" s="190" t="s">
        <v>154</v>
      </c>
      <c r="F11" s="189"/>
    </row>
    <row r="12" spans="2:6" ht="33.75" customHeight="1" x14ac:dyDescent="0.25">
      <c r="B12" s="191" t="s">
        <v>153</v>
      </c>
      <c r="C12" s="190" t="s">
        <v>152</v>
      </c>
      <c r="D12" s="190" t="s">
        <v>151</v>
      </c>
      <c r="F12" s="189"/>
    </row>
    <row r="13" spans="2:6" ht="33.75" customHeight="1" x14ac:dyDescent="0.25">
      <c r="B13" s="191" t="s">
        <v>150</v>
      </c>
      <c r="C13" s="190" t="s">
        <v>149</v>
      </c>
      <c r="D13" s="190" t="s">
        <v>148</v>
      </c>
      <c r="F13" s="189"/>
    </row>
    <row r="14" spans="2:6" ht="18.75" customHeight="1" x14ac:dyDescent="0.25">
      <c r="B14" s="188"/>
      <c r="C14" s="187"/>
      <c r="D14" s="187"/>
      <c r="F14" s="189"/>
    </row>
    <row r="15" spans="2:6" ht="18.75" customHeight="1" x14ac:dyDescent="0.25">
      <c r="B15" s="188"/>
      <c r="C15" s="187"/>
      <c r="D15" s="187"/>
      <c r="F15" s="186"/>
    </row>
    <row r="16" spans="2:6" ht="18.75" customHeight="1" x14ac:dyDescent="0.25">
      <c r="B16" s="255" t="str">
        <f>+DOCUMENTOS!C6</f>
        <v>CONERGIA CRANES SAS</v>
      </c>
      <c r="C16" s="256"/>
      <c r="D16" s="256"/>
      <c r="E16" s="256"/>
      <c r="F16" s="166" t="s">
        <v>5</v>
      </c>
    </row>
    <row r="17" spans="2:8" ht="18.75" customHeight="1" x14ac:dyDescent="0.25">
      <c r="B17" s="165" t="s">
        <v>145</v>
      </c>
      <c r="C17" s="164"/>
      <c r="D17" s="164"/>
      <c r="E17" s="163"/>
      <c r="F17" s="185"/>
    </row>
    <row r="18" spans="2:8" ht="18.75" customHeight="1" thickBot="1" x14ac:dyDescent="0.3">
      <c r="B18" s="140"/>
      <c r="C18" s="157" t="s">
        <v>144</v>
      </c>
      <c r="D18" s="161">
        <v>2213494312</v>
      </c>
      <c r="E18" s="184">
        <f>D18/D19</f>
        <v>2.1602214431076181</v>
      </c>
      <c r="F18" s="183" t="s">
        <v>5</v>
      </c>
      <c r="G18" s="182"/>
    </row>
    <row r="19" spans="2:8" ht="18.75" customHeight="1" x14ac:dyDescent="0.25">
      <c r="B19" s="140" t="s">
        <v>143</v>
      </c>
      <c r="C19" s="142" t="s">
        <v>142</v>
      </c>
      <c r="D19" s="149">
        <v>1024660837</v>
      </c>
      <c r="E19" s="141"/>
      <c r="F19" s="181"/>
    </row>
    <row r="20" spans="2:8" ht="18.75" customHeight="1" x14ac:dyDescent="0.25">
      <c r="B20" s="140"/>
      <c r="C20" s="142"/>
      <c r="D20" s="149"/>
      <c r="E20" s="148"/>
      <c r="F20" s="181"/>
    </row>
    <row r="21" spans="2:8" ht="18.75" customHeight="1" thickBot="1" x14ac:dyDescent="0.3">
      <c r="B21" s="140" t="s">
        <v>141</v>
      </c>
      <c r="C21" s="157" t="s">
        <v>140</v>
      </c>
      <c r="D21" s="159" t="s">
        <v>147</v>
      </c>
      <c r="E21" s="158">
        <f>D18-D19</f>
        <v>1188833475</v>
      </c>
      <c r="F21" s="181" t="s">
        <v>5</v>
      </c>
    </row>
    <row r="22" spans="2:8" ht="18.75" customHeight="1" x14ac:dyDescent="0.25">
      <c r="B22" s="140"/>
      <c r="C22" s="142"/>
      <c r="D22" s="149"/>
      <c r="E22" s="148"/>
      <c r="F22" s="181"/>
    </row>
    <row r="23" spans="2:8" ht="18.75" customHeight="1" thickBot="1" x14ac:dyDescent="0.3">
      <c r="B23" s="140" t="s">
        <v>138</v>
      </c>
      <c r="C23" s="157" t="s">
        <v>137</v>
      </c>
      <c r="D23" s="152">
        <v>1319774436</v>
      </c>
      <c r="E23" s="156">
        <f>D23/D24</f>
        <v>0.56919703186109238</v>
      </c>
      <c r="F23" s="181" t="s">
        <v>5</v>
      </c>
    </row>
    <row r="24" spans="2:8" ht="18.75" customHeight="1" x14ac:dyDescent="0.25">
      <c r="B24" s="140"/>
      <c r="C24" s="142" t="s">
        <v>129</v>
      </c>
      <c r="D24" s="149">
        <v>2318660081</v>
      </c>
      <c r="E24" s="148"/>
      <c r="F24" s="150"/>
    </row>
    <row r="25" spans="2:8" ht="18.75" customHeight="1" x14ac:dyDescent="0.25">
      <c r="B25" s="258"/>
      <c r="C25" s="259"/>
      <c r="D25" s="259"/>
      <c r="E25" s="260"/>
      <c r="F25" s="180"/>
    </row>
    <row r="26" spans="2:8" ht="18.75" customHeight="1" thickBot="1" x14ac:dyDescent="0.3">
      <c r="B26" s="140" t="s">
        <v>136</v>
      </c>
      <c r="C26" s="139" t="s">
        <v>130</v>
      </c>
      <c r="D26" s="152">
        <v>159538436</v>
      </c>
      <c r="E26" s="151">
        <f>D26/D27</f>
        <v>5.2878455719178907</v>
      </c>
      <c r="F26" s="150" t="s">
        <v>5</v>
      </c>
      <c r="H26" s="179"/>
    </row>
    <row r="27" spans="2:8" ht="18.75" customHeight="1" x14ac:dyDescent="0.25">
      <c r="B27" s="140"/>
      <c r="C27" s="142" t="s">
        <v>135</v>
      </c>
      <c r="D27" s="149">
        <v>30170782</v>
      </c>
      <c r="E27" s="148"/>
      <c r="F27" s="178"/>
    </row>
    <row r="28" spans="2:8" x14ac:dyDescent="0.25">
      <c r="B28" s="143"/>
      <c r="D28" s="146"/>
      <c r="E28" s="141"/>
      <c r="F28" s="177"/>
    </row>
    <row r="29" spans="2:8" ht="15.75" thickBot="1" x14ac:dyDescent="0.3">
      <c r="B29" s="140" t="s">
        <v>134</v>
      </c>
      <c r="C29" s="139" t="s">
        <v>130</v>
      </c>
      <c r="D29" s="152">
        <v>159538436</v>
      </c>
      <c r="E29" s="137">
        <f>D29/D30</f>
        <v>0.15971641678762938</v>
      </c>
      <c r="F29" s="177" t="s">
        <v>112</v>
      </c>
    </row>
    <row r="30" spans="2:8" x14ac:dyDescent="0.25">
      <c r="B30" s="143"/>
      <c r="C30" s="142" t="s">
        <v>132</v>
      </c>
      <c r="D30" s="149">
        <v>998885645</v>
      </c>
      <c r="E30" s="141"/>
      <c r="F30" s="177"/>
    </row>
    <row r="31" spans="2:8" x14ac:dyDescent="0.25">
      <c r="B31" s="143"/>
      <c r="C31" s="142"/>
      <c r="E31" s="141"/>
      <c r="F31" s="177"/>
    </row>
    <row r="32" spans="2:8" ht="15.75" thickBot="1" x14ac:dyDescent="0.3">
      <c r="B32" s="140" t="s">
        <v>131</v>
      </c>
      <c r="C32" s="139" t="s">
        <v>130</v>
      </c>
      <c r="D32" s="152">
        <v>159538436</v>
      </c>
      <c r="E32" s="137">
        <f>D32/D33</f>
        <v>6.8806306412621587E-2</v>
      </c>
      <c r="F32" s="177" t="s">
        <v>112</v>
      </c>
    </row>
    <row r="33" spans="2:6" x14ac:dyDescent="0.25">
      <c r="B33" s="135"/>
      <c r="C33" s="134" t="s">
        <v>129</v>
      </c>
      <c r="D33" s="176">
        <v>2318660081</v>
      </c>
      <c r="E33" s="132"/>
      <c r="F33" s="175"/>
    </row>
    <row r="34" spans="2:6" x14ac:dyDescent="0.25">
      <c r="C34" s="142"/>
    </row>
    <row r="35" spans="2:6" x14ac:dyDescent="0.25">
      <c r="C35" s="142"/>
    </row>
    <row r="36" spans="2:6" x14ac:dyDescent="0.25">
      <c r="F36" s="174"/>
    </row>
    <row r="37" spans="2:6" x14ac:dyDescent="0.25">
      <c r="B37" s="255" t="str">
        <f>+DOCUMENTOS!C14</f>
        <v>INGENIERIA Y DESARROLLO ENERGETICO APLICADO SAS</v>
      </c>
      <c r="C37" s="256"/>
      <c r="D37" s="256"/>
      <c r="E37" s="257"/>
      <c r="F37" s="166" t="s">
        <v>112</v>
      </c>
    </row>
    <row r="38" spans="2:6" x14ac:dyDescent="0.25">
      <c r="B38" s="165" t="s">
        <v>145</v>
      </c>
      <c r="C38" s="164"/>
      <c r="D38" s="164"/>
      <c r="E38" s="163"/>
      <c r="F38" s="162"/>
    </row>
    <row r="39" spans="2:6" ht="15.75" thickBot="1" x14ac:dyDescent="0.3">
      <c r="B39" s="140"/>
      <c r="C39" s="157" t="s">
        <v>144</v>
      </c>
      <c r="D39" s="161">
        <v>152781728</v>
      </c>
      <c r="E39" s="173">
        <f>D39/D40</f>
        <v>4.4943169067094439</v>
      </c>
      <c r="F39" s="155" t="s">
        <v>5</v>
      </c>
    </row>
    <row r="40" spans="2:6" x14ac:dyDescent="0.25">
      <c r="B40" s="140" t="s">
        <v>143</v>
      </c>
      <c r="C40" s="142" t="s">
        <v>142</v>
      </c>
      <c r="D40" s="149">
        <v>33994427</v>
      </c>
      <c r="E40" s="148"/>
      <c r="F40" s="155"/>
    </row>
    <row r="41" spans="2:6" x14ac:dyDescent="0.25">
      <c r="B41" s="140"/>
      <c r="C41" s="142"/>
      <c r="D41" s="149"/>
      <c r="E41" s="148"/>
      <c r="F41" s="155"/>
    </row>
    <row r="42" spans="2:6" ht="15.75" thickBot="1" x14ac:dyDescent="0.3">
      <c r="B42" s="140" t="s">
        <v>141</v>
      </c>
      <c r="C42" s="157" t="s">
        <v>140</v>
      </c>
      <c r="D42" s="159" t="s">
        <v>146</v>
      </c>
      <c r="E42" s="158">
        <f>D39-D40</f>
        <v>118787301</v>
      </c>
      <c r="F42" s="155" t="s">
        <v>5</v>
      </c>
    </row>
    <row r="43" spans="2:6" x14ac:dyDescent="0.25">
      <c r="B43" s="140"/>
      <c r="C43" s="142"/>
      <c r="D43" s="149"/>
      <c r="E43" s="148"/>
      <c r="F43" s="155"/>
    </row>
    <row r="44" spans="2:6" ht="15.75" thickBot="1" x14ac:dyDescent="0.3">
      <c r="B44" s="140" t="s">
        <v>138</v>
      </c>
      <c r="C44" s="157" t="s">
        <v>137</v>
      </c>
      <c r="D44" s="152">
        <v>33994427</v>
      </c>
      <c r="E44" s="156">
        <f>D44/D45</f>
        <v>0.18649388160287794</v>
      </c>
      <c r="F44" s="155" t="s">
        <v>5</v>
      </c>
    </row>
    <row r="45" spans="2:6" x14ac:dyDescent="0.25">
      <c r="B45" s="140"/>
      <c r="C45" s="142" t="s">
        <v>129</v>
      </c>
      <c r="D45" s="149">
        <v>182281728</v>
      </c>
      <c r="E45" s="148"/>
      <c r="F45" s="154"/>
    </row>
    <row r="46" spans="2:6" x14ac:dyDescent="0.25">
      <c r="B46" s="258"/>
      <c r="C46" s="259"/>
      <c r="D46" s="259"/>
      <c r="E46" s="260"/>
      <c r="F46" s="153"/>
    </row>
    <row r="47" spans="2:6" ht="15.75" thickBot="1" x14ac:dyDescent="0.3">
      <c r="B47" s="140" t="s">
        <v>136</v>
      </c>
      <c r="C47" s="139" t="s">
        <v>130</v>
      </c>
      <c r="D47" s="161">
        <v>44551000</v>
      </c>
      <c r="E47" s="172">
        <f>D47/D48</f>
        <v>371.25833333333333</v>
      </c>
      <c r="F47" s="150" t="s">
        <v>5</v>
      </c>
    </row>
    <row r="48" spans="2:6" x14ac:dyDescent="0.25">
      <c r="B48" s="140"/>
      <c r="C48" s="142" t="s">
        <v>135</v>
      </c>
      <c r="D48" s="149">
        <v>120000</v>
      </c>
      <c r="E48" s="158"/>
      <c r="F48" s="147"/>
    </row>
    <row r="49" spans="2:6" x14ac:dyDescent="0.25">
      <c r="B49" s="143"/>
      <c r="E49" s="141"/>
      <c r="F49" s="155"/>
    </row>
    <row r="50" spans="2:6" ht="15.75" thickBot="1" x14ac:dyDescent="0.3">
      <c r="B50" s="140" t="s">
        <v>134</v>
      </c>
      <c r="C50" s="139" t="s">
        <v>130</v>
      </c>
      <c r="D50" s="169">
        <f>+D47</f>
        <v>44551000</v>
      </c>
      <c r="E50" s="137">
        <f>D50/D51</f>
        <v>0.46637847810561839</v>
      </c>
      <c r="F50" s="155" t="s">
        <v>5</v>
      </c>
    </row>
    <row r="51" spans="2:6" x14ac:dyDescent="0.25">
      <c r="B51" s="143"/>
      <c r="C51" s="142" t="s">
        <v>132</v>
      </c>
      <c r="D51" s="171">
        <v>95525420</v>
      </c>
      <c r="E51" s="141"/>
      <c r="F51" s="155"/>
    </row>
    <row r="52" spans="2:6" x14ac:dyDescent="0.25">
      <c r="B52" s="143"/>
      <c r="C52" s="142"/>
      <c r="D52" s="170"/>
      <c r="E52" s="141"/>
      <c r="F52" s="155"/>
    </row>
    <row r="53" spans="2:6" ht="15.75" thickBot="1" x14ac:dyDescent="0.3">
      <c r="B53" s="140" t="s">
        <v>131</v>
      </c>
      <c r="C53" s="139" t="s">
        <v>130</v>
      </c>
      <c r="D53" s="169">
        <f>+D50</f>
        <v>44551000</v>
      </c>
      <c r="E53" s="137">
        <f>D53/D54</f>
        <v>0.24440738240093929</v>
      </c>
      <c r="F53" s="155" t="s">
        <v>112</v>
      </c>
    </row>
    <row r="54" spans="2:6" x14ac:dyDescent="0.25">
      <c r="B54" s="135"/>
      <c r="C54" s="134" t="s">
        <v>129</v>
      </c>
      <c r="D54" s="168">
        <f>+D45</f>
        <v>182281728</v>
      </c>
      <c r="E54" s="132"/>
      <c r="F54" s="167"/>
    </row>
    <row r="58" spans="2:6" x14ac:dyDescent="0.25">
      <c r="B58" s="255" t="str">
        <f>+DOCUMENTOS!C28</f>
        <v>SOLUCIONES INDUSTRIALES MAVELEC S.A.S</v>
      </c>
      <c r="C58" s="256"/>
      <c r="D58" s="256"/>
      <c r="E58" s="256"/>
      <c r="F58" s="166" t="s">
        <v>133</v>
      </c>
    </row>
    <row r="59" spans="2:6" x14ac:dyDescent="0.25">
      <c r="B59" s="165" t="s">
        <v>145</v>
      </c>
      <c r="C59" s="164"/>
      <c r="D59" s="164"/>
      <c r="E59" s="163"/>
      <c r="F59" s="162"/>
    </row>
    <row r="60" spans="2:6" ht="15.75" thickBot="1" x14ac:dyDescent="0.3">
      <c r="B60" s="140"/>
      <c r="C60" s="157" t="s">
        <v>144</v>
      </c>
      <c r="D60" s="161">
        <v>1269128301</v>
      </c>
      <c r="E60" s="160">
        <f>D60/D61</f>
        <v>2.4661579131257643</v>
      </c>
      <c r="F60" s="155" t="s">
        <v>5</v>
      </c>
    </row>
    <row r="61" spans="2:6" x14ac:dyDescent="0.25">
      <c r="B61" s="140" t="s">
        <v>143</v>
      </c>
      <c r="C61" s="142" t="s">
        <v>142</v>
      </c>
      <c r="D61" s="149">
        <v>514617614</v>
      </c>
      <c r="E61" s="141"/>
      <c r="F61" s="155"/>
    </row>
    <row r="62" spans="2:6" x14ac:dyDescent="0.25">
      <c r="B62" s="140"/>
      <c r="C62" s="142"/>
      <c r="D62" s="149"/>
      <c r="E62" s="148"/>
      <c r="F62" s="155"/>
    </row>
    <row r="63" spans="2:6" ht="15.75" thickBot="1" x14ac:dyDescent="0.3">
      <c r="B63" s="140" t="s">
        <v>141</v>
      </c>
      <c r="C63" s="157" t="s">
        <v>140</v>
      </c>
      <c r="D63" s="159" t="s">
        <v>139</v>
      </c>
      <c r="E63" s="158">
        <f>D60-D61</f>
        <v>754510687</v>
      </c>
      <c r="F63" s="155" t="s">
        <v>5</v>
      </c>
    </row>
    <row r="64" spans="2:6" x14ac:dyDescent="0.25">
      <c r="B64" s="140"/>
      <c r="C64" s="142"/>
      <c r="D64" s="149"/>
      <c r="E64" s="148"/>
      <c r="F64" s="155"/>
    </row>
    <row r="65" spans="2:6" ht="15.75" thickBot="1" x14ac:dyDescent="0.3">
      <c r="B65" s="140" t="s">
        <v>138</v>
      </c>
      <c r="C65" s="157" t="s">
        <v>137</v>
      </c>
      <c r="D65" s="152">
        <v>692647105</v>
      </c>
      <c r="E65" s="156">
        <f>D65/D66</f>
        <v>0.36845361656580428</v>
      </c>
      <c r="F65" s="155" t="s">
        <v>5</v>
      </c>
    </row>
    <row r="66" spans="2:6" x14ac:dyDescent="0.25">
      <c r="B66" s="140"/>
      <c r="C66" s="142" t="s">
        <v>129</v>
      </c>
      <c r="D66" s="149">
        <v>1879875984</v>
      </c>
      <c r="E66" s="148"/>
      <c r="F66" s="154"/>
    </row>
    <row r="67" spans="2:6" x14ac:dyDescent="0.25">
      <c r="B67" s="258"/>
      <c r="C67" s="259"/>
      <c r="D67" s="259"/>
      <c r="E67" s="260"/>
      <c r="F67" s="153"/>
    </row>
    <row r="68" spans="2:6" ht="15.75" thickBot="1" x14ac:dyDescent="0.3">
      <c r="B68" s="140" t="s">
        <v>136</v>
      </c>
      <c r="C68" s="139" t="s">
        <v>130</v>
      </c>
      <c r="D68" s="152">
        <v>49581769</v>
      </c>
      <c r="E68" s="151">
        <f>D68/D69</f>
        <v>0.33057559471731313</v>
      </c>
      <c r="F68" s="150" t="s">
        <v>133</v>
      </c>
    </row>
    <row r="69" spans="2:6" x14ac:dyDescent="0.25">
      <c r="B69" s="140"/>
      <c r="C69" s="142" t="s">
        <v>135</v>
      </c>
      <c r="D69" s="149">
        <v>149986175</v>
      </c>
      <c r="E69" s="148"/>
      <c r="F69" s="147"/>
    </row>
    <row r="70" spans="2:6" x14ac:dyDescent="0.25">
      <c r="B70" s="143"/>
      <c r="D70" s="146"/>
      <c r="E70" s="141"/>
      <c r="F70" s="136"/>
    </row>
    <row r="71" spans="2:6" ht="15.75" thickBot="1" x14ac:dyDescent="0.3">
      <c r="B71" s="140" t="s">
        <v>134</v>
      </c>
      <c r="C71" s="139" t="s">
        <v>130</v>
      </c>
      <c r="D71" s="138">
        <f>+D68</f>
        <v>49581769</v>
      </c>
      <c r="E71" s="137">
        <f>D71/D72</f>
        <v>4.1762603552705529E-2</v>
      </c>
      <c r="F71" s="145" t="s">
        <v>133</v>
      </c>
    </row>
    <row r="72" spans="2:6" x14ac:dyDescent="0.25">
      <c r="B72" s="143"/>
      <c r="C72" s="142" t="s">
        <v>132</v>
      </c>
      <c r="D72" s="144">
        <v>1187228879</v>
      </c>
      <c r="E72" s="141"/>
      <c r="F72" s="136"/>
    </row>
    <row r="73" spans="2:6" x14ac:dyDescent="0.25">
      <c r="B73" s="143"/>
      <c r="C73" s="142"/>
      <c r="E73" s="141"/>
      <c r="F73" s="136"/>
    </row>
    <row r="74" spans="2:6" ht="15.75" thickBot="1" x14ac:dyDescent="0.3">
      <c r="B74" s="140" t="s">
        <v>131</v>
      </c>
      <c r="C74" s="139" t="s">
        <v>130</v>
      </c>
      <c r="D74" s="138">
        <f>+D71</f>
        <v>49581769</v>
      </c>
      <c r="E74" s="137">
        <f>D74/D75</f>
        <v>2.6375021236507271E-2</v>
      </c>
      <c r="F74" s="136" t="s">
        <v>112</v>
      </c>
    </row>
    <row r="75" spans="2:6" x14ac:dyDescent="0.25">
      <c r="B75" s="135"/>
      <c r="C75" s="134" t="s">
        <v>129</v>
      </c>
      <c r="D75" s="133">
        <f>+D66</f>
        <v>1879875984</v>
      </c>
      <c r="E75" s="132"/>
      <c r="F75" s="131"/>
    </row>
  </sheetData>
  <mergeCells count="9">
    <mergeCell ref="B67:E67"/>
    <mergeCell ref="B46:E46"/>
    <mergeCell ref="B16:E16"/>
    <mergeCell ref="B25:E25"/>
    <mergeCell ref="B3:D3"/>
    <mergeCell ref="B2:D2"/>
    <mergeCell ref="C7:D7"/>
    <mergeCell ref="B37:E37"/>
    <mergeCell ref="B58:E58"/>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5A48A-46E8-4C50-ADF6-89DABC15ED8E}">
  <dimension ref="B1:F13"/>
  <sheetViews>
    <sheetView topLeftCell="A4" workbookViewId="0">
      <selection activeCell="E17" sqref="E17"/>
    </sheetView>
  </sheetViews>
  <sheetFormatPr baseColWidth="10" defaultRowHeight="15" x14ac:dyDescent="0.25"/>
  <cols>
    <col min="1" max="1" width="11.42578125" style="105"/>
    <col min="2" max="2" width="26.42578125" style="105" customWidth="1"/>
    <col min="3" max="3" width="24" style="105" customWidth="1"/>
    <col min="4" max="4" width="21.85546875" style="105" customWidth="1"/>
    <col min="5" max="5" width="15.85546875" style="105" customWidth="1"/>
    <col min="6" max="6" width="18.140625" style="105" customWidth="1"/>
    <col min="7" max="16384" width="11.42578125" style="105"/>
  </cols>
  <sheetData>
    <row r="1" spans="2:6" ht="15.75" x14ac:dyDescent="0.25">
      <c r="B1" s="222"/>
    </row>
    <row r="2" spans="2:6" ht="33" customHeight="1" x14ac:dyDescent="0.25">
      <c r="B2" s="261" t="str">
        <f>+'EVALUACION INDICES'!B2</f>
        <v>INVITACIÓN ABIERTA No 020 DE 2022</v>
      </c>
      <c r="C2" s="261"/>
    </row>
    <row r="3" spans="2:6" ht="138" customHeight="1" x14ac:dyDescent="0.25">
      <c r="B3" s="265" t="str">
        <f>+'EVALUACION INDICES'!B3</f>
        <v xml:space="preserve">CONTRATAR LA COMPRA E INSTALACIÓN DE PLATAFORMAS DE INGRESO OPERACIONAL A LAS LÍNEAS DE PRODUCCIÓN L1YL2 -L8YL9. </v>
      </c>
      <c r="C3" s="265"/>
    </row>
    <row r="4" spans="2:6" ht="15.75" thickBot="1" x14ac:dyDescent="0.3">
      <c r="B4" s="221" t="s">
        <v>164</v>
      </c>
      <c r="C4" s="58"/>
    </row>
    <row r="5" spans="2:6" ht="22.5" customHeight="1" thickTop="1" thickBot="1" x14ac:dyDescent="0.3">
      <c r="B5" s="262" t="s">
        <v>166</v>
      </c>
      <c r="C5" s="263"/>
      <c r="D5" s="220" t="s">
        <v>165</v>
      </c>
      <c r="E5" s="220" t="s">
        <v>165</v>
      </c>
      <c r="F5" s="220" t="s">
        <v>165</v>
      </c>
    </row>
    <row r="6" spans="2:6" ht="60.75" customHeight="1" thickTop="1" thickBot="1" x14ac:dyDescent="0.3">
      <c r="B6" s="263"/>
      <c r="C6" s="264"/>
      <c r="D6" s="219" t="str">
        <f>+DOCUMENTOS!C6</f>
        <v>CONERGIA CRANES SAS</v>
      </c>
      <c r="E6" s="219" t="str">
        <f>+DOCUMENTOS!C14</f>
        <v>INGENIERIA Y DESARROLLO ENERGETICO APLICADO SAS</v>
      </c>
      <c r="F6" s="219" t="str">
        <f>+DOCUMENTOS!C28</f>
        <v>SOLUCIONES INDUSTRIALES MAVELEC S.A.S</v>
      </c>
    </row>
    <row r="7" spans="2:6" ht="39.75" customHeight="1" thickTop="1" x14ac:dyDescent="0.25">
      <c r="B7" s="195" t="s">
        <v>143</v>
      </c>
      <c r="C7" s="194" t="str">
        <f>+'EVALUACION INDICES'!D8</f>
        <v>&gt; = 1.0</v>
      </c>
      <c r="D7" s="208">
        <f>+'EVALUACION INDICES'!E18</f>
        <v>2.1602214431076181</v>
      </c>
      <c r="E7" s="208">
        <f>+'EVALUACION INDICES'!E39</f>
        <v>4.4943169067094439</v>
      </c>
      <c r="F7" s="218">
        <f>+'EVALUACION INDICES'!E60</f>
        <v>2.4661579131257643</v>
      </c>
    </row>
    <row r="8" spans="2:6" ht="39" customHeight="1" x14ac:dyDescent="0.25">
      <c r="B8" s="191" t="s">
        <v>141</v>
      </c>
      <c r="C8" s="193" t="str">
        <f>+'EVALUACION INDICES'!D9</f>
        <v>&gt; =  al P.O</v>
      </c>
      <c r="D8" s="217">
        <f>+'EVALUACION INDICES'!E21</f>
        <v>1188833475</v>
      </c>
      <c r="E8" s="216">
        <f>+'EVALUACION INDICES'!E42</f>
        <v>118787301</v>
      </c>
      <c r="F8" s="215">
        <f>+'EVALUACION INDICES'!E63</f>
        <v>754510687</v>
      </c>
    </row>
    <row r="9" spans="2:6" ht="39" customHeight="1" x14ac:dyDescent="0.25">
      <c r="B9" s="214" t="s">
        <v>138</v>
      </c>
      <c r="C9" s="213" t="str">
        <f>+'EVALUACION INDICES'!D10</f>
        <v>&lt;= 75 %</v>
      </c>
      <c r="D9" s="205">
        <f>+'EVALUACION INDICES'!E23</f>
        <v>0.56919703186109238</v>
      </c>
      <c r="E9" s="212">
        <f>+'EVALUACION INDICES'!E44</f>
        <v>0.18649388160287794</v>
      </c>
      <c r="F9" s="211">
        <f>+'EVALUACION INDICES'!E65</f>
        <v>0.36845361656580428</v>
      </c>
    </row>
    <row r="10" spans="2:6" ht="15.75" x14ac:dyDescent="0.25">
      <c r="B10" s="210" t="s">
        <v>136</v>
      </c>
      <c r="C10" s="209" t="str">
        <f>+'EVALUACION INDICES'!D11</f>
        <v>&gt; = 5</v>
      </c>
      <c r="D10" s="208">
        <f>+'EVALUACION INDICES'!E26</f>
        <v>5.2878455719178907</v>
      </c>
      <c r="E10" s="207">
        <f>+'EVALUACION INDICES'!E47</f>
        <v>371.25833333333333</v>
      </c>
      <c r="F10" s="206">
        <f>+'EVALUACION INDICES'!E68</f>
        <v>0.33057559471731313</v>
      </c>
    </row>
    <row r="11" spans="2:6" ht="31.5" x14ac:dyDescent="0.25">
      <c r="B11" s="191" t="s">
        <v>153</v>
      </c>
      <c r="C11" s="190" t="str">
        <f>+'EVALUACION INDICES'!D12</f>
        <v>&gt; = 5%</v>
      </c>
      <c r="D11" s="205">
        <f>+'EVALUACION INDICES'!E29</f>
        <v>0.15971641678762938</v>
      </c>
      <c r="E11" s="205">
        <f>+'EVALUACION INDICES'!E50</f>
        <v>0.46637847810561839</v>
      </c>
      <c r="F11" s="204">
        <f>+'EVALUACION INDICES'!E71</f>
        <v>4.1762603552705529E-2</v>
      </c>
    </row>
    <row r="12" spans="2:6" ht="31.5" x14ac:dyDescent="0.25">
      <c r="B12" s="191" t="s">
        <v>150</v>
      </c>
      <c r="C12" s="190" t="str">
        <f>+'EVALUACION INDICES'!D13</f>
        <v>&gt; = 0.5%</v>
      </c>
      <c r="D12" s="203">
        <f>+'EVALUACION INDICES'!E32</f>
        <v>6.8806306412621587E-2</v>
      </c>
      <c r="E12" s="203">
        <f>+'EVALUACION INDICES'!E53</f>
        <v>0.24440738240093929</v>
      </c>
      <c r="F12" s="202">
        <f>+'EVALUACION INDICES'!E74</f>
        <v>2.6375021236507271E-2</v>
      </c>
    </row>
    <row r="13" spans="2:6" x14ac:dyDescent="0.25">
      <c r="D13" s="201" t="s">
        <v>112</v>
      </c>
      <c r="E13" s="201" t="s">
        <v>5</v>
      </c>
      <c r="F13" s="201" t="s">
        <v>54</v>
      </c>
    </row>
  </sheetData>
  <mergeCells count="3">
    <mergeCell ref="B2:C2"/>
    <mergeCell ref="B5:C6"/>
    <mergeCell ref="B3:C3"/>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28"/>
  <sheetViews>
    <sheetView workbookViewId="0">
      <selection activeCell="D17" sqref="D17"/>
    </sheetView>
  </sheetViews>
  <sheetFormatPr baseColWidth="10" defaultRowHeight="15" x14ac:dyDescent="0.25"/>
  <cols>
    <col min="1" max="1" width="27.42578125" customWidth="1"/>
    <col min="2" max="2" width="12.28515625" customWidth="1"/>
    <col min="3" max="5" width="15.7109375" customWidth="1"/>
    <col min="8" max="8" width="14.5703125" bestFit="1" customWidth="1"/>
  </cols>
  <sheetData>
    <row r="1" spans="1:5" x14ac:dyDescent="0.25">
      <c r="A1" s="2"/>
      <c r="B1" s="2"/>
      <c r="C1" s="2"/>
      <c r="D1" s="2"/>
      <c r="E1" s="2"/>
    </row>
    <row r="2" spans="1:5" ht="23.25" x14ac:dyDescent="0.35">
      <c r="A2" s="269" t="s">
        <v>64</v>
      </c>
      <c r="B2" s="269"/>
      <c r="C2" s="269"/>
      <c r="D2" s="269"/>
      <c r="E2" s="269"/>
    </row>
    <row r="3" spans="1:5" ht="46.5" customHeight="1" x14ac:dyDescent="0.25">
      <c r="A3" s="270" t="s">
        <v>12</v>
      </c>
      <c r="B3" s="271"/>
      <c r="C3" s="21" t="s">
        <v>70</v>
      </c>
      <c r="D3" s="21" t="s">
        <v>50</v>
      </c>
      <c r="E3" s="21" t="s">
        <v>66</v>
      </c>
    </row>
    <row r="4" spans="1:5" x14ac:dyDescent="0.25">
      <c r="A4" s="270" t="s">
        <v>0</v>
      </c>
      <c r="B4" s="271"/>
      <c r="C4" s="54" t="s">
        <v>5</v>
      </c>
      <c r="D4" s="48" t="s">
        <v>54</v>
      </c>
      <c r="E4" s="54" t="s">
        <v>5</v>
      </c>
    </row>
    <row r="5" spans="1:5" ht="56.25" x14ac:dyDescent="0.25">
      <c r="A5" s="270" t="s">
        <v>32</v>
      </c>
      <c r="B5" s="271"/>
      <c r="C5" s="21" t="s">
        <v>63</v>
      </c>
      <c r="D5" s="21" t="s">
        <v>63</v>
      </c>
      <c r="E5" s="21" t="s">
        <v>63</v>
      </c>
    </row>
    <row r="6" spans="1:5" x14ac:dyDescent="0.25">
      <c r="A6" s="270" t="s">
        <v>13</v>
      </c>
      <c r="B6" s="271"/>
      <c r="C6" s="54" t="s">
        <v>5</v>
      </c>
      <c r="D6" s="54" t="s">
        <v>5</v>
      </c>
      <c r="E6" s="18" t="s">
        <v>5</v>
      </c>
    </row>
    <row r="7" spans="1:5" x14ac:dyDescent="0.25">
      <c r="A7" s="272" t="s">
        <v>14</v>
      </c>
      <c r="B7" s="273"/>
      <c r="C7" s="54" t="s">
        <v>5</v>
      </c>
      <c r="D7" s="54" t="s">
        <v>5</v>
      </c>
      <c r="E7" s="19" t="s">
        <v>5</v>
      </c>
    </row>
    <row r="8" spans="1:5" x14ac:dyDescent="0.25">
      <c r="A8" s="267" t="s">
        <v>109</v>
      </c>
      <c r="B8" s="268"/>
      <c r="C8" s="48" t="s">
        <v>54</v>
      </c>
      <c r="D8" s="59" t="s">
        <v>5</v>
      </c>
      <c r="E8" s="60" t="s">
        <v>5</v>
      </c>
    </row>
    <row r="9" spans="1:5" ht="32.25" customHeight="1" x14ac:dyDescent="0.25">
      <c r="A9" s="267" t="s">
        <v>8</v>
      </c>
      <c r="B9" s="268"/>
      <c r="C9" s="223" t="s">
        <v>54</v>
      </c>
      <c r="D9" s="223" t="s">
        <v>54</v>
      </c>
      <c r="E9" s="104" t="s">
        <v>5</v>
      </c>
    </row>
    <row r="10" spans="1:5" x14ac:dyDescent="0.25">
      <c r="B10" s="15"/>
      <c r="C10" s="15"/>
      <c r="D10" s="15"/>
      <c r="E10" s="15"/>
    </row>
    <row r="11" spans="1:5" x14ac:dyDescent="0.25">
      <c r="A11" s="31" t="s">
        <v>92</v>
      </c>
      <c r="B11" s="31"/>
      <c r="C11" s="31"/>
      <c r="D11" s="31"/>
    </row>
    <row r="12" spans="1:5" x14ac:dyDescent="0.25">
      <c r="A12" s="226" t="s">
        <v>94</v>
      </c>
      <c r="B12" s="266"/>
      <c r="C12" s="49"/>
      <c r="D12" s="49"/>
    </row>
    <row r="13" spans="1:5" x14ac:dyDescent="0.25">
      <c r="A13" s="33"/>
      <c r="B13" s="32"/>
      <c r="C13" s="49"/>
      <c r="D13" s="49"/>
    </row>
    <row r="14" spans="1:5" x14ac:dyDescent="0.25">
      <c r="A14" s="33"/>
      <c r="B14" s="32"/>
      <c r="C14" s="49"/>
      <c r="D14" s="49"/>
    </row>
    <row r="15" spans="1:5" x14ac:dyDescent="0.25">
      <c r="A15" s="34" t="s">
        <v>41</v>
      </c>
      <c r="B15" s="22"/>
      <c r="C15" s="22"/>
      <c r="D15" s="22"/>
    </row>
    <row r="16" spans="1:5" x14ac:dyDescent="0.25">
      <c r="A16" s="25" t="s">
        <v>42</v>
      </c>
      <c r="B16" s="22"/>
      <c r="C16" s="22"/>
      <c r="D16" s="22"/>
    </row>
    <row r="19" spans="1:8" x14ac:dyDescent="0.25">
      <c r="A19" s="35" t="s">
        <v>44</v>
      </c>
      <c r="B19" s="36"/>
      <c r="C19" s="36"/>
      <c r="D19" s="36"/>
    </row>
    <row r="20" spans="1:8" x14ac:dyDescent="0.25">
      <c r="A20" s="36" t="s">
        <v>45</v>
      </c>
      <c r="B20" s="36"/>
      <c r="C20" s="36"/>
      <c r="D20" s="36"/>
    </row>
    <row r="26" spans="1:8" x14ac:dyDescent="0.25">
      <c r="H26" s="57"/>
    </row>
    <row r="27" spans="1:8" x14ac:dyDescent="0.25">
      <c r="H27" s="57"/>
    </row>
    <row r="28" spans="1:8" x14ac:dyDescent="0.25">
      <c r="H28" s="57"/>
    </row>
  </sheetData>
  <mergeCells count="9">
    <mergeCell ref="A12:B12"/>
    <mergeCell ref="A9:B9"/>
    <mergeCell ref="A2:E2"/>
    <mergeCell ref="A3:B3"/>
    <mergeCell ref="A4:B4"/>
    <mergeCell ref="A6:B6"/>
    <mergeCell ref="A7:B7"/>
    <mergeCell ref="A8:B8"/>
    <mergeCell ref="A5:B5"/>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EVALUACION JURIDICA</vt:lpstr>
      <vt:lpstr>PONDERACIÓN ECONOMICA</vt:lpstr>
      <vt:lpstr>EVALUACION TECNICO - ECONOMICA</vt:lpstr>
      <vt:lpstr>EVALUACION EXPERIENCIA</vt:lpstr>
      <vt:lpstr>DOCUMENTOS</vt:lpstr>
      <vt:lpstr>EVALUACION INDICES</vt:lpstr>
      <vt:lpstr>INDICADORES</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Marco Antolinez Guitarrero</cp:lastModifiedBy>
  <cp:lastPrinted>2022-03-30T17:10:50Z</cp:lastPrinted>
  <dcterms:created xsi:type="dcterms:W3CDTF">2017-05-22T13:32:10Z</dcterms:created>
  <dcterms:modified xsi:type="dcterms:W3CDTF">2022-05-25T21:29:01Z</dcterms:modified>
</cp:coreProperties>
</file>