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2\INVITACIONES\ABIERTAS\INVI 016 DE 2022 - TRANSPORTADORES L2\"/>
    </mc:Choice>
  </mc:AlternateContent>
  <xr:revisionPtr revIDLastSave="0" documentId="13_ncr:1_{C4D5B257-7EA2-4A55-8CA7-87647168C15B}" xr6:coauthVersionLast="47" xr6:coauthVersionMax="47" xr10:uidLastSave="{00000000-0000-0000-0000-000000000000}"/>
  <bookViews>
    <workbookView xWindow="-120" yWindow="-120" windowWidth="29040" windowHeight="15840" firstSheet="3" activeTab="8" xr2:uid="{00000000-000D-0000-FFFF-FFFF00000000}"/>
  </bookViews>
  <sheets>
    <sheet name="EVALUACION JURIDICA" sheetId="1" r:id="rId1"/>
    <sheet name="PONDERACIÓN ECONOMICA" sheetId="16" r:id="rId2"/>
    <sheet name="EVALUACION TECNICO - ECONOMICA" sheetId="18" r:id="rId3"/>
    <sheet name="EVALUACION EXPERIENCIA" sheetId="23" r:id="rId4"/>
    <sheet name="DOCUMENTOS" sheetId="19" r:id="rId5"/>
    <sheet name="EVALUACION INDICES" sheetId="20" r:id="rId6"/>
    <sheet name="INDICADORES" sheetId="21" r:id="rId7"/>
    <sheet name="FINANCIERO" sheetId="22" r:id="rId8"/>
    <sheet name="RESULTADO"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8" i="23" l="1"/>
  <c r="B2" i="21" l="1"/>
  <c r="B3" i="21"/>
  <c r="D6" i="21"/>
  <c r="C7" i="21"/>
  <c r="D7" i="21"/>
  <c r="C8" i="21"/>
  <c r="D8" i="21"/>
  <c r="C9" i="21"/>
  <c r="D9" i="21"/>
  <c r="C10" i="21"/>
  <c r="D10" i="21"/>
  <c r="D11" i="21"/>
  <c r="D12" i="21"/>
  <c r="B2" i="20"/>
  <c r="B3" i="20"/>
  <c r="B17" i="20"/>
  <c r="E19" i="20"/>
  <c r="E22" i="20"/>
  <c r="E24" i="20"/>
  <c r="E27" i="20"/>
  <c r="E30" i="20"/>
  <c r="E33" i="20"/>
  <c r="E7" i="18" l="1"/>
  <c r="F7" i="18"/>
  <c r="F8" i="18"/>
  <c r="F9" i="18"/>
  <c r="E8" i="18" l="1"/>
  <c r="E9" i="18" s="1"/>
</calcChain>
</file>

<file path=xl/sharedStrings.xml><?xml version="1.0" encoding="utf-8"?>
<sst xmlns="http://schemas.openxmlformats.org/spreadsheetml/2006/main" count="228" uniqueCount="158">
  <si>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</si>
  <si>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</si>
  <si>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</si>
  <si>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</si>
  <si>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</si>
  <si>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</si>
  <si>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</si>
  <si>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</si>
  <si>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</si>
  <si>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</si>
  <si>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</si>
  <si>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</si>
  <si>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</si>
  <si>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</si>
  <si>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</si>
  <si>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EVLAUACION FINACIERA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</si>
  <si>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</si>
  <si>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</si>
  <si>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</si>
  <si>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</si>
  <si>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</si>
  <si>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</si>
  <si>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</si>
  <si>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</si>
  <si>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</si>
  <si>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</si>
  <si>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</si>
  <si>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</si>
  <si>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</si>
  <si>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</si>
  <si>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</si>
  <si>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</si>
  <si>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Donde:</t>
  </si>
  <si>
    <t>P = Puntaje para la propuesta en evaluación</t>
  </si>
  <si>
    <t>VP = Valor de la propuesta en evaluación</t>
  </si>
  <si>
    <t>PM = Valor de la propuesta más económica.</t>
  </si>
  <si>
    <t>DESCRPCIÓN</t>
  </si>
  <si>
    <t>VALOR OFERTA</t>
  </si>
  <si>
    <t>TOTAL</t>
  </si>
  <si>
    <t>Vo.Bo. SANDRA MILENA CUBILLOS GONZALEZ</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</si>
  <si>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</si>
  <si>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Vo. Bo NESTOR JAVIER LEMUS CLAVIJO</t>
  </si>
  <si>
    <t>Subgerente Tecnico</t>
  </si>
  <si>
    <t xml:space="preserve">4.2 CRITERIO DE CALIFICACIÓN </t>
  </si>
  <si>
    <t>Vo. Bo RUTH MARINA NOVOA HERRERA</t>
  </si>
  <si>
    <t>Subgerente Financiero</t>
  </si>
  <si>
    <t>Jefe  Oficina  Asesora de Juridica y Contratacion</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</si>
  <si>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</si>
  <si>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</si>
  <si>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</si>
  <si>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FOLIO 19</t>
  </si>
  <si>
    <t>NO CUMPLE</t>
  </si>
  <si>
    <t>P = 1000 x (PM/VP)</t>
  </si>
  <si>
    <t>Se asiganara puntaje una vez se cumpla con los aspectos faltantes.</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</si>
  <si>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</si>
  <si>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</si>
  <si>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FOLIO 5-6</t>
  </si>
  <si>
    <t>FOLIO 7-8</t>
  </si>
  <si>
    <t>FOLIO 9</t>
  </si>
  <si>
    <t>FOLIO 10-13</t>
  </si>
  <si>
    <t>FOLIO 14-15</t>
  </si>
  <si>
    <t>FOLIO 16-1</t>
  </si>
  <si>
    <t>FOLIO 19-21</t>
  </si>
  <si>
    <t>NO APORTA</t>
  </si>
  <si>
    <t>EVALUACION EXPERIENCIA INVITACIÓN ABIERTA No. 016 DE 2022</t>
  </si>
  <si>
    <t>IVA</t>
  </si>
  <si>
    <t>SUBTOTAL</t>
  </si>
  <si>
    <r>
      <t xml:space="preserve">Adecuación mecánica de transportadoresde cadena table top y lbp de 7-1/2” desde salida túnel de termo encogido hasta entrada encartonadora.                                                                                                                                                                                                                                                                 </t>
    </r>
    <r>
      <rPr>
        <sz val="11"/>
        <color theme="1"/>
        <rFont val="Calibri"/>
        <family val="2"/>
        <scheme val="minor"/>
      </rPr>
      <t>- Fabricación de ejes de transmisión.
- Fabricación de ejes conducidos.
- Fabricación de piñones detransmisión.
- Fabricación de estructura paraperfil de desgaste.
- Fabricación de ejes de retorno.
- fabricación de ruedas conducidas.
- Fabricación de rollotes de re-envio.
- Adaptación de soportes de fijaciónde la estructura principal.
- Adecuación de los ejes degraduación de barandillas.</t>
    </r>
  </si>
  <si>
    <r>
      <rPr>
        <b/>
        <sz val="11"/>
        <color theme="1"/>
        <rFont val="Calibri"/>
        <family val="2"/>
        <scheme val="minor"/>
      </rPr>
      <t>Mantenimiento general de transportador de cadena Tablet top 3-1/4” inox</t>
    </r>
    <r>
      <rPr>
        <sz val="11"/>
        <color theme="1"/>
        <rFont val="Calibri"/>
        <family val="2"/>
        <scheme val="minor"/>
      </rPr>
      <t xml:space="preserve">                                                                                                                                                                                                               -Cadena table top 3-1/4” inox tramos de las siguientes dimensiones: t1 longitud 2mts, t2 longitud 3.9mts, t3 longitud 1 mts, t4 longitud 1 mts, t5 longitud 0.8 mts, t6 longitud 1.7 mts, t7 longitud 1 mts.                                                                                                                                                                                                                                                                                                                                        -Adecuación de estructura lateral lamina inox 304 cal 14 satinada.                                                                                                                                                                                                                                                                      -Fabricación de chapetas de unión.                                                                                                                                                                                                                                                                                                             -Suministro de estructura para perfil de desgaste.                                                                                                                                                                                                                                                                           -Cambio de perfil de desgaste.                                                                                                              - Cambio de rodetes de retorno.                                                                                                                 -Cambio de piñón conductor.                                                                                                                                                         - Cambio de rueda de re-envio.                                                                                                                                                                                                               - Cambio de eje de transmisión principal.                                                                                                                                                                                      - Cambio de eje de rueda de re-envio.                                                                                                                                                                                        - Cambio de perfil de barandas en la línea.                                                                                                                                                                                             - Cambio de soporte de baranda.                                                                                                                                                                                                                                                                          - Adecuación de soporte tipo guía lateral para instalación y graduación de fotoceldas.                                                                                                                                                            - Fabricación de soportes parabandejas de recolección.                                                                                                                                                              </t>
    </r>
    <r>
      <rPr>
        <sz val="11"/>
        <color theme="1"/>
        <rFont val="Calibri"/>
        <family val="2"/>
        <scheme val="minor"/>
      </rPr>
      <t xml:space="preserve">
</t>
    </r>
  </si>
  <si>
    <t>VR. TOTAL</t>
  </si>
  <si>
    <t>VR.UNITARIO</t>
  </si>
  <si>
    <t>DESCRIPCIÓN</t>
  </si>
  <si>
    <t>CANT</t>
  </si>
  <si>
    <t>ITEM</t>
  </si>
  <si>
    <t>RESUMEN ECONOMICO  IGAROGROUP S.A.S</t>
  </si>
  <si>
    <t>INVITACION ABIERTA No. 016 DE 2022</t>
  </si>
  <si>
    <t>´CUMPLE</t>
  </si>
  <si>
    <t xml:space="preserve">7. Declaración de renta del año 2020.        </t>
  </si>
  <si>
    <t>6. Certificado de Antecedentes Disciplinarios vigente del contador y del revisor fiscal, expedido por la junta central de contadores con vigencia no superior a tres meses.</t>
  </si>
  <si>
    <t xml:space="preserve">NO CUMPLE </t>
  </si>
  <si>
    <t>5. Dictamen del revisor fiscal sobre los estados financieros.</t>
  </si>
  <si>
    <t xml:space="preserve">CUMPLE </t>
  </si>
  <si>
    <t>4. Notas a los estados financieros.</t>
  </si>
  <si>
    <t>3. Certificación de los estados financieros, por el contador público y el representante legal en los términos de la Ley 222 de 1995.</t>
  </si>
  <si>
    <t>2. Estados de Resultados.</t>
  </si>
  <si>
    <t>1. Balance General.</t>
  </si>
  <si>
    <t xml:space="preserve"> DOCUMENTOS SOLICITADOS </t>
  </si>
  <si>
    <t>900.732.667-8</t>
  </si>
  <si>
    <t>NIT</t>
  </si>
  <si>
    <t>IGARO GROUP SAS</t>
  </si>
  <si>
    <t>DOCUMENTO</t>
  </si>
  <si>
    <t>EVALUACION DOCUMENTOS</t>
  </si>
  <si>
    <t xml:space="preserve">PRESTACIÓN DE SERVICIO DE MANTENIMIENTO CORRECTIVO DE LOS TRANSPORTADORES DE ENVASE DE LA LÍNEA 2. </t>
  </si>
  <si>
    <t>INVITACIÓN ABIERTA No 016 DE 2022</t>
  </si>
  <si>
    <t xml:space="preserve">  </t>
  </si>
  <si>
    <t>Activo Total</t>
  </si>
  <si>
    <t>Utilidad operacional</t>
  </si>
  <si>
    <t xml:space="preserve">RENTABILIDAD DEL ACTIVO </t>
  </si>
  <si>
    <t>Patrimonio</t>
  </si>
  <si>
    <t>RENTABILIDAD DEL PATRIMONIO</t>
  </si>
  <si>
    <t>Gastos intereses</t>
  </si>
  <si>
    <t>RAZON DE COBERTURA</t>
  </si>
  <si>
    <t>Pasivo Total</t>
  </si>
  <si>
    <t>NIVEL DE ENDEUDAMIENTO</t>
  </si>
  <si>
    <t>51.256.088 - 27.745.998</t>
  </si>
  <si>
    <t xml:space="preserve">Activo corriente - Pasivo Corriente </t>
  </si>
  <si>
    <t xml:space="preserve">CAPITAL DE TRABAJO </t>
  </si>
  <si>
    <t>Pasivo corriente</t>
  </si>
  <si>
    <t>LIQUIDEZ</t>
  </si>
  <si>
    <t>CUMPE</t>
  </si>
  <si>
    <t>Activo corriente</t>
  </si>
  <si>
    <t>En Col $</t>
  </si>
  <si>
    <t>&gt; = 0. 5%</t>
  </si>
  <si>
    <t>U op/ AT</t>
  </si>
  <si>
    <t>&gt; = 5%</t>
  </si>
  <si>
    <t>U op/ P</t>
  </si>
  <si>
    <t>U op/ GI</t>
  </si>
  <si>
    <t>&lt;= 75 %</t>
  </si>
  <si>
    <t>(PT/AT) * 100</t>
  </si>
  <si>
    <t>&gt; =  P.O</t>
  </si>
  <si>
    <t>AC-PC</t>
  </si>
  <si>
    <t>&gt; = 1.0</t>
  </si>
  <si>
    <t>AC/PC</t>
  </si>
  <si>
    <t>PRESUPUESTO OFICIAL: $64.260.000</t>
  </si>
  <si>
    <t>SOLICITADOS</t>
  </si>
  <si>
    <t>INDICADORES FINANCIEROS</t>
  </si>
  <si>
    <t>OBTENIDO POR</t>
  </si>
  <si>
    <t>SOLICITADOS
PRESUPUESTO OFICIAL $64.260.000</t>
  </si>
  <si>
    <t>SUBSANO
CUMPLE</t>
  </si>
  <si>
    <t>SUBSANO</t>
  </si>
  <si>
    <r>
      <rPr>
        <b/>
        <sz val="11"/>
        <color theme="1"/>
        <rFont val="Calibri"/>
        <family val="2"/>
        <scheme val="minor"/>
      </rPr>
      <t>3.3. EXPERIENCIA REQUERIDA (formulario No. 06)</t>
    </r>
    <r>
      <rPr>
        <sz val="11"/>
        <color theme="1"/>
        <rFont val="Calibri"/>
        <family val="2"/>
        <scheme val="minor"/>
      </rPr>
      <t xml:space="preserve">
Los OFERENTES deberán acreditar experiencia específica en mínimo tres (3) contratos en la organización de eventos masivos, Las mismas en cuantía deben sumar de forma conjunta igual o superior al presupuesto oficial para la presente Invitación. Los cuales deben estar ejecutados a satisfacción.</t>
    </r>
  </si>
  <si>
    <t>No.</t>
  </si>
  <si>
    <t>1. Nombre o razón social del contratante, dirección y teléfono.</t>
  </si>
  <si>
    <t>FOLIO</t>
  </si>
  <si>
    <t>2. Nombre o razón social del contratista.</t>
  </si>
  <si>
    <t>3. Número del contrato.</t>
  </si>
  <si>
    <t>4. Objeto del contrato.</t>
  </si>
  <si>
    <t xml:space="preserve">5. Fecha de inicio y terminación (día, mes y año).
</t>
  </si>
  <si>
    <t xml:space="preserve">6. Indicación de cumplimiento y calidad a satisfacción. 
</t>
  </si>
  <si>
    <t>7. Valor del contrato (incluyendo adiciones en valor).</t>
  </si>
  <si>
    <t>8. Nombre, firma y cargo de quien expide la certificación.</t>
  </si>
  <si>
    <t>NO APLICA</t>
  </si>
  <si>
    <t xml:space="preserve">EXCELENTE </t>
  </si>
  <si>
    <t>EXCELENTE</t>
  </si>
  <si>
    <t>BUENO</t>
  </si>
  <si>
    <t>INVITACION ABIERTA No. 016 de 2022</t>
  </si>
  <si>
    <t>IGAROGROUP S.A.S</t>
  </si>
  <si>
    <t>ALIMENTOS AL CONSUMIDOR</t>
  </si>
  <si>
    <t>OC 96</t>
  </si>
  <si>
    <r>
      <rPr>
        <b/>
        <sz val="8"/>
        <rFont val="Arial"/>
        <family val="2"/>
      </rPr>
      <t>Juan Carlos Leon Patiño</t>
    </r>
    <r>
      <rPr>
        <sz val="8"/>
        <rFont val="Arial"/>
        <family val="2"/>
      </rPr>
      <t xml:space="preserve">
Jefe de Mantenimiento</t>
    </r>
  </si>
  <si>
    <t>INGENIERIA CONSTRUCCIONES Y MONTAJES FAM SAS</t>
  </si>
  <si>
    <t>OC 169</t>
  </si>
  <si>
    <t>Fabricacion y montaje de trasnportadores de cajas de la liena 1 krones de coca cola femsa planta de fontibon.</t>
  </si>
  <si>
    <t xml:space="preserve">
Ingenieria construcciones y montajes fam sas</t>
  </si>
  <si>
    <t>oc 58-59-90-62-63-77-78-79-83-84-85-86</t>
  </si>
  <si>
    <t>Fabricacion de (16 und) trasnportadores de banda para cajas de los centros de distribucion de pesico para las ciudade4s de bogota, pereira, bucaramanga, cali, barranquilla.</t>
  </si>
  <si>
    <t>Ingenieria construcciones y montajes fam sas</t>
  </si>
  <si>
    <t>Subgerente Tecnico}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</si>
</sst>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quot;$&quot;\ #,##0"/>
    <numFmt numFmtId="168" formatCode="_-&quot;$&quot;\ * #,##0_-;\-&quot;$&quot;\ * #,##0_-;_-&quot;$&quot;\ * &quot;-&quot;??_-;_-@_-"/>
    <numFmt numFmtId="169" formatCode="0.0%"/>
    <numFmt numFmtId="170" formatCode="_(* #,##0_);_(* \(#,##0\);_(* &quot;-&quot;??_);_(@_)"/>
    <numFmt numFmtId="171" formatCode="_(&quot;$&quot;\ * #,##0_);_(&quot;$&quot;\ * \(#,##0\);_(&quot;$&quot;\ * &quot;-&quot;??_);_(@_)"/>
    <numFmt numFmtId="172" formatCode="#,##0.00;[Red]#,##0.00"/>
    <numFmt numFmtId="173" formatCode="_-&quot;$&quot;* #,##0.00_-;\-&quot;$&quot;* #,##0.00_-;_-&quot;$&quot;* &quot;-&quot;??_-;_-@_-"/>
    <numFmt numFmtId="174" formatCode="_-&quot;$&quot;* #,##0_-;\-&quot;$&quot;* #,##0_-;_-&quot;$&quot;* &quot;-&quot;??_-;_-@_-"/>
  </numFmts>
  <fonts count="38"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sz val="11"/>
      <name val="Arial"/>
      <family val="2"/>
    </font>
    <font>
      <b/>
      <sz val="8"/>
      <color rgb="FF000000"/>
      <name val="Arial"/>
      <family val="2"/>
    </font>
    <font>
      <b/>
      <sz val="10"/>
      <name val="Arial"/>
      <family val="2"/>
    </font>
    <font>
      <b/>
      <sz val="9"/>
      <color theme="1"/>
      <name val="Arial"/>
      <family val="2"/>
    </font>
    <font>
      <b/>
      <sz val="11"/>
      <name val="Arial"/>
      <family val="2"/>
    </font>
    <font>
      <sz val="9"/>
      <name val="Arial"/>
      <family val="2"/>
    </font>
    <font>
      <b/>
      <sz val="9"/>
      <name val="Arial"/>
      <family val="2"/>
    </font>
    <font>
      <sz val="9"/>
      <color theme="1"/>
      <name val="Arial"/>
      <family val="2"/>
    </font>
    <font>
      <b/>
      <sz val="14"/>
      <color theme="1"/>
      <name val="Arial"/>
      <family val="2"/>
    </font>
    <font>
      <b/>
      <sz val="8"/>
      <color rgb="FFFF0000"/>
      <name val="Arial"/>
      <family val="2"/>
    </font>
    <font>
      <b/>
      <sz val="11"/>
      <color theme="1"/>
      <name val="Calibri"/>
      <family val="2"/>
      <scheme val="minor"/>
    </font>
    <font>
      <b/>
      <sz val="10"/>
      <color rgb="FF000000"/>
      <name val="Arial"/>
      <family val="2"/>
    </font>
    <font>
      <sz val="10"/>
      <color rgb="FF000000"/>
      <name val="Arial"/>
      <family val="2"/>
    </font>
    <font>
      <sz val="10"/>
      <color theme="1"/>
      <name val="Calibri"/>
      <family val="2"/>
      <scheme val="minor"/>
    </font>
    <font>
      <b/>
      <sz val="14"/>
      <color theme="1"/>
      <name val="Calibri"/>
      <family val="2"/>
      <scheme val="minor"/>
    </font>
    <font>
      <b/>
      <sz val="10"/>
      <color theme="1"/>
      <name val="Arial"/>
      <family val="2"/>
    </font>
    <font>
      <sz val="10"/>
      <color theme="1"/>
      <name val="Arial"/>
      <family val="2"/>
    </font>
    <font>
      <sz val="11"/>
      <color rgb="FF000000"/>
      <name val="Arial"/>
      <family val="2"/>
    </font>
    <font>
      <sz val="11"/>
      <color theme="1"/>
      <name val="Arial"/>
      <family val="2"/>
    </font>
    <font>
      <b/>
      <sz val="9"/>
      <color theme="1"/>
      <name val="Calibri"/>
      <family val="2"/>
      <scheme val="minor"/>
    </font>
    <font>
      <sz val="9"/>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8"/>
      <color rgb="FF00B050"/>
      <name val="Arial"/>
      <family val="2"/>
    </font>
    <font>
      <b/>
      <sz val="8"/>
      <color rgb="FF00B050"/>
      <name val="Arial"/>
      <family val="2"/>
    </font>
    <font>
      <b/>
      <sz val="22"/>
      <color theme="1"/>
      <name val="Calibri"/>
      <family val="2"/>
      <scheme val="minor"/>
    </font>
  </fonts>
  <fills count="9">
    <fill>
      <patternFill patternType="none"/>
    </fill>
    <fill>
      <patternFill patternType="gray125"/>
    </fill>
    <fill>
      <patternFill patternType="solid">
        <fgColor rgb="FFD9D9D9"/>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4"/>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auto="1"/>
      </right>
      <top style="thin">
        <color indexed="64"/>
      </top>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auto="1"/>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indexed="64"/>
      </top>
      <bottom style="medium">
        <color auto="1"/>
      </bottom>
      <diagonal/>
    </border>
  </borders>
  <cellStyleXfs count="13">
    <xf numFmtId="0" fontId="0" fillId="0" borderId="0"/>
    <xf numFmtId="164" fontId="9" fillId="0" borderId="0" applyFont="0" applyFill="0" applyBorder="0" applyAlignment="0" applyProtection="0"/>
    <xf numFmtId="0" fontId="10" fillId="0" borderId="0"/>
    <xf numFmtId="0" fontId="10" fillId="0" borderId="0"/>
    <xf numFmtId="0" fontId="9" fillId="0" borderId="0"/>
    <xf numFmtId="165" fontId="9" fillId="0" borderId="0" applyFont="0" applyFill="0" applyBorder="0" applyAlignment="0" applyProtection="0"/>
    <xf numFmtId="41" fontId="9" fillId="0" borderId="0" applyFont="0" applyFill="0" applyBorder="0" applyAlignment="0" applyProtection="0"/>
    <xf numFmtId="166" fontId="9" fillId="0" borderId="0" applyFont="0" applyFill="0" applyBorder="0" applyAlignment="0" applyProtection="0"/>
    <xf numFmtId="44"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xf numFmtId="0" fontId="32" fillId="0" borderId="0"/>
    <xf numFmtId="173" fontId="32" fillId="0" borderId="0" applyFont="0" applyFill="0" applyBorder="0" applyAlignment="0" applyProtection="0"/>
  </cellStyleXfs>
  <cellXfs count="235">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0" xfId="0" applyBorder="1"/>
    <xf numFmtId="0" fontId="5" fillId="0" borderId="0" xfId="0" applyFont="1" applyAlignment="1">
      <alignment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5" fillId="0" borderId="0" xfId="2" applyFont="1" applyAlignment="1">
      <alignment vertical="center"/>
    </xf>
    <xf numFmtId="0" fontId="10" fillId="0" borderId="0" xfId="2"/>
    <xf numFmtId="0" fontId="11" fillId="0" borderId="0" xfId="2" applyFont="1" applyAlignment="1">
      <alignment horizontal="justify" vertical="center"/>
    </xf>
    <xf numFmtId="0" fontId="2" fillId="0" borderId="0" xfId="2" applyFont="1" applyAlignment="1">
      <alignment vertical="top" wrapText="1"/>
    </xf>
    <xf numFmtId="0" fontId="11" fillId="0" borderId="0" xfId="2" applyFont="1" applyAlignment="1">
      <alignment vertical="top"/>
    </xf>
    <xf numFmtId="0" fontId="16" fillId="0" borderId="0" xfId="2" applyFont="1" applyAlignment="1">
      <alignment vertical="center"/>
    </xf>
    <xf numFmtId="0" fontId="16" fillId="0" borderId="0" xfId="2" applyFont="1"/>
    <xf numFmtId="0" fontId="11" fillId="0" borderId="0" xfId="2" applyFont="1" applyAlignment="1">
      <alignment vertical="center"/>
    </xf>
    <xf numFmtId="0" fontId="12" fillId="2" borderId="1" xfId="2" applyFont="1" applyFill="1" applyBorder="1" applyAlignment="1">
      <alignment vertical="center" wrapText="1"/>
    </xf>
    <xf numFmtId="0" fontId="12" fillId="0" borderId="0" xfId="2" applyFont="1" applyAlignment="1">
      <alignment vertical="center" wrapText="1"/>
    </xf>
    <xf numFmtId="0" fontId="10" fillId="0" borderId="1" xfId="2" applyBorder="1" applyAlignment="1">
      <alignment wrapText="1"/>
    </xf>
    <xf numFmtId="3" fontId="10" fillId="0" borderId="0" xfId="2" applyNumberFormat="1"/>
    <xf numFmtId="0" fontId="13" fillId="0" borderId="1" xfId="2" applyFont="1" applyBorder="1"/>
    <xf numFmtId="1" fontId="10" fillId="0" borderId="0" xfId="2" applyNumberFormat="1"/>
    <xf numFmtId="0" fontId="5" fillId="0" borderId="0" xfId="0" applyFont="1" applyAlignment="1">
      <alignment horizontal="justify" vertical="top" wrapText="1"/>
    </xf>
    <xf numFmtId="0" fontId="17" fillId="0" borderId="0" xfId="2" applyFont="1" applyAlignment="1">
      <alignment vertical="top"/>
    </xf>
    <xf numFmtId="0" fontId="17" fillId="0" borderId="0" xfId="2" applyFont="1" applyAlignment="1">
      <alignment horizontal="left" vertical="top" wrapText="1"/>
    </xf>
    <xf numFmtId="0" fontId="16" fillId="0" borderId="0" xfId="2" applyFont="1" applyAlignment="1">
      <alignment horizontal="left" vertical="top" wrapText="1"/>
    </xf>
    <xf numFmtId="0" fontId="17" fillId="0" borderId="0" xfId="2" applyFont="1"/>
    <xf numFmtId="0" fontId="14" fillId="0" borderId="0" xfId="0" applyFont="1"/>
    <xf numFmtId="0" fontId="18" fillId="0" borderId="0" xfId="0"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20" fillId="0" borderId="3" xfId="0" applyFont="1" applyBorder="1" applyAlignment="1">
      <alignment horizontal="center" vertical="center" wrapText="1"/>
    </xf>
    <xf numFmtId="0" fontId="19" fillId="3" borderId="3" xfId="0" applyFont="1" applyFill="1" applyBorder="1" applyAlignment="1">
      <alignment horizontal="center" vertical="center" wrapText="1"/>
    </xf>
    <xf numFmtId="0" fontId="1" fillId="0" borderId="2" xfId="0" applyFont="1" applyBorder="1" applyAlignment="1">
      <alignment horizontal="center" vertical="center"/>
    </xf>
    <xf numFmtId="168" fontId="0" fillId="0" borderId="0" xfId="8" applyNumberFormat="1" applyFont="1"/>
    <xf numFmtId="0" fontId="2" fillId="0" borderId="1" xfId="0" applyFont="1" applyBorder="1" applyAlignment="1">
      <alignment horizontal="center" vertical="center"/>
    </xf>
    <xf numFmtId="0" fontId="1" fillId="0" borderId="2" xfId="0" applyFont="1" applyBorder="1" applyAlignment="1">
      <alignment vertical="center"/>
    </xf>
    <xf numFmtId="0" fontId="2" fillId="0" borderId="2" xfId="0" applyFont="1" applyBorder="1" applyAlignment="1">
      <alignment horizontal="justify" vertical="top"/>
    </xf>
    <xf numFmtId="0" fontId="3" fillId="0" borderId="2" xfId="0" applyFont="1" applyBorder="1" applyAlignment="1">
      <alignment horizontal="justify" vertical="center"/>
    </xf>
    <xf numFmtId="0" fontId="3" fillId="0" borderId="2" xfId="0" applyFont="1" applyBorder="1" applyAlignment="1">
      <alignment wrapText="1"/>
    </xf>
    <xf numFmtId="0" fontId="4" fillId="0" borderId="2" xfId="0" applyFont="1" applyBorder="1" applyAlignment="1">
      <alignment wrapText="1"/>
    </xf>
    <xf numFmtId="0" fontId="6" fillId="0" borderId="2" xfId="0" applyFont="1" applyBorder="1" applyAlignment="1">
      <alignment wrapText="1"/>
    </xf>
    <xf numFmtId="0" fontId="5" fillId="0" borderId="2" xfId="0" applyFont="1" applyBorder="1" applyAlignment="1">
      <alignment wrapText="1"/>
    </xf>
    <xf numFmtId="0" fontId="3" fillId="0" borderId="2" xfId="0" applyFont="1" applyBorder="1"/>
    <xf numFmtId="0" fontId="3" fillId="0" borderId="2" xfId="0" applyFont="1" applyBorder="1" applyAlignment="1">
      <alignment vertical="center" wrapText="1"/>
    </xf>
    <xf numFmtId="0" fontId="5" fillId="0" borderId="2" xfId="0" applyFont="1" applyBorder="1" applyAlignment="1">
      <alignment horizontal="justify" vertical="center" wrapText="1"/>
    </xf>
    <xf numFmtId="0" fontId="7" fillId="0" borderId="2" xfId="0" applyFont="1" applyBorder="1" applyAlignment="1">
      <alignment horizontal="center" vertical="center"/>
    </xf>
    <xf numFmtId="0" fontId="3" fillId="0" borderId="1" xfId="0" applyFont="1" applyBorder="1" applyAlignment="1">
      <alignment horizontal="center" vertical="center" wrapText="1"/>
    </xf>
    <xf numFmtId="0" fontId="21" fillId="4" borderId="5" xfId="0" applyFont="1" applyFill="1" applyBorder="1" applyAlignment="1">
      <alignment horizontal="center" vertical="center"/>
    </xf>
    <xf numFmtId="168" fontId="22" fillId="5" borderId="8" xfId="8" applyNumberFormat="1" applyFont="1" applyFill="1" applyBorder="1" applyAlignment="1">
      <alignment horizontal="center" vertical="center"/>
    </xf>
    <xf numFmtId="168" fontId="22" fillId="5" borderId="5" xfId="8" applyNumberFormat="1" applyFont="1" applyFill="1" applyBorder="1" applyAlignment="1">
      <alignment horizontal="center" vertical="center"/>
    </xf>
    <xf numFmtId="0" fontId="23" fillId="4" borderId="0" xfId="0" applyFont="1" applyFill="1" applyAlignment="1">
      <alignment horizontal="right" vertical="center" wrapText="1"/>
    </xf>
    <xf numFmtId="0" fontId="24" fillId="4" borderId="0" xfId="0" applyFont="1" applyFill="1"/>
    <xf numFmtId="168" fontId="22" fillId="5" borderId="11" xfId="8" applyNumberFormat="1" applyFont="1" applyFill="1" applyBorder="1" applyAlignment="1">
      <alignment vertical="center"/>
    </xf>
    <xf numFmtId="168" fontId="22" fillId="5" borderId="5" xfId="8" applyNumberFormat="1" applyFont="1" applyFill="1" applyBorder="1" applyAlignment="1">
      <alignment vertical="center"/>
    </xf>
    <xf numFmtId="0" fontId="23" fillId="4" borderId="12" xfId="0" applyFont="1" applyFill="1" applyBorder="1" applyAlignment="1">
      <alignment horizontal="right" vertical="center" wrapText="1"/>
    </xf>
    <xf numFmtId="0" fontId="23" fillId="4" borderId="0" xfId="0" applyFont="1" applyFill="1" applyAlignment="1">
      <alignment horizontal="justify" vertical="center"/>
    </xf>
    <xf numFmtId="168" fontId="23" fillId="4" borderId="13" xfId="8" applyNumberFormat="1" applyFont="1" applyFill="1" applyBorder="1" applyAlignment="1">
      <alignment vertical="center"/>
    </xf>
    <xf numFmtId="0" fontId="21" fillId="0" borderId="5" xfId="0" applyFont="1" applyBorder="1" applyAlignment="1">
      <alignment wrapText="1"/>
    </xf>
    <xf numFmtId="0" fontId="23" fillId="4" borderId="13" xfId="0" applyFont="1" applyFill="1" applyBorder="1" applyAlignment="1">
      <alignment horizontal="center" vertical="center"/>
    </xf>
    <xf numFmtId="0" fontId="23" fillId="4" borderId="5" xfId="0" applyFont="1" applyFill="1" applyBorder="1" applyAlignment="1">
      <alignment horizontal="center" vertical="center"/>
    </xf>
    <xf numFmtId="0" fontId="0" fillId="0" borderId="14" xfId="0" applyBorder="1"/>
    <xf numFmtId="168" fontId="23" fillId="4" borderId="5" xfId="8" applyNumberFormat="1" applyFont="1" applyFill="1" applyBorder="1" applyAlignment="1">
      <alignment vertical="center"/>
    </xf>
    <xf numFmtId="0" fontId="0" fillId="0" borderId="8" xfId="0" applyBorder="1" applyAlignment="1">
      <alignment wrapText="1"/>
    </xf>
    <xf numFmtId="0" fontId="23" fillId="4" borderId="8" xfId="0" applyFont="1" applyFill="1" applyBorder="1" applyAlignment="1">
      <alignment horizontal="center" vertical="center"/>
    </xf>
    <xf numFmtId="0" fontId="22" fillId="4" borderId="15" xfId="0" applyFont="1" applyFill="1" applyBorder="1" applyAlignment="1">
      <alignment horizontal="center" vertical="center" wrapText="1"/>
    </xf>
    <xf numFmtId="0" fontId="22" fillId="4" borderId="15" xfId="0" applyFont="1" applyFill="1" applyBorder="1" applyAlignment="1">
      <alignment horizontal="center" vertical="center"/>
    </xf>
    <xf numFmtId="0" fontId="22" fillId="4" borderId="7" xfId="0" applyFont="1" applyFill="1" applyBorder="1" applyAlignment="1">
      <alignment horizontal="center" vertical="center"/>
    </xf>
    <xf numFmtId="0" fontId="0" fillId="4" borderId="0" xfId="0" applyFill="1"/>
    <xf numFmtId="0" fontId="27" fillId="4" borderId="0" xfId="0" applyFont="1" applyFill="1" applyAlignment="1">
      <alignment horizontal="center"/>
    </xf>
    <xf numFmtId="0" fontId="27" fillId="4" borderId="0" xfId="0" applyFont="1" applyFill="1" applyAlignment="1">
      <alignment wrapText="1"/>
    </xf>
    <xf numFmtId="0" fontId="27" fillId="4" borderId="0" xfId="0" applyFont="1" applyFill="1" applyAlignment="1">
      <alignment horizontal="center" vertical="center"/>
    </xf>
    <xf numFmtId="0" fontId="27" fillId="4" borderId="0" xfId="0" applyFont="1" applyFill="1"/>
    <xf numFmtId="169" fontId="13" fillId="4" borderId="0" xfId="10" applyNumberFormat="1" applyFont="1" applyFill="1" applyBorder="1" applyAlignment="1">
      <alignment horizontal="center" vertical="justify"/>
    </xf>
    <xf numFmtId="0" fontId="26" fillId="4" borderId="0" xfId="0" applyFont="1" applyFill="1" applyAlignment="1">
      <alignment horizontal="justify" vertical="justify" wrapText="1"/>
    </xf>
    <xf numFmtId="0" fontId="2" fillId="4" borderId="1" xfId="0" applyFont="1" applyFill="1" applyBorder="1" applyAlignment="1">
      <alignment horizontal="center" vertical="center" wrapText="1"/>
    </xf>
    <xf numFmtId="0" fontId="28" fillId="0" borderId="1" xfId="0" applyFont="1" applyBorder="1" applyAlignment="1">
      <alignment horizontal="justify" vertical="center"/>
    </xf>
    <xf numFmtId="169" fontId="2" fillId="4" borderId="1" xfId="10" applyNumberFormat="1" applyFont="1" applyFill="1" applyBorder="1" applyAlignment="1">
      <alignment horizontal="center" vertical="center"/>
    </xf>
    <xf numFmtId="0" fontId="5" fillId="4" borderId="1" xfId="0" applyFont="1" applyFill="1" applyBorder="1" applyAlignment="1">
      <alignment horizontal="center" vertical="center"/>
    </xf>
    <xf numFmtId="0" fontId="28" fillId="0" borderId="1" xfId="0" applyFont="1" applyBorder="1"/>
    <xf numFmtId="0" fontId="2" fillId="4" borderId="17" xfId="0" applyFont="1" applyFill="1" applyBorder="1" applyAlignment="1">
      <alignment horizontal="center" vertical="center" wrapText="1"/>
    </xf>
    <xf numFmtId="0" fontId="29" fillId="4" borderId="1" xfId="0" applyFont="1" applyFill="1" applyBorder="1" applyAlignment="1">
      <alignment horizontal="left" vertical="center" wrapText="1"/>
    </xf>
    <xf numFmtId="169" fontId="13" fillId="4" borderId="18" xfId="10" applyNumberFormat="1" applyFont="1" applyFill="1" applyBorder="1" applyAlignment="1">
      <alignment horizontal="center" vertical="justify"/>
    </xf>
    <xf numFmtId="0" fontId="26" fillId="4" borderId="18" xfId="0" applyFont="1" applyFill="1" applyBorder="1" applyAlignment="1">
      <alignment horizontal="justify" vertical="justify" wrapText="1"/>
    </xf>
    <xf numFmtId="0" fontId="27" fillId="4" borderId="8" xfId="0" applyFont="1" applyFill="1" applyBorder="1" applyAlignment="1">
      <alignment horizontal="center" vertical="center"/>
    </xf>
    <xf numFmtId="0" fontId="27" fillId="4" borderId="8" xfId="0" applyFont="1" applyFill="1" applyBorder="1" applyAlignment="1">
      <alignment horizontal="center"/>
    </xf>
    <xf numFmtId="0" fontId="26" fillId="4" borderId="5" xfId="0" applyFont="1" applyFill="1" applyBorder="1" applyAlignment="1">
      <alignment horizontal="center" vertical="center" wrapText="1"/>
    </xf>
    <xf numFmtId="0" fontId="26" fillId="4" borderId="5" xfId="0" applyFont="1" applyFill="1" applyBorder="1" applyAlignment="1">
      <alignment horizontal="center" vertical="center"/>
    </xf>
    <xf numFmtId="0" fontId="5" fillId="4" borderId="0" xfId="0" applyFont="1" applyFill="1"/>
    <xf numFmtId="0" fontId="3" fillId="4" borderId="0" xfId="0" applyFont="1" applyFill="1"/>
    <xf numFmtId="0" fontId="0" fillId="4" borderId="0" xfId="0" applyFill="1" applyAlignment="1">
      <alignment vertical="top"/>
    </xf>
    <xf numFmtId="0" fontId="14" fillId="4" borderId="0" xfId="0" applyFont="1" applyFill="1"/>
    <xf numFmtId="164" fontId="30" fillId="4" borderId="0" xfId="1" applyFont="1" applyFill="1" applyBorder="1" applyAlignment="1">
      <alignment horizontal="center"/>
    </xf>
    <xf numFmtId="164" fontId="31" fillId="4" borderId="0" xfId="1" applyFont="1" applyFill="1" applyBorder="1"/>
    <xf numFmtId="170" fontId="31" fillId="4" borderId="0" xfId="1" applyNumberFormat="1" applyFont="1" applyFill="1" applyBorder="1"/>
    <xf numFmtId="0" fontId="31" fillId="4" borderId="0" xfId="0" applyFont="1" applyFill="1" applyAlignment="1">
      <alignment horizontal="center"/>
    </xf>
    <xf numFmtId="0" fontId="31" fillId="4" borderId="0" xfId="0" applyFont="1" applyFill="1"/>
    <xf numFmtId="0" fontId="30" fillId="4" borderId="0" xfId="0" applyFont="1" applyFill="1" applyAlignment="1">
      <alignment horizontal="center" vertical="center" wrapText="1"/>
    </xf>
    <xf numFmtId="0" fontId="30" fillId="4" borderId="0" xfId="0" applyFont="1" applyFill="1" applyAlignment="1">
      <alignment horizontal="center" vertical="justify" wrapText="1"/>
    </xf>
    <xf numFmtId="164" fontId="30" fillId="4" borderId="20" xfId="1" applyFont="1" applyFill="1" applyBorder="1" applyAlignment="1">
      <alignment horizontal="center"/>
    </xf>
    <xf numFmtId="2" fontId="31" fillId="4" borderId="4" xfId="10" applyNumberFormat="1" applyFont="1" applyFill="1" applyBorder="1"/>
    <xf numFmtId="170" fontId="31" fillId="4" borderId="4" xfId="1" applyNumberFormat="1" applyFont="1" applyFill="1" applyBorder="1"/>
    <xf numFmtId="0" fontId="31" fillId="4" borderId="4" xfId="0" applyFont="1" applyFill="1" applyBorder="1" applyAlignment="1">
      <alignment horizontal="center"/>
    </xf>
    <xf numFmtId="0" fontId="31" fillId="4" borderId="21" xfId="0" applyFont="1" applyFill="1" applyBorder="1"/>
    <xf numFmtId="0" fontId="31" fillId="4" borderId="22" xfId="0" applyFont="1" applyFill="1" applyBorder="1" applyAlignment="1">
      <alignment horizontal="center" vertical="justify" wrapText="1"/>
    </xf>
    <xf numFmtId="0" fontId="31" fillId="4" borderId="23" xfId="0" applyFont="1" applyFill="1" applyBorder="1"/>
    <xf numFmtId="9" fontId="31" fillId="4" borderId="0" xfId="10" applyFont="1" applyFill="1" applyBorder="1"/>
    <xf numFmtId="170" fontId="31" fillId="4" borderId="19" xfId="1" applyNumberFormat="1" applyFont="1" applyFill="1" applyBorder="1"/>
    <xf numFmtId="0" fontId="31" fillId="4" borderId="19" xfId="0" applyFont="1" applyFill="1" applyBorder="1" applyAlignment="1">
      <alignment horizontal="center"/>
    </xf>
    <xf numFmtId="2" fontId="31" fillId="4" borderId="0" xfId="0" applyNumberFormat="1" applyFont="1" applyFill="1" applyAlignment="1">
      <alignment horizontal="right" wrapText="1"/>
    </xf>
    <xf numFmtId="164" fontId="31" fillId="4" borderId="22" xfId="1" applyFont="1" applyFill="1" applyBorder="1" applyAlignment="1">
      <alignment horizontal="center"/>
    </xf>
    <xf numFmtId="3" fontId="31" fillId="4" borderId="19" xfId="0" applyNumberFormat="1" applyFont="1" applyFill="1" applyBorder="1"/>
    <xf numFmtId="170" fontId="31" fillId="4" borderId="19" xfId="1" applyNumberFormat="1" applyFont="1" applyFill="1" applyBorder="1" applyAlignment="1">
      <alignment horizontal="right"/>
    </xf>
    <xf numFmtId="39" fontId="31" fillId="4" borderId="0" xfId="1" applyNumberFormat="1" applyFont="1" applyFill="1" applyBorder="1"/>
    <xf numFmtId="0" fontId="30" fillId="4" borderId="24" xfId="0" applyFont="1" applyFill="1" applyBorder="1" applyAlignment="1">
      <alignment horizontal="center" vertical="justify" wrapText="1"/>
    </xf>
    <xf numFmtId="0" fontId="30" fillId="4" borderId="23" xfId="0" applyFont="1" applyFill="1" applyBorder="1" applyAlignment="1">
      <alignment horizontal="center"/>
    </xf>
    <xf numFmtId="0" fontId="30" fillId="4" borderId="25" xfId="0" applyFont="1" applyFill="1" applyBorder="1" applyAlignment="1">
      <alignment horizontal="center" vertical="center" wrapText="1"/>
    </xf>
    <xf numFmtId="0" fontId="21" fillId="4" borderId="0" xfId="0" applyFont="1" applyFill="1" applyAlignment="1">
      <alignment horizontal="center"/>
    </xf>
    <xf numFmtId="41" fontId="0" fillId="4" borderId="0" xfId="9" applyFont="1" applyFill="1" applyAlignment="1">
      <alignment vertical="center"/>
    </xf>
    <xf numFmtId="0" fontId="32" fillId="4" borderId="0" xfId="0" applyFont="1" applyFill="1" applyAlignment="1">
      <alignment horizontal="center" vertical="center"/>
    </xf>
    <xf numFmtId="0" fontId="33" fillId="4" borderId="0" xfId="0" applyFont="1" applyFill="1" applyAlignment="1">
      <alignment horizontal="justify" vertical="center" wrapText="1"/>
    </xf>
    <xf numFmtId="0" fontId="32" fillId="4" borderId="1" xfId="0" applyFont="1" applyFill="1" applyBorder="1" applyAlignment="1">
      <alignment horizontal="center" vertical="center"/>
    </xf>
    <xf numFmtId="0" fontId="33" fillId="4" borderId="1" xfId="0" applyFont="1" applyFill="1" applyBorder="1" applyAlignment="1">
      <alignment horizontal="justify" vertical="center" wrapText="1"/>
    </xf>
    <xf numFmtId="0" fontId="32" fillId="4" borderId="1" xfId="0" applyFont="1" applyFill="1" applyBorder="1" applyAlignment="1">
      <alignment horizontal="center" vertical="center" wrapText="1"/>
    </xf>
    <xf numFmtId="0" fontId="32" fillId="4" borderId="27" xfId="0" applyFont="1" applyFill="1" applyBorder="1" applyAlignment="1">
      <alignment horizontal="center" vertical="center"/>
    </xf>
    <xf numFmtId="0" fontId="33" fillId="4" borderId="1" xfId="0" applyFont="1" applyFill="1" applyBorder="1" applyAlignment="1">
      <alignment vertical="center"/>
    </xf>
    <xf numFmtId="3" fontId="0" fillId="4" borderId="0" xfId="0" applyNumberFormat="1" applyFill="1"/>
    <xf numFmtId="0" fontId="33" fillId="4" borderId="28" xfId="0" applyFont="1" applyFill="1" applyBorder="1" applyAlignment="1">
      <alignment horizontal="center" vertical="center"/>
    </xf>
    <xf numFmtId="0" fontId="21" fillId="4" borderId="0" xfId="0" applyFont="1" applyFill="1"/>
    <xf numFmtId="0" fontId="0" fillId="4" borderId="0" xfId="0" applyFill="1" applyAlignment="1">
      <alignment horizontal="justify" vertical="justify"/>
    </xf>
    <xf numFmtId="0" fontId="0" fillId="4" borderId="0" xfId="0" applyFill="1" applyAlignment="1">
      <alignment horizontal="center"/>
    </xf>
    <xf numFmtId="0" fontId="21" fillId="4" borderId="1" xfId="0" applyFont="1" applyFill="1" applyBorder="1" applyAlignment="1">
      <alignment horizontal="center"/>
    </xf>
    <xf numFmtId="9" fontId="0" fillId="4" borderId="1" xfId="10" applyFont="1" applyFill="1" applyBorder="1" applyAlignment="1"/>
    <xf numFmtId="0" fontId="32" fillId="4" borderId="2" xfId="0" applyFont="1" applyFill="1" applyBorder="1" applyAlignment="1">
      <alignment horizontal="center" vertical="center"/>
    </xf>
    <xf numFmtId="9" fontId="0" fillId="4" borderId="22" xfId="10" applyFont="1" applyFill="1" applyBorder="1" applyAlignment="1"/>
    <xf numFmtId="2" fontId="31" fillId="4" borderId="1" xfId="0" applyNumberFormat="1" applyFont="1" applyFill="1" applyBorder="1" applyAlignment="1">
      <alignment horizontal="right"/>
    </xf>
    <xf numFmtId="9" fontId="31" fillId="4" borderId="24" xfId="10" applyFont="1" applyFill="1" applyBorder="1" applyAlignment="1">
      <alignment vertical="center"/>
    </xf>
    <xf numFmtId="171" fontId="31" fillId="4" borderId="24" xfId="7" applyNumberFormat="1" applyFont="1" applyFill="1" applyBorder="1" applyAlignment="1">
      <alignment vertical="center"/>
    </xf>
    <xf numFmtId="172" fontId="31" fillId="4" borderId="20" xfId="0" applyNumberFormat="1" applyFont="1" applyFill="1" applyBorder="1" applyAlignment="1">
      <alignment vertical="center"/>
    </xf>
    <xf numFmtId="0" fontId="30" fillId="4" borderId="5" xfId="0" applyFont="1" applyFill="1" applyBorder="1" applyAlignment="1">
      <alignment horizontal="center" vertical="center" wrapText="1"/>
    </xf>
    <xf numFmtId="0" fontId="30" fillId="4" borderId="31" xfId="0" applyFont="1" applyFill="1" applyBorder="1" applyAlignment="1">
      <alignment horizontal="center" vertical="center"/>
    </xf>
    <xf numFmtId="0" fontId="34" fillId="4" borderId="0" xfId="0" applyFont="1" applyFill="1"/>
    <xf numFmtId="0" fontId="7" fillId="4" borderId="0" xfId="0" applyFont="1" applyFill="1" applyAlignment="1">
      <alignment horizontal="left"/>
    </xf>
    <xf numFmtId="0" fontId="4" fillId="0" borderId="4" xfId="0" applyFont="1" applyBorder="1"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5" fillId="0" borderId="0" xfId="2" applyFont="1" applyAlignment="1">
      <alignment horizontal="center" vertical="center"/>
    </xf>
    <xf numFmtId="0" fontId="2" fillId="0" borderId="0" xfId="2" applyFont="1" applyAlignment="1">
      <alignment horizontal="justify" vertical="top" wrapText="1"/>
    </xf>
    <xf numFmtId="0" fontId="16" fillId="0" borderId="0" xfId="2" applyFont="1" applyAlignment="1">
      <alignment horizontal="left" vertical="top" wrapText="1"/>
    </xf>
    <xf numFmtId="0" fontId="17" fillId="0" borderId="0" xfId="2" applyFont="1" applyAlignment="1">
      <alignment horizontal="left" vertical="top" wrapText="1"/>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167" fontId="10" fillId="0" borderId="2" xfId="7" applyNumberFormat="1" applyFont="1" applyBorder="1" applyAlignment="1">
      <alignment horizontal="center" vertical="center" wrapText="1"/>
    </xf>
    <xf numFmtId="167" fontId="10" fillId="0" borderId="3" xfId="7" applyNumberFormat="1" applyFont="1" applyBorder="1" applyAlignment="1">
      <alignment horizontal="center" vertical="center" wrapText="1"/>
    </xf>
    <xf numFmtId="1" fontId="13" fillId="0" borderId="2" xfId="2" applyNumberFormat="1" applyFont="1" applyBorder="1" applyAlignment="1">
      <alignment horizontal="center" vertical="center"/>
    </xf>
    <xf numFmtId="1" fontId="13" fillId="0" borderId="3" xfId="2" applyNumberFormat="1" applyFont="1" applyBorder="1" applyAlignment="1">
      <alignment horizontal="center" vertical="center"/>
    </xf>
    <xf numFmtId="0" fontId="25" fillId="0" borderId="10" xfId="0" applyFont="1" applyBorder="1" applyAlignment="1">
      <alignment horizontal="center"/>
    </xf>
    <xf numFmtId="0" fontId="25" fillId="0" borderId="16" xfId="0" applyFont="1" applyBorder="1" applyAlignment="1">
      <alignment horizontal="center"/>
    </xf>
    <xf numFmtId="0" fontId="25" fillId="0" borderId="9" xfId="0" applyFont="1" applyBorder="1" applyAlignment="1">
      <alignment horizontal="center"/>
    </xf>
    <xf numFmtId="0" fontId="26" fillId="0" borderId="10" xfId="0" applyFont="1" applyBorder="1" applyAlignment="1">
      <alignment horizontal="center"/>
    </xf>
    <xf numFmtId="0" fontId="26" fillId="0" borderId="16" xfId="0" applyFont="1" applyBorder="1" applyAlignment="1">
      <alignment horizontal="center"/>
    </xf>
    <xf numFmtId="0" fontId="26" fillId="0" borderId="9" xfId="0" applyFont="1" applyBorder="1" applyAlignment="1">
      <alignment horizontal="center"/>
    </xf>
    <xf numFmtId="0" fontId="26" fillId="4" borderId="10" xfId="0" applyFont="1" applyFill="1" applyBorder="1" applyAlignment="1">
      <alignment horizontal="justify" vertical="center" wrapText="1"/>
    </xf>
    <xf numFmtId="0" fontId="26" fillId="4" borderId="9" xfId="0" applyFont="1" applyFill="1" applyBorder="1" applyAlignment="1">
      <alignment horizontal="justify" vertical="center" wrapText="1"/>
    </xf>
    <xf numFmtId="0" fontId="26" fillId="4" borderId="19" xfId="0" applyFont="1" applyFill="1" applyBorder="1" applyAlignment="1">
      <alignment horizontal="center" vertical="center"/>
    </xf>
    <xf numFmtId="0" fontId="26" fillId="4" borderId="0" xfId="0" applyFont="1" applyFill="1" applyAlignment="1">
      <alignment horizontal="center" vertical="center" wrapText="1"/>
    </xf>
    <xf numFmtId="9" fontId="21" fillId="4" borderId="0" xfId="0" applyNumberFormat="1" applyFont="1" applyFill="1" applyAlignment="1">
      <alignment horizontal="center"/>
    </xf>
    <xf numFmtId="0" fontId="21" fillId="4" borderId="0" xfId="0" applyFont="1" applyFill="1" applyAlignment="1">
      <alignment horizontal="center"/>
    </xf>
    <xf numFmtId="0" fontId="0" fillId="4" borderId="0" xfId="0" applyFill="1" applyAlignment="1">
      <alignment horizontal="justify" vertical="center"/>
    </xf>
    <xf numFmtId="0" fontId="26" fillId="4" borderId="2" xfId="0" applyFont="1" applyFill="1" applyBorder="1" applyAlignment="1">
      <alignment horizontal="center" vertical="center" wrapText="1"/>
    </xf>
    <xf numFmtId="0" fontId="26" fillId="4" borderId="26"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3" fillId="4" borderId="3" xfId="0" applyFont="1" applyFill="1" applyBorder="1" applyAlignment="1">
      <alignment horizontal="center" vertical="center" wrapText="1"/>
    </xf>
    <xf numFmtId="9" fontId="26" fillId="4" borderId="0" xfId="0" applyNumberFormat="1" applyFont="1" applyFill="1" applyAlignment="1">
      <alignment horizontal="center" vertical="justify" wrapText="1"/>
    </xf>
    <xf numFmtId="0" fontId="26" fillId="4" borderId="0" xfId="0" applyFont="1" applyFill="1" applyAlignment="1">
      <alignment horizontal="center" vertical="justify" wrapText="1"/>
    </xf>
    <xf numFmtId="0" fontId="26" fillId="4" borderId="0" xfId="0" applyFont="1" applyFill="1" applyAlignment="1">
      <alignment horizontal="left" vertical="justify"/>
    </xf>
    <xf numFmtId="0" fontId="30" fillId="4" borderId="30" xfId="0" applyFont="1" applyFill="1" applyBorder="1" applyAlignment="1">
      <alignment horizontal="center" vertical="center" wrapText="1"/>
    </xf>
    <xf numFmtId="0" fontId="30" fillId="4" borderId="30" xfId="0" applyFont="1" applyFill="1" applyBorder="1" applyAlignment="1">
      <alignment horizontal="center" vertical="center"/>
    </xf>
    <xf numFmtId="0" fontId="30" fillId="4" borderId="29" xfId="0" applyFont="1" applyFill="1" applyBorder="1" applyAlignment="1">
      <alignment horizontal="center" vertical="center"/>
    </xf>
    <xf numFmtId="0" fontId="26" fillId="4" borderId="0" xfId="0" applyFont="1" applyFill="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5"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36" fillId="0" borderId="3" xfId="0" applyFont="1" applyBorder="1" applyAlignment="1">
      <alignment horizontal="center" vertical="center" wrapText="1"/>
    </xf>
    <xf numFmtId="0" fontId="37" fillId="0" borderId="0" xfId="11" applyFont="1" applyAlignment="1">
      <alignment horizontal="center"/>
    </xf>
    <xf numFmtId="0" fontId="32" fillId="0" borderId="0" xfId="11"/>
    <xf numFmtId="0" fontId="0" fillId="0" borderId="32" xfId="11" applyFont="1" applyBorder="1" applyAlignment="1">
      <alignment horizontal="left" vertical="center" wrapText="1"/>
    </xf>
    <xf numFmtId="0" fontId="32" fillId="0" borderId="33" xfId="11" applyBorder="1" applyAlignment="1">
      <alignment horizontal="left" vertical="center" wrapText="1"/>
    </xf>
    <xf numFmtId="0" fontId="32" fillId="0" borderId="34" xfId="11" applyBorder="1" applyAlignment="1">
      <alignment horizontal="left" vertical="center" wrapText="1"/>
    </xf>
    <xf numFmtId="0" fontId="32" fillId="0" borderId="6" xfId="11" applyBorder="1" applyAlignment="1">
      <alignment horizontal="left" vertical="center" wrapText="1"/>
    </xf>
    <xf numFmtId="0" fontId="32" fillId="0" borderId="0" xfId="11" applyAlignment="1">
      <alignment horizontal="left" vertical="center" wrapText="1"/>
    </xf>
    <xf numFmtId="0" fontId="32" fillId="0" borderId="14" xfId="11" applyBorder="1" applyAlignment="1">
      <alignment horizontal="left" vertical="center" wrapText="1"/>
    </xf>
    <xf numFmtId="0" fontId="32" fillId="0" borderId="35" xfId="11" applyBorder="1" applyAlignment="1">
      <alignment horizontal="left" vertical="center" wrapText="1"/>
    </xf>
    <xf numFmtId="0" fontId="32" fillId="0" borderId="19" xfId="11" applyBorder="1" applyAlignment="1">
      <alignment horizontal="left" vertical="center" wrapText="1"/>
    </xf>
    <xf numFmtId="0" fontId="32" fillId="0" borderId="15" xfId="11" applyBorder="1" applyAlignment="1">
      <alignment horizontal="left" vertical="center" wrapText="1"/>
    </xf>
    <xf numFmtId="0" fontId="13" fillId="0" borderId="0" xfId="11" applyFont="1" applyAlignment="1">
      <alignment horizontal="center" vertical="center"/>
    </xf>
    <xf numFmtId="0" fontId="3" fillId="7" borderId="10" xfId="3" applyFont="1" applyFill="1" applyBorder="1" applyAlignment="1">
      <alignment horizontal="center" vertical="center" wrapText="1"/>
    </xf>
    <xf numFmtId="0" fontId="3" fillId="7" borderId="16" xfId="3" applyFont="1" applyFill="1" applyBorder="1" applyAlignment="1">
      <alignment horizontal="center" vertical="center" wrapText="1"/>
    </xf>
    <xf numFmtId="0" fontId="3" fillId="7" borderId="9" xfId="3" applyFont="1" applyFill="1" applyBorder="1" applyAlignment="1">
      <alignment horizontal="center" vertical="center" wrapText="1"/>
    </xf>
    <xf numFmtId="0" fontId="1" fillId="0" borderId="36" xfId="11" applyFont="1" applyBorder="1" applyAlignment="1">
      <alignment horizontal="center" vertical="center" wrapText="1"/>
    </xf>
    <xf numFmtId="0" fontId="1" fillId="0" borderId="20" xfId="11" applyFont="1" applyBorder="1" applyAlignment="1">
      <alignment horizontal="center" vertical="center" wrapText="1"/>
    </xf>
    <xf numFmtId="0" fontId="1" fillId="0" borderId="37" xfId="11" applyFont="1" applyBorder="1" applyAlignment="1">
      <alignment horizontal="center" vertical="center" wrapText="1"/>
    </xf>
    <xf numFmtId="0" fontId="1" fillId="0" borderId="20" xfId="11" applyFont="1" applyBorder="1" applyAlignment="1">
      <alignment vertical="center" wrapText="1"/>
    </xf>
    <xf numFmtId="0" fontId="1" fillId="0" borderId="38" xfId="11" applyFont="1" applyBorder="1" applyAlignment="1">
      <alignment horizontal="center" vertical="center" wrapText="1"/>
    </xf>
    <xf numFmtId="0" fontId="21" fillId="0" borderId="8" xfId="11" applyFont="1" applyBorder="1" applyAlignment="1">
      <alignment horizontal="center"/>
    </xf>
    <xf numFmtId="0" fontId="1" fillId="0" borderId="25" xfId="11" applyFont="1" applyBorder="1" applyAlignment="1">
      <alignment horizontal="center" vertical="center" wrapText="1"/>
    </xf>
    <xf numFmtId="0" fontId="1" fillId="0" borderId="1" xfId="11" applyFont="1" applyBorder="1" applyAlignment="1">
      <alignment horizontal="center" vertical="center" wrapText="1"/>
    </xf>
    <xf numFmtId="0" fontId="1" fillId="0" borderId="22" xfId="11" applyFont="1" applyBorder="1" applyAlignment="1">
      <alignment horizontal="center" vertical="center" wrapText="1"/>
    </xf>
    <xf numFmtId="0" fontId="1" fillId="0" borderId="1" xfId="11" applyFont="1" applyBorder="1" applyAlignment="1">
      <alignment vertical="center" wrapText="1"/>
    </xf>
    <xf numFmtId="0" fontId="1" fillId="0" borderId="39" xfId="11" applyFont="1" applyBorder="1" applyAlignment="1">
      <alignment horizontal="center" vertical="center" wrapText="1"/>
    </xf>
    <xf numFmtId="0" fontId="21" fillId="0" borderId="11" xfId="11" applyFont="1" applyBorder="1" applyAlignment="1">
      <alignment horizontal="center"/>
    </xf>
    <xf numFmtId="0" fontId="21" fillId="0" borderId="7" xfId="11" applyFont="1" applyBorder="1" applyAlignment="1">
      <alignment horizontal="center"/>
    </xf>
    <xf numFmtId="0" fontId="2" fillId="0" borderId="25" xfId="11" applyFont="1" applyBorder="1" applyAlignment="1">
      <alignment horizontal="center" vertical="center" wrapText="1"/>
    </xf>
    <xf numFmtId="0" fontId="2" fillId="0" borderId="1" xfId="11" applyFont="1" applyBorder="1" applyAlignment="1">
      <alignment vertical="center" wrapText="1"/>
    </xf>
    <xf numFmtId="0" fontId="2" fillId="0" borderId="1" xfId="11" applyFont="1" applyBorder="1" applyAlignment="1">
      <alignment horizontal="center" vertical="center" wrapText="1"/>
    </xf>
    <xf numFmtId="14" fontId="2" fillId="0" borderId="1" xfId="11" applyNumberFormat="1" applyFont="1" applyBorder="1" applyAlignment="1">
      <alignment horizontal="center" vertical="center" wrapText="1"/>
    </xf>
    <xf numFmtId="174" fontId="5" fillId="0" borderId="1" xfId="12" applyNumberFormat="1" applyFont="1" applyBorder="1" applyAlignment="1">
      <alignment horizontal="center" vertical="center" wrapText="1"/>
    </xf>
    <xf numFmtId="0" fontId="2" fillId="0" borderId="2" xfId="11" applyFont="1" applyBorder="1" applyAlignment="1">
      <alignment horizontal="center" vertical="center" wrapText="1"/>
    </xf>
    <xf numFmtId="0" fontId="21" fillId="8" borderId="40" xfId="11" applyFont="1" applyFill="1" applyBorder="1" applyAlignment="1">
      <alignment horizontal="center" vertical="center" wrapText="1"/>
    </xf>
    <xf numFmtId="0" fontId="21" fillId="8" borderId="18" xfId="11" applyFont="1" applyFill="1" applyBorder="1" applyAlignment="1">
      <alignment horizontal="center" vertical="center" wrapText="1"/>
    </xf>
    <xf numFmtId="174" fontId="2" fillId="0" borderId="1" xfId="11" applyNumberFormat="1" applyFont="1" applyBorder="1" applyAlignment="1">
      <alignment horizontal="center" vertical="center" wrapText="1"/>
    </xf>
    <xf numFmtId="0" fontId="21" fillId="8" borderId="41" xfId="11" applyFont="1" applyFill="1" applyBorder="1" applyAlignment="1">
      <alignment horizontal="center" vertical="center" wrapText="1"/>
    </xf>
    <xf numFmtId="174" fontId="33" fillId="0" borderId="0" xfId="11" applyNumberFormat="1" applyFont="1"/>
    <xf numFmtId="174" fontId="32" fillId="0" borderId="0" xfId="11" applyNumberFormat="1"/>
    <xf numFmtId="0" fontId="1" fillId="0" borderId="2" xfId="11" applyFont="1" applyBorder="1" applyAlignment="1">
      <alignment horizontal="center" vertical="center" wrapText="1"/>
    </xf>
  </cellXfs>
  <cellStyles count="13">
    <cellStyle name="Millares [0]" xfId="9" builtinId="6"/>
    <cellStyle name="Millares [0] 2" xfId="6" xr:uid="{00000000-0005-0000-0000-000001000000}"/>
    <cellStyle name="Millares 2" xfId="1" xr:uid="{00000000-0005-0000-0000-000002000000}"/>
    <cellStyle name="Moneda" xfId="8" builtinId="4"/>
    <cellStyle name="Moneda [0] 2" xfId="5" xr:uid="{00000000-0005-0000-0000-000003000000}"/>
    <cellStyle name="Moneda 2" xfId="7" xr:uid="{00000000-0005-0000-0000-000004000000}"/>
    <cellStyle name="Moneda 3 2" xfId="12" xr:uid="{054093BA-3C79-491C-ACFC-57FBCFD02EE8}"/>
    <cellStyle name="Normal" xfId="0" builtinId="0"/>
    <cellStyle name="Normal 2" xfId="2" xr:uid="{00000000-0005-0000-0000-000006000000}"/>
    <cellStyle name="Normal 3" xfId="3" xr:uid="{00000000-0005-0000-0000-000007000000}"/>
    <cellStyle name="Normal 4" xfId="4" xr:uid="{00000000-0005-0000-0000-000008000000}"/>
    <cellStyle name="Normal 4 2" xfId="11" xr:uid="{5E0E292E-3BBC-4D2C-9BA6-F2636C3D4C6E}"/>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123825</xdr:rowOff>
    </xdr:from>
    <xdr:to>
      <xdr:col>8</xdr:col>
      <xdr:colOff>304800</xdr:colOff>
      <xdr:row>37</xdr:row>
      <xdr:rowOff>19050</xdr:rowOff>
    </xdr:to>
    <xdr:pic>
      <xdr:nvPicPr>
        <xdr:cNvPr id="2" name="Imagen 1">
          <a:extLst>
            <a:ext uri="{FF2B5EF4-FFF2-40B4-BE49-F238E27FC236}">
              <a16:creationId xmlns:a16="http://schemas.microsoft.com/office/drawing/2014/main" id="{7404C901-7F9C-4DBA-A575-A28DFF62C8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314325"/>
          <a:ext cx="5619750" cy="675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37</xdr:row>
      <xdr:rowOff>47625</xdr:rowOff>
    </xdr:from>
    <xdr:to>
      <xdr:col>8</xdr:col>
      <xdr:colOff>295275</xdr:colOff>
      <xdr:row>71</xdr:row>
      <xdr:rowOff>171450</xdr:rowOff>
    </xdr:to>
    <xdr:pic>
      <xdr:nvPicPr>
        <xdr:cNvPr id="3" name="Imagen 2">
          <a:extLst>
            <a:ext uri="{FF2B5EF4-FFF2-40B4-BE49-F238E27FC236}">
              <a16:creationId xmlns:a16="http://schemas.microsoft.com/office/drawing/2014/main" id="{D4C87450-0221-4160-85E6-C1BB596D790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1525" y="7096125"/>
          <a:ext cx="5619750" cy="660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72</xdr:row>
      <xdr:rowOff>47625</xdr:rowOff>
    </xdr:from>
    <xdr:to>
      <xdr:col>8</xdr:col>
      <xdr:colOff>295275</xdr:colOff>
      <xdr:row>107</xdr:row>
      <xdr:rowOff>161925</xdr:rowOff>
    </xdr:to>
    <xdr:pic>
      <xdr:nvPicPr>
        <xdr:cNvPr id="4" name="Imagen 3">
          <a:extLst>
            <a:ext uri="{FF2B5EF4-FFF2-40B4-BE49-F238E27FC236}">
              <a16:creationId xmlns:a16="http://schemas.microsoft.com/office/drawing/2014/main" id="{0DE1782B-E290-4E13-A7DB-058AD47779A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1525" y="13763625"/>
          <a:ext cx="5619750" cy="678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108</xdr:row>
      <xdr:rowOff>38100</xdr:rowOff>
    </xdr:from>
    <xdr:to>
      <xdr:col>8</xdr:col>
      <xdr:colOff>295275</xdr:colOff>
      <xdr:row>141</xdr:row>
      <xdr:rowOff>142875</xdr:rowOff>
    </xdr:to>
    <xdr:pic>
      <xdr:nvPicPr>
        <xdr:cNvPr id="6" name="Imagen 5">
          <a:extLst>
            <a:ext uri="{FF2B5EF4-FFF2-40B4-BE49-F238E27FC236}">
              <a16:creationId xmlns:a16="http://schemas.microsoft.com/office/drawing/2014/main" id="{EDEB951A-9016-4820-ADFA-16D8C443081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71525" y="20612100"/>
          <a:ext cx="5619750" cy="639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141</xdr:row>
      <xdr:rowOff>66675</xdr:rowOff>
    </xdr:from>
    <xdr:to>
      <xdr:col>8</xdr:col>
      <xdr:colOff>323850</xdr:colOff>
      <xdr:row>177</xdr:row>
      <xdr:rowOff>95250</xdr:rowOff>
    </xdr:to>
    <xdr:pic>
      <xdr:nvPicPr>
        <xdr:cNvPr id="7" name="Imagen 6">
          <a:extLst>
            <a:ext uri="{FF2B5EF4-FFF2-40B4-BE49-F238E27FC236}">
              <a16:creationId xmlns:a16="http://schemas.microsoft.com/office/drawing/2014/main" id="{7268B020-9CAD-4A19-A1CE-6A526452F2A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90575" y="26927175"/>
          <a:ext cx="5629275" cy="688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178</xdr:row>
      <xdr:rowOff>47625</xdr:rowOff>
    </xdr:from>
    <xdr:to>
      <xdr:col>8</xdr:col>
      <xdr:colOff>323850</xdr:colOff>
      <xdr:row>192</xdr:row>
      <xdr:rowOff>161925</xdr:rowOff>
    </xdr:to>
    <xdr:pic>
      <xdr:nvPicPr>
        <xdr:cNvPr id="8" name="Imagen 7">
          <a:extLst>
            <a:ext uri="{FF2B5EF4-FFF2-40B4-BE49-F238E27FC236}">
              <a16:creationId xmlns:a16="http://schemas.microsoft.com/office/drawing/2014/main" id="{6410F857-8123-40C9-8ECE-8ABB20265A6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00100" y="33956625"/>
          <a:ext cx="561975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34"/>
  <sheetViews>
    <sheetView topLeftCell="A23" zoomScale="85" zoomScaleNormal="85" workbookViewId="0">
      <selection activeCell="B32" sqref="B32"/>
    </sheetView>
  </sheetViews>
  <sheetFormatPr baseColWidth="10" defaultRowHeight="11.25" x14ac:dyDescent="0.2"/>
  <cols>
    <col min="1" max="1" width="4.85546875" style="1" customWidth="1"/>
    <col min="2" max="2" width="88.85546875" style="2" customWidth="1"/>
    <col min="3" max="3" width="58.28515625" style="34" customWidth="1"/>
    <col min="4" max="5" width="11.42578125" style="1"/>
    <col min="6" max="6" width="15" style="1" bestFit="1" customWidth="1"/>
    <col min="7" max="16384" width="11.42578125" style="1"/>
  </cols>
  <sheetData>
    <row r="1" spans="2:3" ht="16.5" customHeight="1" x14ac:dyDescent="0.2">
      <c r="B1" s="147"/>
      <c r="C1" s="147"/>
    </row>
    <row r="2" spans="2:3" ht="23.25" x14ac:dyDescent="0.2">
      <c r="B2" s="148" t="s">
        <v>75</v>
      </c>
      <c r="C2" s="149"/>
    </row>
    <row r="3" spans="2:3" ht="38.25" customHeight="1" x14ac:dyDescent="0.2">
      <c r="B3" s="37" t="s">
        <v>0</v>
      </c>
      <c r="C3" s="39"/>
    </row>
    <row r="4" spans="2:3" ht="39" customHeight="1" x14ac:dyDescent="0.2">
      <c r="B4" s="37" t="s">
        <v>27</v>
      </c>
      <c r="C4" s="51"/>
    </row>
    <row r="5" spans="2:3" ht="39" customHeight="1" x14ac:dyDescent="0.2">
      <c r="B5" s="37"/>
      <c r="C5" s="4" t="s">
        <v>89</v>
      </c>
    </row>
    <row r="6" spans="2:3" ht="15" customHeight="1" x14ac:dyDescent="0.2">
      <c r="B6" s="40" t="s">
        <v>26</v>
      </c>
      <c r="C6" s="39" t="s">
        <v>56</v>
      </c>
    </row>
    <row r="7" spans="2:3" ht="33.75" x14ac:dyDescent="0.2">
      <c r="B7" s="41" t="s">
        <v>1</v>
      </c>
      <c r="C7" s="39" t="s">
        <v>5</v>
      </c>
    </row>
    <row r="8" spans="2:3" x14ac:dyDescent="0.2">
      <c r="B8" s="42" t="s">
        <v>47</v>
      </c>
      <c r="C8" s="31" t="s">
        <v>57</v>
      </c>
    </row>
    <row r="9" spans="2:3" x14ac:dyDescent="0.2">
      <c r="B9" s="43" t="s">
        <v>25</v>
      </c>
      <c r="C9" s="32"/>
    </row>
    <row r="10" spans="2:3" ht="204.75" customHeight="1" x14ac:dyDescent="0.2">
      <c r="B10" s="44" t="s">
        <v>9</v>
      </c>
      <c r="C10" s="5" t="s">
        <v>5</v>
      </c>
    </row>
    <row r="11" spans="2:3" ht="14.25" customHeight="1" x14ac:dyDescent="0.2">
      <c r="B11" s="45" t="s">
        <v>48</v>
      </c>
      <c r="C11" s="5" t="s">
        <v>58</v>
      </c>
    </row>
    <row r="12" spans="2:3" ht="38.25" customHeight="1" x14ac:dyDescent="0.2">
      <c r="B12" s="44" t="s">
        <v>49</v>
      </c>
      <c r="C12" s="5" t="s">
        <v>5</v>
      </c>
    </row>
    <row r="13" spans="2:3" x14ac:dyDescent="0.2">
      <c r="B13" s="42" t="s">
        <v>24</v>
      </c>
      <c r="C13" s="31" t="s">
        <v>6</v>
      </c>
    </row>
    <row r="14" spans="2:3" ht="22.5" x14ac:dyDescent="0.2">
      <c r="B14" s="46" t="s">
        <v>2</v>
      </c>
      <c r="C14" s="31" t="s">
        <v>6</v>
      </c>
    </row>
    <row r="15" spans="2:3" ht="15" customHeight="1" x14ac:dyDescent="0.2">
      <c r="B15" s="42" t="s">
        <v>23</v>
      </c>
      <c r="C15" s="31" t="s">
        <v>6</v>
      </c>
    </row>
    <row r="16" spans="2:3" ht="45.75" customHeight="1" x14ac:dyDescent="0.2">
      <c r="B16" s="46" t="s">
        <v>4</v>
      </c>
      <c r="C16" s="31" t="s">
        <v>6</v>
      </c>
    </row>
    <row r="17" spans="2:3" ht="15" customHeight="1" x14ac:dyDescent="0.2">
      <c r="B17" s="43" t="s">
        <v>22</v>
      </c>
      <c r="C17" s="32" t="s">
        <v>59</v>
      </c>
    </row>
    <row r="18" spans="2:3" ht="324.75" customHeight="1" x14ac:dyDescent="0.2">
      <c r="B18" s="44" t="s">
        <v>7</v>
      </c>
      <c r="C18" s="5" t="s">
        <v>5</v>
      </c>
    </row>
    <row r="19" spans="2:3" ht="21.75" customHeight="1" x14ac:dyDescent="0.2">
      <c r="B19" s="42" t="s">
        <v>54</v>
      </c>
      <c r="C19" s="31" t="s">
        <v>60</v>
      </c>
    </row>
    <row r="20" spans="2:3" ht="128.25" customHeight="1" x14ac:dyDescent="0.2">
      <c r="B20" s="46" t="s">
        <v>55</v>
      </c>
      <c r="C20" s="32" t="s">
        <v>5</v>
      </c>
    </row>
    <row r="21" spans="2:3" ht="23.25" customHeight="1" x14ac:dyDescent="0.2">
      <c r="B21" s="43" t="s">
        <v>21</v>
      </c>
      <c r="C21" s="32" t="s">
        <v>61</v>
      </c>
    </row>
    <row r="22" spans="2:3" ht="93.75" customHeight="1" x14ac:dyDescent="0.2">
      <c r="B22" s="46" t="s">
        <v>28</v>
      </c>
      <c r="C22" s="32" t="s">
        <v>5</v>
      </c>
    </row>
    <row r="23" spans="2:3" ht="12" customHeight="1" x14ac:dyDescent="0.2">
      <c r="B23" s="47" t="s">
        <v>29</v>
      </c>
      <c r="C23" s="31" t="s">
        <v>50</v>
      </c>
    </row>
    <row r="24" spans="2:3" ht="93.75" customHeight="1" x14ac:dyDescent="0.2">
      <c r="B24" s="7" t="s">
        <v>30</v>
      </c>
      <c r="C24" s="32" t="s">
        <v>5</v>
      </c>
    </row>
    <row r="25" spans="2:3" x14ac:dyDescent="0.2">
      <c r="B25" s="47" t="s">
        <v>20</v>
      </c>
      <c r="C25" s="31" t="s">
        <v>62</v>
      </c>
    </row>
    <row r="26" spans="2:3" ht="29.25" customHeight="1" x14ac:dyDescent="0.2">
      <c r="B26" s="46" t="s">
        <v>3</v>
      </c>
      <c r="C26" s="32" t="s">
        <v>5</v>
      </c>
    </row>
    <row r="27" spans="2:3" ht="14.25" customHeight="1" x14ac:dyDescent="0.2">
      <c r="B27" s="43" t="s">
        <v>16</v>
      </c>
      <c r="C27" s="39" t="s">
        <v>56</v>
      </c>
    </row>
    <row r="28" spans="2:3" ht="96.75" customHeight="1" x14ac:dyDescent="0.2">
      <c r="B28" s="46" t="s">
        <v>17</v>
      </c>
      <c r="C28" s="32" t="s">
        <v>5</v>
      </c>
    </row>
    <row r="29" spans="2:3" x14ac:dyDescent="0.2">
      <c r="B29" s="48" t="s">
        <v>19</v>
      </c>
      <c r="C29" s="32" t="s">
        <v>63</v>
      </c>
    </row>
    <row r="30" spans="2:3" ht="68.25" customHeight="1" x14ac:dyDescent="0.2">
      <c r="B30" s="49" t="s">
        <v>10</v>
      </c>
      <c r="C30" s="32" t="s">
        <v>5</v>
      </c>
    </row>
    <row r="31" spans="2:3" ht="16.5" customHeight="1" x14ac:dyDescent="0.2">
      <c r="B31" s="43" t="s">
        <v>18</v>
      </c>
      <c r="C31" s="32" t="s">
        <v>63</v>
      </c>
    </row>
    <row r="32" spans="2:3" ht="189.75" customHeight="1" x14ac:dyDescent="0.2">
      <c r="B32" s="49" t="s">
        <v>11</v>
      </c>
      <c r="C32" s="191" t="s">
        <v>128</v>
      </c>
    </row>
    <row r="33" spans="2:3" ht="51" customHeight="1" x14ac:dyDescent="0.2">
      <c r="B33" s="50" t="s">
        <v>8</v>
      </c>
      <c r="C33" s="192" t="s">
        <v>128</v>
      </c>
    </row>
    <row r="34" spans="2:3" x14ac:dyDescent="0.2">
      <c r="B34" s="3"/>
      <c r="C34" s="33"/>
    </row>
  </sheetData>
  <mergeCells count="2">
    <mergeCell ref="B1:C1"/>
    <mergeCell ref="B2:C2"/>
  </mergeCells>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5"/>
  <sheetViews>
    <sheetView view="pageLayout" zoomScaleNormal="100" workbookViewId="0">
      <selection activeCell="C19" sqref="C19"/>
    </sheetView>
  </sheetViews>
  <sheetFormatPr baseColWidth="10" defaultRowHeight="12.75" x14ac:dyDescent="0.2"/>
  <cols>
    <col min="1" max="1" width="4.140625" style="11" customWidth="1"/>
    <col min="2" max="2" width="32.85546875" style="11" customWidth="1"/>
    <col min="3" max="3" width="20.42578125" style="11" customWidth="1"/>
    <col min="4" max="4" width="16.42578125" style="11" customWidth="1"/>
    <col min="5" max="5" width="25" style="11" customWidth="1"/>
    <col min="6" max="6" width="11.42578125" style="11"/>
    <col min="7" max="7" width="5" style="11" customWidth="1"/>
    <col min="8" max="8" width="3.42578125" style="11" customWidth="1"/>
    <col min="9" max="16384" width="11.42578125" style="11"/>
  </cols>
  <sheetData>
    <row r="1" spans="1:8" ht="15" x14ac:dyDescent="0.2">
      <c r="A1" s="150" t="s">
        <v>43</v>
      </c>
      <c r="B1" s="150"/>
      <c r="C1" s="150"/>
      <c r="D1" s="150"/>
      <c r="E1" s="10"/>
      <c r="F1" s="10"/>
      <c r="G1" s="10"/>
      <c r="H1" s="10"/>
    </row>
    <row r="2" spans="1:8" ht="15" x14ac:dyDescent="0.2">
      <c r="A2" s="150"/>
      <c r="B2" s="150"/>
      <c r="C2" s="150"/>
      <c r="D2" s="150"/>
      <c r="E2" s="10"/>
      <c r="F2" s="10"/>
      <c r="G2" s="10"/>
      <c r="H2" s="10"/>
    </row>
    <row r="3" spans="1:8" ht="14.25" x14ac:dyDescent="0.2">
      <c r="A3" s="12"/>
    </row>
    <row r="4" spans="1:8" ht="66" customHeight="1" x14ac:dyDescent="0.2">
      <c r="A4" s="151" t="s">
        <v>40</v>
      </c>
      <c r="B4" s="151"/>
      <c r="C4" s="151"/>
      <c r="D4" s="151"/>
      <c r="E4" s="13"/>
      <c r="F4" s="14"/>
      <c r="G4" s="14"/>
      <c r="H4" s="14"/>
    </row>
    <row r="5" spans="1:8" x14ac:dyDescent="0.2">
      <c r="A5" s="15" t="s">
        <v>52</v>
      </c>
      <c r="B5" s="16"/>
      <c r="C5" s="16"/>
      <c r="D5" s="16"/>
    </row>
    <row r="6" spans="1:8" x14ac:dyDescent="0.2">
      <c r="A6" s="15" t="s">
        <v>32</v>
      </c>
      <c r="B6" s="16"/>
      <c r="C6" s="16"/>
      <c r="D6" s="16"/>
    </row>
    <row r="7" spans="1:8" x14ac:dyDescent="0.2">
      <c r="A7" s="15"/>
      <c r="B7" s="16"/>
      <c r="C7" s="16"/>
      <c r="D7" s="16"/>
    </row>
    <row r="8" spans="1:8" x14ac:dyDescent="0.2">
      <c r="A8" s="15" t="s">
        <v>33</v>
      </c>
      <c r="B8" s="16"/>
      <c r="C8" s="16"/>
      <c r="D8" s="16"/>
    </row>
    <row r="9" spans="1:8" x14ac:dyDescent="0.2">
      <c r="A9" s="15" t="s">
        <v>34</v>
      </c>
      <c r="B9" s="16"/>
      <c r="C9" s="16"/>
      <c r="D9" s="16"/>
    </row>
    <row r="10" spans="1:8" x14ac:dyDescent="0.2">
      <c r="A10" s="15" t="s">
        <v>35</v>
      </c>
      <c r="B10" s="16"/>
      <c r="C10" s="16"/>
      <c r="D10" s="16"/>
    </row>
    <row r="11" spans="1:8" ht="14.25" x14ac:dyDescent="0.2">
      <c r="A11" s="17"/>
    </row>
    <row r="13" spans="1:8" ht="22.5" customHeight="1" x14ac:dyDescent="0.2">
      <c r="B13" s="18" t="s">
        <v>36</v>
      </c>
      <c r="C13" s="154" t="s">
        <v>89</v>
      </c>
      <c r="D13" s="155"/>
      <c r="E13" s="19"/>
      <c r="F13" s="19"/>
    </row>
    <row r="14" spans="1:8" x14ac:dyDescent="0.2">
      <c r="B14" s="20" t="s">
        <v>37</v>
      </c>
      <c r="C14" s="156">
        <v>64260000</v>
      </c>
      <c r="D14" s="157"/>
      <c r="E14" s="21"/>
    </row>
    <row r="15" spans="1:8" x14ac:dyDescent="0.2">
      <c r="B15" s="22" t="s">
        <v>38</v>
      </c>
      <c r="C15" s="158"/>
      <c r="D15" s="159"/>
      <c r="E15" s="23"/>
    </row>
    <row r="17" spans="1:4" s="3" customFormat="1" ht="11.25" x14ac:dyDescent="0.2">
      <c r="B17" s="24"/>
      <c r="C17" s="24"/>
      <c r="D17" s="24"/>
    </row>
    <row r="18" spans="1:4" s="3" customFormat="1" ht="11.25" x14ac:dyDescent="0.2">
      <c r="B18" s="24"/>
      <c r="C18" s="24"/>
      <c r="D18" s="24"/>
    </row>
    <row r="19" spans="1:4" s="3" customFormat="1" ht="11.25" x14ac:dyDescent="0.2">
      <c r="B19" s="24"/>
      <c r="C19" s="24"/>
      <c r="D19" s="24"/>
    </row>
    <row r="20" spans="1:4" x14ac:dyDescent="0.2">
      <c r="A20" s="25" t="s">
        <v>39</v>
      </c>
      <c r="B20" s="25"/>
      <c r="C20" s="25"/>
    </row>
    <row r="21" spans="1:4" x14ac:dyDescent="0.2">
      <c r="A21" s="152" t="s">
        <v>46</v>
      </c>
      <c r="B21" s="153"/>
      <c r="C21" s="26"/>
    </row>
    <row r="22" spans="1:4" x14ac:dyDescent="0.2">
      <c r="A22" s="27"/>
      <c r="B22" s="26"/>
      <c r="C22" s="26"/>
    </row>
    <row r="23" spans="1:4" x14ac:dyDescent="0.2">
      <c r="A23" s="27"/>
      <c r="B23" s="26"/>
      <c r="C23" s="26"/>
    </row>
    <row r="24" spans="1:4" x14ac:dyDescent="0.2">
      <c r="A24" s="28" t="s">
        <v>41</v>
      </c>
    </row>
    <row r="25" spans="1:4" x14ac:dyDescent="0.2">
      <c r="A25" s="16" t="s">
        <v>42</v>
      </c>
    </row>
  </sheetData>
  <mergeCells count="7">
    <mergeCell ref="A1:D1"/>
    <mergeCell ref="A2:D2"/>
    <mergeCell ref="A4:D4"/>
    <mergeCell ref="A21:B21"/>
    <mergeCell ref="C13:D13"/>
    <mergeCell ref="C14:D14"/>
    <mergeCell ref="C15:D15"/>
  </mergeCells>
  <pageMargins left="0.7" right="1.6875" top="0.75" bottom="0.75" header="0.3" footer="0.3"/>
  <pageSetup orientation="portrait" r:id="rId1"/>
  <headerFooter>
    <oddHeader>&amp;C&amp;"Arial,Negrita"&amp;14PONDERACIÓN  INVITACIÓN ABIERTA No. 016 DE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059A9-22A4-42E5-A264-EF8BA5866190}">
  <dimension ref="A1:F10"/>
  <sheetViews>
    <sheetView workbookViewId="0">
      <selection activeCell="B3" sqref="B3:F3"/>
    </sheetView>
  </sheetViews>
  <sheetFormatPr baseColWidth="10" defaultRowHeight="15" x14ac:dyDescent="0.25"/>
  <cols>
    <col min="3" max="3" width="31" customWidth="1"/>
    <col min="4" max="4" width="73.5703125" customWidth="1"/>
    <col min="5" max="5" width="20.85546875" customWidth="1"/>
    <col min="6" max="6" width="33.42578125" customWidth="1"/>
  </cols>
  <sheetData>
    <row r="1" spans="1:6" ht="15.75" thickBot="1" x14ac:dyDescent="0.3"/>
    <row r="2" spans="1:6" ht="15.75" thickBot="1" x14ac:dyDescent="0.3">
      <c r="B2" s="163" t="s">
        <v>64</v>
      </c>
      <c r="C2" s="164"/>
      <c r="D2" s="164"/>
      <c r="E2" s="164"/>
      <c r="F2" s="165"/>
    </row>
    <row r="3" spans="1:6" ht="19.5" thickBot="1" x14ac:dyDescent="0.35">
      <c r="B3" s="160" t="s">
        <v>74</v>
      </c>
      <c r="C3" s="161"/>
      <c r="D3" s="161"/>
      <c r="E3" s="161"/>
      <c r="F3" s="162"/>
    </row>
    <row r="4" spans="1:6" ht="19.5" customHeight="1" thickBot="1" x14ac:dyDescent="0.3">
      <c r="B4" s="71" t="s">
        <v>73</v>
      </c>
      <c r="C4" s="70" t="s">
        <v>72</v>
      </c>
      <c r="D4" s="69" t="s">
        <v>71</v>
      </c>
      <c r="E4" s="69" t="s">
        <v>70</v>
      </c>
      <c r="F4" s="69" t="s">
        <v>69</v>
      </c>
    </row>
    <row r="5" spans="1:6" ht="285.75" customHeight="1" thickBot="1" x14ac:dyDescent="0.3">
      <c r="A5" s="65"/>
      <c r="B5" s="68">
        <v>1</v>
      </c>
      <c r="C5" s="64">
        <v>1</v>
      </c>
      <c r="D5" s="67" t="s">
        <v>68</v>
      </c>
      <c r="E5" s="66">
        <v>39184874</v>
      </c>
      <c r="F5" s="66">
        <v>39184874</v>
      </c>
    </row>
    <row r="6" spans="1:6" ht="167.25" customHeight="1" thickBot="1" x14ac:dyDescent="0.3">
      <c r="A6" s="65"/>
      <c r="B6" s="64">
        <v>2</v>
      </c>
      <c r="C6" s="63">
        <v>1</v>
      </c>
      <c r="D6" s="62" t="s">
        <v>67</v>
      </c>
      <c r="E6" s="61">
        <v>14815126</v>
      </c>
      <c r="F6" s="61">
        <v>14815126</v>
      </c>
    </row>
    <row r="7" spans="1:6" ht="15.75" thickBot="1" x14ac:dyDescent="0.3">
      <c r="B7" s="60"/>
      <c r="C7" s="60"/>
      <c r="D7" s="59" t="s">
        <v>66</v>
      </c>
      <c r="E7" s="58">
        <f>+SUM(E4:E6)</f>
        <v>54000000</v>
      </c>
      <c r="F7" s="58">
        <f>+SUM(F4:F6)</f>
        <v>54000000</v>
      </c>
    </row>
    <row r="8" spans="1:6" ht="15.75" thickBot="1" x14ac:dyDescent="0.3">
      <c r="B8" s="56"/>
      <c r="C8" s="56"/>
      <c r="D8" s="55" t="s">
        <v>65</v>
      </c>
      <c r="E8" s="58">
        <f>+E7*19%</f>
        <v>10260000</v>
      </c>
      <c r="F8" s="57">
        <f>+F7*19%</f>
        <v>10260000</v>
      </c>
    </row>
    <row r="9" spans="1:6" ht="15.75" thickBot="1" x14ac:dyDescent="0.3">
      <c r="B9" s="56"/>
      <c r="C9" s="56"/>
      <c r="D9" s="55" t="s">
        <v>38</v>
      </c>
      <c r="E9" s="54">
        <f>+SUM(E7:E8)</f>
        <v>64260000</v>
      </c>
      <c r="F9" s="53">
        <f>+SUM(F7:F8)</f>
        <v>64260000</v>
      </c>
    </row>
    <row r="10" spans="1:6" ht="15.75" thickBot="1" x14ac:dyDescent="0.3">
      <c r="F10" s="52" t="s">
        <v>5</v>
      </c>
    </row>
  </sheetData>
  <mergeCells count="2">
    <mergeCell ref="B3:F3"/>
    <mergeCell ref="B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B3B0F-EA3C-476B-9908-8CD9B57123B5}">
  <sheetPr>
    <pageSetUpPr fitToPage="1"/>
  </sheetPr>
  <dimension ref="A1:K21"/>
  <sheetViews>
    <sheetView zoomScale="85" zoomScaleNormal="85" workbookViewId="0">
      <selection activeCell="G32" sqref="G32"/>
    </sheetView>
  </sheetViews>
  <sheetFormatPr baseColWidth="10" defaultRowHeight="15.75" x14ac:dyDescent="0.25"/>
  <cols>
    <col min="1" max="1" width="11.42578125" style="195"/>
    <col min="2" max="2" width="27.85546875" style="195" customWidth="1"/>
    <col min="3" max="3" width="11.85546875" style="195" customWidth="1"/>
    <col min="4" max="4" width="20" style="195" customWidth="1"/>
    <col min="5" max="5" width="11.42578125" style="195"/>
    <col min="6" max="6" width="40.7109375" style="195" customWidth="1"/>
    <col min="7" max="7" width="17.5703125" style="195" customWidth="1"/>
    <col min="8" max="8" width="23.28515625" style="195" customWidth="1"/>
    <col min="9" max="9" width="20" style="195" customWidth="1"/>
    <col min="10" max="10" width="24.7109375" style="195" customWidth="1"/>
    <col min="11" max="16384" width="11.42578125" style="195"/>
  </cols>
  <sheetData>
    <row r="1" spans="1:11" ht="28.5" x14ac:dyDescent="0.45">
      <c r="A1" s="194" t="s">
        <v>145</v>
      </c>
      <c r="B1" s="194"/>
      <c r="C1" s="194"/>
      <c r="D1" s="194"/>
      <c r="E1" s="194"/>
      <c r="F1" s="194"/>
      <c r="G1" s="194"/>
      <c r="H1" s="194"/>
      <c r="I1" s="194"/>
      <c r="J1" s="194"/>
      <c r="K1" s="194"/>
    </row>
    <row r="4" spans="1:11" ht="16.5" thickBot="1" x14ac:dyDescent="0.3"/>
    <row r="5" spans="1:11" x14ac:dyDescent="0.25">
      <c r="B5" s="196" t="s">
        <v>130</v>
      </c>
      <c r="C5" s="197"/>
      <c r="D5" s="197"/>
      <c r="E5" s="197"/>
      <c r="F5" s="198"/>
    </row>
    <row r="6" spans="1:11" x14ac:dyDescent="0.25">
      <c r="B6" s="199"/>
      <c r="C6" s="200"/>
      <c r="D6" s="200"/>
      <c r="E6" s="200"/>
      <c r="F6" s="201"/>
    </row>
    <row r="7" spans="1:11" x14ac:dyDescent="0.25">
      <c r="B7" s="199"/>
      <c r="C7" s="200"/>
      <c r="D7" s="200"/>
      <c r="E7" s="200"/>
      <c r="F7" s="201"/>
    </row>
    <row r="8" spans="1:11" ht="16.5" thickBot="1" x14ac:dyDescent="0.3">
      <c r="B8" s="202"/>
      <c r="C8" s="203"/>
      <c r="D8" s="203"/>
      <c r="E8" s="203"/>
      <c r="F8" s="204"/>
    </row>
    <row r="10" spans="1:11" ht="16.5" thickBot="1" x14ac:dyDescent="0.3">
      <c r="B10" s="205"/>
      <c r="C10" s="205"/>
      <c r="D10" s="205"/>
      <c r="E10" s="205"/>
      <c r="F10" s="205"/>
      <c r="G10" s="205"/>
    </row>
    <row r="11" spans="1:11" ht="17.100000000000001" customHeight="1" thickBot="1" x14ac:dyDescent="0.3">
      <c r="A11" s="206" t="s">
        <v>146</v>
      </c>
      <c r="B11" s="207"/>
      <c r="C11" s="207"/>
      <c r="D11" s="207"/>
      <c r="E11" s="207"/>
      <c r="F11" s="207"/>
      <c r="G11" s="207"/>
      <c r="H11" s="207"/>
      <c r="I11" s="207"/>
      <c r="J11" s="207"/>
      <c r="K11" s="208"/>
    </row>
    <row r="12" spans="1:11" x14ac:dyDescent="0.25">
      <c r="A12" s="209" t="s">
        <v>131</v>
      </c>
      <c r="B12" s="210" t="s">
        <v>132</v>
      </c>
      <c r="C12" s="211" t="s">
        <v>133</v>
      </c>
      <c r="D12" s="210" t="s">
        <v>134</v>
      </c>
      <c r="E12" s="212" t="s">
        <v>135</v>
      </c>
      <c r="F12" s="210" t="s">
        <v>136</v>
      </c>
      <c r="G12" s="210" t="s">
        <v>137</v>
      </c>
      <c r="H12" s="210" t="s">
        <v>138</v>
      </c>
      <c r="I12" s="210" t="s">
        <v>139</v>
      </c>
      <c r="J12" s="213" t="s">
        <v>140</v>
      </c>
      <c r="K12" s="214" t="s">
        <v>8</v>
      </c>
    </row>
    <row r="13" spans="1:11" x14ac:dyDescent="0.25">
      <c r="A13" s="215"/>
      <c r="B13" s="216"/>
      <c r="C13" s="217"/>
      <c r="D13" s="216"/>
      <c r="E13" s="218"/>
      <c r="F13" s="216"/>
      <c r="G13" s="216"/>
      <c r="H13" s="216"/>
      <c r="I13" s="216"/>
      <c r="J13" s="219"/>
      <c r="K13" s="220"/>
    </row>
    <row r="14" spans="1:11" ht="16.5" thickBot="1" x14ac:dyDescent="0.3">
      <c r="A14" s="215"/>
      <c r="B14" s="216"/>
      <c r="C14" s="210"/>
      <c r="D14" s="216"/>
      <c r="E14" s="218"/>
      <c r="F14" s="216"/>
      <c r="G14" s="216"/>
      <c r="H14" s="216"/>
      <c r="I14" s="216"/>
      <c r="J14" s="219"/>
      <c r="K14" s="221"/>
    </row>
    <row r="15" spans="1:11" ht="63" customHeight="1" x14ac:dyDescent="0.25">
      <c r="A15" s="222">
        <v>1</v>
      </c>
      <c r="B15" s="223" t="s">
        <v>147</v>
      </c>
      <c r="C15" s="224"/>
      <c r="D15" s="223" t="s">
        <v>146</v>
      </c>
      <c r="E15" s="224" t="s">
        <v>148</v>
      </c>
      <c r="F15" s="224"/>
      <c r="G15" s="225" t="s">
        <v>141</v>
      </c>
      <c r="H15" s="225" t="s">
        <v>142</v>
      </c>
      <c r="I15" s="226">
        <v>16750000</v>
      </c>
      <c r="J15" s="227" t="s">
        <v>149</v>
      </c>
      <c r="K15" s="228" t="s">
        <v>5</v>
      </c>
    </row>
    <row r="16" spans="1:11" ht="71.25" customHeight="1" x14ac:dyDescent="0.25">
      <c r="A16" s="222">
        <v>2</v>
      </c>
      <c r="B16" s="223" t="s">
        <v>150</v>
      </c>
      <c r="C16" s="224"/>
      <c r="D16" s="223" t="s">
        <v>146</v>
      </c>
      <c r="E16" s="224" t="s">
        <v>151</v>
      </c>
      <c r="F16" s="224" t="s">
        <v>152</v>
      </c>
      <c r="G16" s="225" t="s">
        <v>141</v>
      </c>
      <c r="H16" s="225" t="s">
        <v>143</v>
      </c>
      <c r="I16" s="226">
        <v>155000000</v>
      </c>
      <c r="J16" s="234" t="s">
        <v>153</v>
      </c>
      <c r="K16" s="229"/>
    </row>
    <row r="17" spans="1:11" ht="58.5" customHeight="1" thickBot="1" x14ac:dyDescent="0.3">
      <c r="A17" s="222">
        <v>3</v>
      </c>
      <c r="B17" s="223" t="s">
        <v>150</v>
      </c>
      <c r="C17" s="224"/>
      <c r="D17" s="223" t="s">
        <v>146</v>
      </c>
      <c r="E17" s="224" t="s">
        <v>154</v>
      </c>
      <c r="F17" s="224" t="s">
        <v>155</v>
      </c>
      <c r="G17" s="225" t="s">
        <v>141</v>
      </c>
      <c r="H17" s="224" t="s">
        <v>144</v>
      </c>
      <c r="I17" s="230">
        <v>444000000</v>
      </c>
      <c r="J17" s="234" t="s">
        <v>156</v>
      </c>
      <c r="K17" s="231"/>
    </row>
    <row r="18" spans="1:11" x14ac:dyDescent="0.25">
      <c r="I18" s="232">
        <f>+I17+I16+I15</f>
        <v>615750000</v>
      </c>
    </row>
    <row r="19" spans="1:11" x14ac:dyDescent="0.25">
      <c r="I19" s="233"/>
    </row>
    <row r="20" spans="1:11" x14ac:dyDescent="0.25">
      <c r="B20" s="28" t="s">
        <v>41</v>
      </c>
      <c r="C20" s="11"/>
    </row>
    <row r="21" spans="1:11" x14ac:dyDescent="0.25">
      <c r="B21" s="16" t="s">
        <v>157</v>
      </c>
      <c r="C21" s="11"/>
    </row>
  </sheetData>
  <mergeCells count="15">
    <mergeCell ref="H12:H14"/>
    <mergeCell ref="I12:I14"/>
    <mergeCell ref="J12:J14"/>
    <mergeCell ref="K12:K14"/>
    <mergeCell ref="K15:K17"/>
    <mergeCell ref="A1:K1"/>
    <mergeCell ref="B5:F8"/>
    <mergeCell ref="A11:K11"/>
    <mergeCell ref="A12:A14"/>
    <mergeCell ref="B12:B14"/>
    <mergeCell ref="C12:C14"/>
    <mergeCell ref="D12:D14"/>
    <mergeCell ref="E12:E14"/>
    <mergeCell ref="F12:F14"/>
    <mergeCell ref="G12:G14"/>
  </mergeCells>
  <pageMargins left="0.7" right="0.7" top="0.75" bottom="0.75" header="0.3" footer="0.3"/>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3ADEA-9B22-441D-BBC4-BE7C7A3CBC4A}">
  <sheetPr>
    <pageSetUpPr fitToPage="1"/>
  </sheetPr>
  <dimension ref="B2:G22"/>
  <sheetViews>
    <sheetView zoomScaleNormal="100" workbookViewId="0">
      <selection activeCell="E21" sqref="E21"/>
    </sheetView>
  </sheetViews>
  <sheetFormatPr baseColWidth="10" defaultRowHeight="15" x14ac:dyDescent="0.25"/>
  <cols>
    <col min="1" max="1" width="11.42578125" style="72"/>
    <col min="2" max="2" width="33.140625" style="72" customWidth="1"/>
    <col min="3" max="3" width="30.28515625" style="72" customWidth="1"/>
    <col min="4" max="4" width="11.42578125" style="72"/>
    <col min="5" max="5" width="32.140625" style="72" customWidth="1"/>
    <col min="6" max="6" width="31.42578125" style="72" customWidth="1"/>
    <col min="7" max="7" width="11.42578125" style="72"/>
    <col min="8" max="8" width="16.85546875" style="72" bestFit="1" customWidth="1"/>
    <col min="9" max="16384" width="11.42578125" style="72"/>
  </cols>
  <sheetData>
    <row r="2" spans="2:7" ht="15.75" thickBot="1" x14ac:dyDescent="0.3">
      <c r="B2" s="168" t="s">
        <v>93</v>
      </c>
      <c r="C2" s="168"/>
    </row>
    <row r="3" spans="2:7" ht="114.75" customHeight="1" thickBot="1" x14ac:dyDescent="0.3">
      <c r="B3" s="166" t="s">
        <v>92</v>
      </c>
      <c r="C3" s="167"/>
      <c r="G3" s="94"/>
    </row>
    <row r="4" spans="2:7" x14ac:dyDescent="0.25">
      <c r="B4" s="95"/>
      <c r="C4" s="92"/>
      <c r="G4" s="94"/>
    </row>
    <row r="5" spans="2:7" ht="15.75" thickBot="1" x14ac:dyDescent="0.3">
      <c r="B5" s="93" t="s">
        <v>91</v>
      </c>
      <c r="C5" s="92"/>
    </row>
    <row r="6" spans="2:7" ht="15.75" thickBot="1" x14ac:dyDescent="0.3">
      <c r="B6" s="91" t="s">
        <v>90</v>
      </c>
      <c r="C6" s="90" t="s">
        <v>89</v>
      </c>
    </row>
    <row r="7" spans="2:7" x14ac:dyDescent="0.25">
      <c r="B7" s="89" t="s">
        <v>88</v>
      </c>
      <c r="C7" s="88" t="s">
        <v>87</v>
      </c>
    </row>
    <row r="8" spans="2:7" x14ac:dyDescent="0.25">
      <c r="B8" s="87" t="s">
        <v>86</v>
      </c>
      <c r="C8" s="86" t="s">
        <v>51</v>
      </c>
    </row>
    <row r="9" spans="2:7" x14ac:dyDescent="0.25">
      <c r="B9" s="85" t="s">
        <v>85</v>
      </c>
      <c r="C9" s="84" t="s">
        <v>5</v>
      </c>
    </row>
    <row r="10" spans="2:7" x14ac:dyDescent="0.25">
      <c r="B10" s="83" t="s">
        <v>84</v>
      </c>
      <c r="C10" s="79" t="s">
        <v>5</v>
      </c>
    </row>
    <row r="11" spans="2:7" ht="71.25" x14ac:dyDescent="0.25">
      <c r="B11" s="80" t="s">
        <v>83</v>
      </c>
      <c r="C11" s="82" t="s">
        <v>79</v>
      </c>
    </row>
    <row r="12" spans="2:7" ht="28.5" x14ac:dyDescent="0.25">
      <c r="B12" s="80" t="s">
        <v>82</v>
      </c>
      <c r="C12" s="82" t="s">
        <v>81</v>
      </c>
    </row>
    <row r="13" spans="2:7" ht="28.5" x14ac:dyDescent="0.25">
      <c r="B13" s="80" t="s">
        <v>80</v>
      </c>
      <c r="C13" s="82" t="s">
        <v>79</v>
      </c>
    </row>
    <row r="14" spans="2:7" ht="85.5" x14ac:dyDescent="0.25">
      <c r="B14" s="80" t="s">
        <v>78</v>
      </c>
      <c r="C14" s="81" t="s">
        <v>51</v>
      </c>
    </row>
    <row r="15" spans="2:7" ht="28.5" x14ac:dyDescent="0.25">
      <c r="B15" s="80" t="s">
        <v>77</v>
      </c>
      <c r="C15" s="79" t="s">
        <v>76</v>
      </c>
    </row>
    <row r="16" spans="2:7" x14ac:dyDescent="0.25">
      <c r="B16" s="78"/>
      <c r="C16" s="77"/>
    </row>
    <row r="17" spans="2:6" x14ac:dyDescent="0.25">
      <c r="B17" s="76"/>
      <c r="C17" s="73"/>
      <c r="E17" s="76"/>
      <c r="F17" s="73"/>
    </row>
    <row r="18" spans="2:6" x14ac:dyDescent="0.25">
      <c r="B18" s="74"/>
      <c r="C18" s="73"/>
      <c r="E18" s="74"/>
      <c r="F18" s="73"/>
    </row>
    <row r="19" spans="2:6" x14ac:dyDescent="0.25">
      <c r="B19" s="74"/>
      <c r="C19" s="73"/>
      <c r="E19" s="74"/>
      <c r="F19" s="73"/>
    </row>
    <row r="20" spans="2:6" x14ac:dyDescent="0.25">
      <c r="B20" s="74"/>
      <c r="C20" s="73"/>
      <c r="E20" s="74"/>
      <c r="F20" s="73"/>
    </row>
    <row r="21" spans="2:6" x14ac:dyDescent="0.25">
      <c r="B21" s="74"/>
      <c r="C21" s="75"/>
      <c r="E21" s="74"/>
      <c r="F21" s="75"/>
    </row>
    <row r="22" spans="2:6" x14ac:dyDescent="0.25">
      <c r="B22" s="74"/>
      <c r="C22" s="73"/>
      <c r="E22" s="74"/>
      <c r="F22" s="73"/>
    </row>
  </sheetData>
  <mergeCells count="2">
    <mergeCell ref="B3:C3"/>
    <mergeCell ref="B2:C2"/>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2027D-56FC-4D6A-9D8F-5B911627C9EA}">
  <sheetPr>
    <pageSetUpPr fitToPage="1"/>
  </sheetPr>
  <dimension ref="A1:R38"/>
  <sheetViews>
    <sheetView zoomScale="90" zoomScaleNormal="90" workbookViewId="0">
      <selection activeCell="F14" sqref="F14"/>
    </sheetView>
  </sheetViews>
  <sheetFormatPr baseColWidth="10" defaultRowHeight="15" x14ac:dyDescent="0.25"/>
  <cols>
    <col min="1" max="1" width="11.42578125" style="72"/>
    <col min="2" max="2" width="27.5703125" style="72" customWidth="1"/>
    <col min="3" max="3" width="29.5703125" style="72" customWidth="1"/>
    <col min="4" max="4" width="27" style="72" customWidth="1"/>
    <col min="5" max="5" width="19.28515625" style="72" customWidth="1"/>
    <col min="6" max="6" width="14.85546875" style="72" bestFit="1" customWidth="1"/>
    <col min="7" max="7" width="16" style="72" bestFit="1" customWidth="1"/>
    <col min="8" max="8" width="25.5703125" style="72" bestFit="1" customWidth="1"/>
    <col min="9" max="9" width="16" style="72" customWidth="1"/>
    <col min="10" max="10" width="18.85546875" style="72" customWidth="1"/>
    <col min="11" max="11" width="23.7109375" style="72" customWidth="1"/>
    <col min="12" max="12" width="23.5703125" style="72" customWidth="1"/>
    <col min="13" max="13" width="11.42578125" style="72"/>
    <col min="14" max="14" width="25.5703125" style="72" bestFit="1" customWidth="1"/>
    <col min="15" max="15" width="19.7109375" style="72" customWidth="1"/>
    <col min="16" max="16" width="18.28515625" style="72" customWidth="1"/>
    <col min="17" max="17" width="24.42578125" style="72" customWidth="1"/>
    <col min="18" max="16384" width="11.42578125" style="72"/>
  </cols>
  <sheetData>
    <row r="1" spans="2:6" x14ac:dyDescent="0.25">
      <c r="D1" s="134"/>
    </row>
    <row r="2" spans="2:6" x14ac:dyDescent="0.25">
      <c r="B2" s="132" t="str">
        <f>+DOCUMENTOS!B2</f>
        <v>INVITACIÓN ABIERTA No 016 DE 2022</v>
      </c>
    </row>
    <row r="3" spans="2:6" ht="64.5" customHeight="1" x14ac:dyDescent="0.25">
      <c r="B3" s="172" t="str">
        <f>+DOCUMENTOS!B3</f>
        <v xml:space="preserve">PRESTACIÓN DE SERVICIO DE MANTENIMIENTO CORRECTIVO DE LOS TRANSPORTADORES DE ENVASE DE LA LÍNEA 2. </v>
      </c>
      <c r="C3" s="172"/>
      <c r="D3" s="172"/>
      <c r="E3" s="172"/>
      <c r="F3" s="172"/>
    </row>
    <row r="4" spans="2:6" x14ac:dyDescent="0.25">
      <c r="B4" s="133"/>
      <c r="C4" s="133"/>
      <c r="D4" s="133"/>
      <c r="E4" s="133"/>
      <c r="F4" s="133"/>
    </row>
    <row r="5" spans="2:6" x14ac:dyDescent="0.25">
      <c r="B5" s="132" t="s">
        <v>125</v>
      </c>
    </row>
    <row r="7" spans="2:6" ht="62.25" customHeight="1" x14ac:dyDescent="0.25">
      <c r="B7" s="131" t="s">
        <v>124</v>
      </c>
      <c r="C7" s="175" t="s">
        <v>123</v>
      </c>
      <c r="D7" s="176"/>
      <c r="F7" s="130"/>
    </row>
    <row r="8" spans="2:6" ht="18.75" customHeight="1" x14ac:dyDescent="0.25">
      <c r="B8" s="129" t="s">
        <v>108</v>
      </c>
      <c r="C8" s="125" t="s">
        <v>122</v>
      </c>
      <c r="D8" s="128" t="s">
        <v>121</v>
      </c>
      <c r="F8" s="122"/>
    </row>
    <row r="9" spans="2:6" ht="44.25" customHeight="1" x14ac:dyDescent="0.25">
      <c r="B9" s="126" t="s">
        <v>106</v>
      </c>
      <c r="C9" s="125" t="s">
        <v>120</v>
      </c>
      <c r="D9" s="127" t="s">
        <v>119</v>
      </c>
      <c r="F9" s="122"/>
    </row>
    <row r="10" spans="2:6" ht="18.75" customHeight="1" x14ac:dyDescent="0.25">
      <c r="B10" s="126" t="s">
        <v>103</v>
      </c>
      <c r="C10" s="125" t="s">
        <v>118</v>
      </c>
      <c r="D10" s="125" t="s">
        <v>117</v>
      </c>
      <c r="F10" s="122"/>
    </row>
    <row r="11" spans="2:6" ht="18.75" customHeight="1" x14ac:dyDescent="0.25">
      <c r="B11" s="126" t="s">
        <v>101</v>
      </c>
      <c r="C11" s="125" t="s">
        <v>116</v>
      </c>
      <c r="D11" s="125" t="s">
        <v>114</v>
      </c>
      <c r="F11" s="122"/>
    </row>
    <row r="12" spans="2:6" ht="31.5" x14ac:dyDescent="0.25">
      <c r="B12" s="126" t="s">
        <v>99</v>
      </c>
      <c r="C12" s="125" t="s">
        <v>115</v>
      </c>
      <c r="D12" s="125" t="s">
        <v>114</v>
      </c>
      <c r="F12" s="122"/>
    </row>
    <row r="13" spans="2:6" ht="18.75" customHeight="1" x14ac:dyDescent="0.25">
      <c r="B13" s="126" t="s">
        <v>97</v>
      </c>
      <c r="C13" s="125" t="s">
        <v>113</v>
      </c>
      <c r="D13" s="125" t="s">
        <v>112</v>
      </c>
      <c r="F13" s="122"/>
    </row>
    <row r="14" spans="2:6" ht="18.75" customHeight="1" x14ac:dyDescent="0.25">
      <c r="B14" s="124"/>
      <c r="C14" s="123"/>
      <c r="D14" s="123"/>
      <c r="F14" s="122"/>
    </row>
    <row r="15" spans="2:6" ht="18.75" customHeight="1" x14ac:dyDescent="0.25">
      <c r="B15" s="124"/>
      <c r="C15" s="123"/>
      <c r="D15" s="123"/>
      <c r="F15" s="122"/>
    </row>
    <row r="16" spans="2:6" x14ac:dyDescent="0.25">
      <c r="D16" s="121"/>
    </row>
    <row r="17" spans="2:6" ht="25.5" customHeight="1" x14ac:dyDescent="0.25">
      <c r="B17" s="173" t="str">
        <f>+DOCUMENTOS!C6</f>
        <v>IGARO GROUP SAS</v>
      </c>
      <c r="C17" s="174"/>
      <c r="D17" s="174"/>
      <c r="E17" s="174"/>
      <c r="F17" s="120" t="s">
        <v>79</v>
      </c>
    </row>
    <row r="18" spans="2:6" ht="12" customHeight="1" x14ac:dyDescent="0.25">
      <c r="B18" s="119" t="s">
        <v>111</v>
      </c>
      <c r="C18" s="100"/>
      <c r="D18" s="100"/>
      <c r="E18" s="100"/>
      <c r="F18" s="118"/>
    </row>
    <row r="19" spans="2:6" ht="12" customHeight="1" thickBot="1" x14ac:dyDescent="0.3">
      <c r="B19" s="109"/>
      <c r="C19" s="112" t="s">
        <v>110</v>
      </c>
      <c r="D19" s="111">
        <v>51256088</v>
      </c>
      <c r="E19" s="117">
        <f>D19/D20</f>
        <v>1.8473326495590463</v>
      </c>
      <c r="F19" s="114" t="s">
        <v>109</v>
      </c>
    </row>
    <row r="20" spans="2:6" ht="11.25" customHeight="1" x14ac:dyDescent="0.25">
      <c r="B20" s="109" t="s">
        <v>108</v>
      </c>
      <c r="C20" s="99" t="s">
        <v>107</v>
      </c>
      <c r="D20" s="98">
        <v>27745998</v>
      </c>
      <c r="E20" s="97"/>
      <c r="F20" s="114"/>
    </row>
    <row r="21" spans="2:6" ht="11.25" customHeight="1" x14ac:dyDescent="0.25">
      <c r="B21" s="109"/>
      <c r="C21" s="99"/>
      <c r="D21" s="98"/>
      <c r="E21" s="97"/>
      <c r="F21" s="114"/>
    </row>
    <row r="22" spans="2:6" ht="15.75" thickBot="1" x14ac:dyDescent="0.3">
      <c r="B22" s="109" t="s">
        <v>106</v>
      </c>
      <c r="C22" s="112" t="s">
        <v>105</v>
      </c>
      <c r="D22" s="116" t="s">
        <v>104</v>
      </c>
      <c r="E22" s="98">
        <f>D19-D20</f>
        <v>23510090</v>
      </c>
      <c r="F22" s="114" t="s">
        <v>79</v>
      </c>
    </row>
    <row r="23" spans="2:6" x14ac:dyDescent="0.25">
      <c r="B23" s="109"/>
      <c r="C23" s="99"/>
      <c r="D23" s="98"/>
      <c r="E23" s="97"/>
      <c r="F23" s="114"/>
    </row>
    <row r="24" spans="2:6" ht="15.75" thickBot="1" x14ac:dyDescent="0.3">
      <c r="B24" s="109" t="s">
        <v>103</v>
      </c>
      <c r="C24" s="112" t="s">
        <v>102</v>
      </c>
      <c r="D24" s="115">
        <v>27745997</v>
      </c>
      <c r="E24" s="110">
        <f>D24/D25</f>
        <v>0.23866274632140336</v>
      </c>
      <c r="F24" s="114" t="s">
        <v>5</v>
      </c>
    </row>
    <row r="25" spans="2:6" x14ac:dyDescent="0.25">
      <c r="B25" s="109"/>
      <c r="C25" s="99" t="s">
        <v>95</v>
      </c>
      <c r="D25" s="98">
        <v>116256087</v>
      </c>
      <c r="E25" s="97"/>
      <c r="F25" s="108"/>
    </row>
    <row r="26" spans="2:6" x14ac:dyDescent="0.25">
      <c r="B26" s="109"/>
      <c r="C26" s="99"/>
      <c r="D26" s="98"/>
      <c r="E26" s="97"/>
      <c r="F26" s="108"/>
    </row>
    <row r="27" spans="2:6" ht="15.75" thickBot="1" x14ac:dyDescent="0.3">
      <c r="B27" s="109" t="s">
        <v>101</v>
      </c>
      <c r="C27" s="112" t="s">
        <v>96</v>
      </c>
      <c r="D27" s="111">
        <v>51189400</v>
      </c>
      <c r="E27" s="113">
        <f>D27/D28</f>
        <v>37.75029498525074</v>
      </c>
      <c r="F27" s="108" t="s">
        <v>5</v>
      </c>
    </row>
    <row r="28" spans="2:6" x14ac:dyDescent="0.25">
      <c r="B28" s="109"/>
      <c r="C28" s="99" t="s">
        <v>100</v>
      </c>
      <c r="D28" s="98">
        <v>1356000</v>
      </c>
      <c r="E28" s="97"/>
      <c r="F28" s="108"/>
    </row>
    <row r="29" spans="2:6" x14ac:dyDescent="0.25">
      <c r="B29" s="109"/>
      <c r="C29" s="99"/>
      <c r="D29" s="98"/>
      <c r="E29" s="97"/>
      <c r="F29" s="108"/>
    </row>
    <row r="30" spans="2:6" ht="15.75" thickBot="1" x14ac:dyDescent="0.3">
      <c r="B30" s="109" t="s">
        <v>99</v>
      </c>
      <c r="C30" s="112" t="s">
        <v>96</v>
      </c>
      <c r="D30" s="111">
        <v>51189400</v>
      </c>
      <c r="E30" s="110">
        <f>D30/D31</f>
        <v>0.57834536152883809</v>
      </c>
      <c r="F30" s="108" t="s">
        <v>5</v>
      </c>
    </row>
    <row r="31" spans="2:6" x14ac:dyDescent="0.25">
      <c r="B31" s="109"/>
      <c r="C31" s="99" t="s">
        <v>98</v>
      </c>
      <c r="D31" s="98">
        <v>88510090</v>
      </c>
      <c r="E31" s="97"/>
      <c r="F31" s="108"/>
    </row>
    <row r="32" spans="2:6" x14ac:dyDescent="0.25">
      <c r="B32" s="109"/>
      <c r="C32" s="99"/>
      <c r="D32" s="98"/>
      <c r="E32" s="97"/>
      <c r="F32" s="108"/>
    </row>
    <row r="33" spans="1:18" ht="15.75" thickBot="1" x14ac:dyDescent="0.3">
      <c r="B33" s="109" t="s">
        <v>97</v>
      </c>
      <c r="C33" s="112" t="s">
        <v>96</v>
      </c>
      <c r="D33" s="111">
        <v>51189400</v>
      </c>
      <c r="E33" s="110">
        <f>D33/D34</f>
        <v>0.44031586922412069</v>
      </c>
      <c r="F33" s="108" t="s">
        <v>81</v>
      </c>
    </row>
    <row r="34" spans="1:18" x14ac:dyDescent="0.25">
      <c r="B34" s="109"/>
      <c r="C34" s="99" t="s">
        <v>95</v>
      </c>
      <c r="D34" s="98">
        <v>116256087</v>
      </c>
      <c r="E34" s="97"/>
      <c r="F34" s="108"/>
    </row>
    <row r="35" spans="1:18" x14ac:dyDescent="0.25">
      <c r="A35" s="72" t="s">
        <v>94</v>
      </c>
      <c r="B35" s="107"/>
      <c r="C35" s="106"/>
      <c r="D35" s="105"/>
      <c r="E35" s="104"/>
      <c r="F35" s="103"/>
    </row>
    <row r="36" spans="1:18" x14ac:dyDescent="0.25">
      <c r="B36" s="177"/>
      <c r="C36" s="178"/>
      <c r="D36" s="178"/>
      <c r="E36" s="178"/>
      <c r="F36" s="102"/>
      <c r="H36" s="170"/>
      <c r="I36" s="171"/>
      <c r="J36" s="171"/>
      <c r="K36" s="171"/>
      <c r="L36" s="171"/>
    </row>
    <row r="37" spans="1:18" x14ac:dyDescent="0.25">
      <c r="B37" s="169"/>
      <c r="C37" s="169"/>
      <c r="D37" s="169"/>
      <c r="E37" s="169"/>
      <c r="F37" s="101"/>
      <c r="H37" s="169"/>
      <c r="I37" s="169"/>
      <c r="J37" s="169"/>
      <c r="K37" s="169"/>
      <c r="L37" s="101"/>
      <c r="N37" s="169"/>
      <c r="O37" s="169"/>
      <c r="P37" s="169"/>
      <c r="Q37" s="169"/>
      <c r="R37" s="101"/>
    </row>
    <row r="38" spans="1:18" x14ac:dyDescent="0.25">
      <c r="B38" s="100"/>
      <c r="C38" s="99"/>
      <c r="D38" s="98"/>
      <c r="E38" s="97"/>
      <c r="F38" s="96"/>
      <c r="H38" s="100"/>
      <c r="I38" s="99"/>
      <c r="J38" s="98"/>
      <c r="K38" s="97"/>
      <c r="L38" s="96"/>
      <c r="N38" s="100"/>
      <c r="O38" s="99"/>
      <c r="P38" s="98"/>
      <c r="Q38" s="97"/>
      <c r="R38" s="96"/>
    </row>
  </sheetData>
  <mergeCells count="8">
    <mergeCell ref="H37:K37"/>
    <mergeCell ref="H36:L36"/>
    <mergeCell ref="N37:Q37"/>
    <mergeCell ref="B3:F3"/>
    <mergeCell ref="B17:E17"/>
    <mergeCell ref="C7:D7"/>
    <mergeCell ref="B36:E36"/>
    <mergeCell ref="B37:E37"/>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12F7F-ECAF-4C24-A56C-2E39F662942F}">
  <dimension ref="B1:E13"/>
  <sheetViews>
    <sheetView workbookViewId="0">
      <selection activeCell="B5" sqref="B5:C6"/>
    </sheetView>
  </sheetViews>
  <sheetFormatPr baseColWidth="10" defaultRowHeight="15" x14ac:dyDescent="0.25"/>
  <cols>
    <col min="1" max="1" width="11.42578125" style="72"/>
    <col min="2" max="2" width="19" style="72" customWidth="1"/>
    <col min="3" max="3" width="24" style="72" customWidth="1"/>
    <col min="4" max="4" width="16.42578125" style="72" customWidth="1"/>
    <col min="5" max="7" width="0" style="72" hidden="1" customWidth="1"/>
    <col min="8" max="16384" width="11.42578125" style="72"/>
  </cols>
  <sheetData>
    <row r="1" spans="2:5" ht="15.75" x14ac:dyDescent="0.25">
      <c r="B1" s="146"/>
    </row>
    <row r="2" spans="2:5" ht="33" customHeight="1" x14ac:dyDescent="0.25">
      <c r="B2" s="179" t="str">
        <f>+'EVALUACION INDICES'!B2</f>
        <v>INVITACIÓN ABIERTA No 016 DE 2022</v>
      </c>
      <c r="C2" s="179"/>
    </row>
    <row r="3" spans="2:5" ht="138" customHeight="1" x14ac:dyDescent="0.25">
      <c r="B3" s="183" t="str">
        <f>+'EVALUACION INDICES'!B3</f>
        <v xml:space="preserve">PRESTACIÓN DE SERVICIO DE MANTENIMIENTO CORRECTIVO DE LOS TRANSPORTADORES DE ENVASE DE LA LÍNEA 2. </v>
      </c>
      <c r="C3" s="183"/>
    </row>
    <row r="4" spans="2:5" ht="15.75" thickBot="1" x14ac:dyDescent="0.3">
      <c r="B4" s="145" t="s">
        <v>125</v>
      </c>
      <c r="C4" s="56"/>
    </row>
    <row r="5" spans="2:5" ht="22.5" customHeight="1" thickTop="1" thickBot="1" x14ac:dyDescent="0.3">
      <c r="B5" s="180" t="s">
        <v>127</v>
      </c>
      <c r="C5" s="181"/>
      <c r="D5" s="144" t="s">
        <v>126</v>
      </c>
    </row>
    <row r="6" spans="2:5" ht="60.75" customHeight="1" thickTop="1" thickBot="1" x14ac:dyDescent="0.3">
      <c r="B6" s="181"/>
      <c r="C6" s="182"/>
      <c r="D6" s="143" t="str">
        <f>+DOCUMENTOS!C6</f>
        <v>IGARO GROUP SAS</v>
      </c>
      <c r="E6" s="134"/>
    </row>
    <row r="7" spans="2:5" ht="39.75" customHeight="1" thickTop="1" x14ac:dyDescent="0.25">
      <c r="B7" s="129" t="s">
        <v>108</v>
      </c>
      <c r="C7" s="128" t="str">
        <f>+'EVALUACION INDICES'!D8</f>
        <v>&gt; = 1.0</v>
      </c>
      <c r="D7" s="142">
        <f>+'EVALUACION INDICES'!E19</f>
        <v>1.8473326495590463</v>
      </c>
    </row>
    <row r="8" spans="2:5" ht="39" customHeight="1" x14ac:dyDescent="0.25">
      <c r="B8" s="126" t="s">
        <v>106</v>
      </c>
      <c r="C8" s="127" t="str">
        <f>+'EVALUACION INDICES'!D9</f>
        <v>&gt; =  P.O</v>
      </c>
      <c r="D8" s="141">
        <f>+'EVALUACION INDICES'!E22</f>
        <v>23510090</v>
      </c>
    </row>
    <row r="9" spans="2:5" ht="39" customHeight="1" x14ac:dyDescent="0.25">
      <c r="B9" s="126" t="s">
        <v>103</v>
      </c>
      <c r="C9" s="137" t="str">
        <f>+'EVALUACION INDICES'!D10</f>
        <v>&lt;= 75 %</v>
      </c>
      <c r="D9" s="140">
        <f>+'EVALUACION INDICES'!E24</f>
        <v>0.23866274632140336</v>
      </c>
    </row>
    <row r="10" spans="2:5" ht="31.5" x14ac:dyDescent="0.25">
      <c r="B10" s="126" t="s">
        <v>101</v>
      </c>
      <c r="C10" s="137" t="str">
        <f>+'EVALUACION INDICES'!D11</f>
        <v>&gt; = 5%</v>
      </c>
      <c r="D10" s="139">
        <f>+'EVALUACION INDICES'!E27</f>
        <v>37.75029498525074</v>
      </c>
    </row>
    <row r="11" spans="2:5" ht="31.5" x14ac:dyDescent="0.25">
      <c r="B11" s="126" t="s">
        <v>99</v>
      </c>
      <c r="C11" s="137" t="s">
        <v>114</v>
      </c>
      <c r="D11" s="138">
        <f>+'EVALUACION INDICES'!E30</f>
        <v>0.57834536152883809</v>
      </c>
    </row>
    <row r="12" spans="2:5" ht="31.5" x14ac:dyDescent="0.25">
      <c r="B12" s="126" t="s">
        <v>97</v>
      </c>
      <c r="C12" s="137" t="s">
        <v>112</v>
      </c>
      <c r="D12" s="136">
        <f>+'EVALUACION INDICES'!E33</f>
        <v>0.44031586922412069</v>
      </c>
    </row>
    <row r="13" spans="2:5" x14ac:dyDescent="0.25">
      <c r="D13" s="135" t="s">
        <v>51</v>
      </c>
    </row>
  </sheetData>
  <mergeCells count="3">
    <mergeCell ref="B2:C2"/>
    <mergeCell ref="B5:C6"/>
    <mergeCell ref="B3:C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D5C8C-7C5C-4B80-99B2-F8C4B068B070}">
  <dimension ref="A1"/>
  <sheetViews>
    <sheetView topLeftCell="A166" workbookViewId="0">
      <selection activeCell="J123" sqref="J123"/>
    </sheetView>
  </sheetViews>
  <sheetFormatPr baseColWidth="10" defaultRowHeight="15" x14ac:dyDescent="0.25"/>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28"/>
  <sheetViews>
    <sheetView tabSelected="1" workbookViewId="0">
      <selection activeCell="D13" sqref="D13"/>
    </sheetView>
  </sheetViews>
  <sheetFormatPr baseColWidth="10" defaultRowHeight="15" x14ac:dyDescent="0.25"/>
  <cols>
    <col min="1" max="1" width="27.42578125" customWidth="1"/>
    <col min="2" max="2" width="12.28515625" customWidth="1"/>
    <col min="3" max="3" width="31" customWidth="1"/>
    <col min="6" max="6" width="14.5703125" bestFit="1" customWidth="1"/>
  </cols>
  <sheetData>
    <row r="1" spans="1:3" x14ac:dyDescent="0.25">
      <c r="A1" s="2"/>
      <c r="B1" s="2"/>
      <c r="C1" s="2"/>
    </row>
    <row r="2" spans="1:3" ht="23.25" x14ac:dyDescent="0.35">
      <c r="A2" s="186" t="s">
        <v>75</v>
      </c>
      <c r="B2" s="186"/>
      <c r="C2" s="186"/>
    </row>
    <row r="3" spans="1:3" ht="46.5" customHeight="1" x14ac:dyDescent="0.25">
      <c r="A3" s="187" t="s">
        <v>12</v>
      </c>
      <c r="B3" s="188"/>
      <c r="C3" s="9" t="s">
        <v>89</v>
      </c>
    </row>
    <row r="4" spans="1:3" x14ac:dyDescent="0.25">
      <c r="A4" s="187" t="s">
        <v>0</v>
      </c>
      <c r="B4" s="188"/>
      <c r="C4" s="193" t="s">
        <v>129</v>
      </c>
    </row>
    <row r="5" spans="1:3" ht="22.5" x14ac:dyDescent="0.25">
      <c r="A5" s="187" t="s">
        <v>31</v>
      </c>
      <c r="B5" s="188"/>
      <c r="C5" s="9" t="s">
        <v>53</v>
      </c>
    </row>
    <row r="6" spans="1:3" x14ac:dyDescent="0.25">
      <c r="A6" s="187" t="s">
        <v>13</v>
      </c>
      <c r="B6" s="188"/>
      <c r="C6" s="8" t="s">
        <v>5</v>
      </c>
    </row>
    <row r="7" spans="1:3" x14ac:dyDescent="0.25">
      <c r="A7" s="189" t="s">
        <v>14</v>
      </c>
      <c r="B7" s="190"/>
      <c r="C7" s="193" t="s">
        <v>129</v>
      </c>
    </row>
    <row r="8" spans="1:3" x14ac:dyDescent="0.25">
      <c r="A8" s="184" t="s">
        <v>15</v>
      </c>
      <c r="B8" s="185"/>
      <c r="C8" s="35" t="s">
        <v>51</v>
      </c>
    </row>
    <row r="9" spans="1:3" ht="32.25" customHeight="1" x14ac:dyDescent="0.25">
      <c r="A9" s="184" t="s">
        <v>8</v>
      </c>
      <c r="B9" s="185"/>
      <c r="C9" s="36" t="s">
        <v>51</v>
      </c>
    </row>
    <row r="10" spans="1:3" x14ac:dyDescent="0.25">
      <c r="B10" s="6"/>
      <c r="C10" s="6"/>
    </row>
    <row r="11" spans="1:3" x14ac:dyDescent="0.25">
      <c r="A11" s="25" t="s">
        <v>39</v>
      </c>
      <c r="B11" s="25"/>
    </row>
    <row r="12" spans="1:3" x14ac:dyDescent="0.25">
      <c r="A12" s="152" t="s">
        <v>46</v>
      </c>
      <c r="B12" s="153"/>
    </row>
    <row r="13" spans="1:3" x14ac:dyDescent="0.25">
      <c r="A13" s="27"/>
      <c r="B13" s="26"/>
    </row>
    <row r="14" spans="1:3" x14ac:dyDescent="0.25">
      <c r="A14" s="27"/>
      <c r="B14" s="26"/>
    </row>
    <row r="15" spans="1:3" x14ac:dyDescent="0.25">
      <c r="A15" s="28" t="s">
        <v>41</v>
      </c>
      <c r="B15" s="11"/>
    </row>
    <row r="16" spans="1:3" x14ac:dyDescent="0.25">
      <c r="A16" s="16" t="s">
        <v>42</v>
      </c>
      <c r="B16" s="11"/>
    </row>
    <row r="19" spans="1:6" x14ac:dyDescent="0.25">
      <c r="A19" s="29" t="s">
        <v>44</v>
      </c>
      <c r="B19" s="30"/>
    </row>
    <row r="20" spans="1:6" x14ac:dyDescent="0.25">
      <c r="A20" s="30" t="s">
        <v>45</v>
      </c>
      <c r="B20" s="30"/>
    </row>
    <row r="26" spans="1:6" x14ac:dyDescent="0.25">
      <c r="F26" s="38"/>
    </row>
    <row r="27" spans="1:6" x14ac:dyDescent="0.25">
      <c r="F27" s="38"/>
    </row>
    <row r="28" spans="1:6" x14ac:dyDescent="0.25">
      <c r="F28" s="38"/>
    </row>
  </sheetData>
  <mergeCells count="9">
    <mergeCell ref="A12:B12"/>
    <mergeCell ref="A9:B9"/>
    <mergeCell ref="A2:C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EVALUACION JURIDICA</vt:lpstr>
      <vt:lpstr>PONDERACIÓN ECONOMICA</vt:lpstr>
      <vt:lpstr>EVALUACION TECNICO - ECONOMICA</vt:lpstr>
      <vt:lpstr>EVALUACION EXPERIENCIA</vt:lpstr>
      <vt:lpstr>DOCUMENTOS</vt:lpstr>
      <vt:lpstr>EVALUACION INDICES</vt:lpstr>
      <vt:lpstr>INDICADORES</vt:lpstr>
      <vt:lpstr>FINANCIERO</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2022-03-30T17:10:50Z</cp:lastPrinted>
  <dcterms:created xsi:type="dcterms:W3CDTF">2017-05-22T13:32:10Z</dcterms:created>
  <dcterms:modified xsi:type="dcterms:W3CDTF">2022-05-09T13:59:19Z</dcterms:modified>
</cp:coreProperties>
</file>