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RIDICA 2022\INVITACION 05 DE 2022 SEGUROS ELC\"/>
    </mc:Choice>
  </mc:AlternateContent>
  <bookViews>
    <workbookView xWindow="0" yWindow="0" windowWidth="28800" windowHeight="12030" tabRatio="894" firstSheet="2" activeTab="6"/>
  </bookViews>
  <sheets>
    <sheet name="TRDM" sheetId="7" r:id="rId1"/>
    <sheet name="RELACION M&amp;E" sheetId="4" r:id="rId2"/>
    <sheet name="RELACION AUTOS" sheetId="2" r:id="rId3"/>
    <sheet name="RELACION CARGOS MANEJO" sheetId="6" r:id="rId4"/>
    <sheet name="RELACION SOAT" sheetId="1" r:id="rId5"/>
    <sheet name="RELACION VIDA FUNCIONARIOS" sheetId="9" r:id="rId6"/>
    <sheet name="VIDA DEUDORES" sheetId="5" r:id="rId7"/>
    <sheet name="RELACION INCENDIO DEUDORES" sheetId="3" r:id="rId8"/>
  </sheets>
  <definedNames>
    <definedName name="_xlnm._FilterDatabase" localSheetId="7" hidden="1">'RELACION INCENDIO DEUDORES'!$A$2:$H$33</definedName>
    <definedName name="_xlnm.Print_Area" localSheetId="0">TRDM!$A$1:$A$39</definedName>
    <definedName name="_xlnm.Print_Titles" localSheetId="0">TRDM!#REF!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5" l="1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5" i="5"/>
  <c r="H56" i="5"/>
  <c r="H57" i="5"/>
  <c r="H58" i="5"/>
  <c r="H59" i="5"/>
  <c r="H60" i="5"/>
  <c r="H61" i="5"/>
  <c r="H63" i="5"/>
  <c r="H64" i="5"/>
  <c r="H65" i="5"/>
  <c r="H66" i="5"/>
  <c r="H67" i="5"/>
  <c r="H29" i="5"/>
  <c r="H33" i="3" l="1"/>
  <c r="I68" i="5"/>
  <c r="J33" i="9"/>
  <c r="H33" i="9"/>
  <c r="G33" i="9"/>
  <c r="F33" i="9"/>
  <c r="E33" i="9"/>
  <c r="J32" i="9"/>
  <c r="H32" i="9"/>
  <c r="G32" i="9"/>
  <c r="F32" i="9"/>
  <c r="E32" i="9"/>
  <c r="J31" i="9"/>
  <c r="H31" i="9"/>
  <c r="G31" i="9"/>
  <c r="F31" i="9"/>
  <c r="E31" i="9"/>
  <c r="J30" i="9"/>
  <c r="H30" i="9"/>
  <c r="G30" i="9"/>
  <c r="F30" i="9"/>
  <c r="E30" i="9"/>
  <c r="J29" i="9"/>
  <c r="H29" i="9"/>
  <c r="G29" i="9"/>
  <c r="F29" i="9"/>
  <c r="E29" i="9"/>
  <c r="J28" i="9"/>
  <c r="H28" i="9"/>
  <c r="G28" i="9"/>
  <c r="F28" i="9"/>
  <c r="E28" i="9"/>
  <c r="J27" i="9"/>
  <c r="H27" i="9"/>
  <c r="G27" i="9"/>
  <c r="F27" i="9"/>
  <c r="E27" i="9"/>
  <c r="J26" i="9"/>
  <c r="H26" i="9"/>
  <c r="G26" i="9"/>
  <c r="F26" i="9"/>
  <c r="E26" i="9"/>
  <c r="J25" i="9"/>
  <c r="H25" i="9"/>
  <c r="G25" i="9"/>
  <c r="F25" i="9"/>
  <c r="E25" i="9"/>
  <c r="J24" i="9"/>
  <c r="H24" i="9"/>
  <c r="G24" i="9"/>
  <c r="F24" i="9"/>
  <c r="E24" i="9"/>
  <c r="J23" i="9"/>
  <c r="H23" i="9"/>
  <c r="G23" i="9"/>
  <c r="F23" i="9"/>
  <c r="E23" i="9"/>
  <c r="J22" i="9"/>
  <c r="H22" i="9"/>
  <c r="G22" i="9"/>
  <c r="F22" i="9"/>
  <c r="E22" i="9"/>
  <c r="J21" i="9"/>
  <c r="H21" i="9"/>
  <c r="G21" i="9"/>
  <c r="F21" i="9"/>
  <c r="E21" i="9"/>
  <c r="J20" i="9"/>
  <c r="H20" i="9"/>
  <c r="G20" i="9"/>
  <c r="F20" i="9"/>
  <c r="E20" i="9"/>
  <c r="J19" i="9"/>
  <c r="H19" i="9"/>
  <c r="G19" i="9"/>
  <c r="F19" i="9"/>
  <c r="E19" i="9"/>
  <c r="J18" i="9"/>
  <c r="H18" i="9"/>
  <c r="G18" i="9"/>
  <c r="F18" i="9"/>
  <c r="E18" i="9"/>
  <c r="J17" i="9"/>
  <c r="H17" i="9"/>
  <c r="G17" i="9"/>
  <c r="F17" i="9"/>
  <c r="E17" i="9"/>
  <c r="J16" i="9"/>
  <c r="H16" i="9"/>
  <c r="G16" i="9"/>
  <c r="F16" i="9"/>
  <c r="E16" i="9"/>
  <c r="J15" i="9"/>
  <c r="H15" i="9"/>
  <c r="G15" i="9"/>
  <c r="F15" i="9"/>
  <c r="E15" i="9"/>
  <c r="J14" i="9"/>
  <c r="H14" i="9"/>
  <c r="G14" i="9"/>
  <c r="F14" i="9"/>
  <c r="E14" i="9"/>
  <c r="J13" i="9"/>
  <c r="H13" i="9"/>
  <c r="G13" i="9"/>
  <c r="F13" i="9"/>
  <c r="E13" i="9"/>
  <c r="J12" i="9"/>
  <c r="H12" i="9"/>
  <c r="G12" i="9"/>
  <c r="F12" i="9"/>
  <c r="E12" i="9"/>
  <c r="J11" i="9"/>
  <c r="H11" i="9"/>
  <c r="G11" i="9"/>
  <c r="F11" i="9"/>
  <c r="E11" i="9"/>
  <c r="J10" i="9"/>
  <c r="H10" i="9"/>
  <c r="G10" i="9"/>
  <c r="F10" i="9"/>
  <c r="E10" i="9"/>
  <c r="J9" i="9"/>
  <c r="H9" i="9"/>
  <c r="G9" i="9"/>
  <c r="F9" i="9"/>
  <c r="E9" i="9"/>
  <c r="J8" i="9"/>
  <c r="H8" i="9"/>
  <c r="G8" i="9"/>
  <c r="F8" i="9"/>
  <c r="E8" i="9"/>
  <c r="J7" i="9"/>
  <c r="H7" i="9"/>
  <c r="G7" i="9"/>
  <c r="F7" i="9"/>
  <c r="E7" i="9"/>
  <c r="J6" i="9"/>
  <c r="H6" i="9"/>
  <c r="G6" i="9"/>
  <c r="F6" i="9"/>
  <c r="E6" i="9"/>
  <c r="J5" i="9"/>
  <c r="H5" i="9"/>
  <c r="G5" i="9"/>
  <c r="F5" i="9"/>
  <c r="E5" i="9"/>
  <c r="J4" i="9"/>
  <c r="H4" i="9"/>
  <c r="G4" i="9"/>
  <c r="F4" i="9"/>
  <c r="E4" i="9"/>
  <c r="J34" i="9" l="1"/>
  <c r="B22" i="6" l="1"/>
  <c r="B28" i="7" l="1"/>
  <c r="B4" i="7"/>
  <c r="B35" i="7" s="1"/>
  <c r="B39" i="7" s="1"/>
  <c r="B37" i="7" l="1"/>
  <c r="K7" i="2" l="1"/>
  <c r="K6" i="1"/>
  <c r="G20" i="4" l="1"/>
</calcChain>
</file>

<file path=xl/sharedStrings.xml><?xml version="1.0" encoding="utf-8"?>
<sst xmlns="http://schemas.openxmlformats.org/spreadsheetml/2006/main" count="510" uniqueCount="331">
  <si>
    <t>IT</t>
  </si>
  <si>
    <t>PLACA</t>
  </si>
  <si>
    <t>TIPO DE VEHÍCULO</t>
  </si>
  <si>
    <t>CILINDRAJE</t>
  </si>
  <si>
    <t>MODELO</t>
  </si>
  <si>
    <t>VENCIMIENTO</t>
  </si>
  <si>
    <t>COD. FASECOLDA</t>
  </si>
  <si>
    <t>OHK961</t>
  </si>
  <si>
    <t>06421055</t>
  </si>
  <si>
    <t>ODR757</t>
  </si>
  <si>
    <t>09021064</t>
  </si>
  <si>
    <t>ODR759</t>
  </si>
  <si>
    <t>09008199</t>
  </si>
  <si>
    <t>TOTAL</t>
  </si>
  <si>
    <t>VALOR GUIA FASECOLDA</t>
  </si>
  <si>
    <t>No</t>
  </si>
  <si>
    <t>ASEGURADO</t>
  </si>
  <si>
    <t xml:space="preserve">DIRECCION DEL INMUEBLE CON GRAVAMEN HIPOTECARIO PARA ASEGURAR </t>
  </si>
  <si>
    <t xml:space="preserve">MATRICULA INMOBILIARIA </t>
  </si>
  <si>
    <t xml:space="preserve">VALOR DEL PRESTAMO </t>
  </si>
  <si>
    <t>No.</t>
  </si>
  <si>
    <t>PLACA INV.</t>
  </si>
  <si>
    <t>ELEMENTO</t>
  </si>
  <si>
    <t>AÑO</t>
  </si>
  <si>
    <t>PESO</t>
  </si>
  <si>
    <t xml:space="preserve">VALOR REPOSICIÒN  AVALUO </t>
  </si>
  <si>
    <t>MONT No.3 2489</t>
  </si>
  <si>
    <t>Montacargas Nissan</t>
  </si>
  <si>
    <t>PH02A25U</t>
  </si>
  <si>
    <t>3.7 TONELADAS</t>
  </si>
  <si>
    <t>MONT No.5 2502</t>
  </si>
  <si>
    <t>MONT No.6 16689</t>
  </si>
  <si>
    <t>MONT No.7 16066</t>
  </si>
  <si>
    <t>Montacargas  Toyota</t>
  </si>
  <si>
    <t>42-6FG25</t>
  </si>
  <si>
    <t>4.3 TONELADAS</t>
  </si>
  <si>
    <t>MONT No.8 5839</t>
  </si>
  <si>
    <t>MONT No.9 5892</t>
  </si>
  <si>
    <t>UGJ02A30U</t>
  </si>
  <si>
    <t>MONT ELECTRICA 15967</t>
  </si>
  <si>
    <t>Montacargas Eléctrica Nissan</t>
  </si>
  <si>
    <t>WHCO1L20HU-3F700</t>
  </si>
  <si>
    <t>ELECTRICA</t>
  </si>
  <si>
    <t xml:space="preserve">MONTACARGA </t>
  </si>
  <si>
    <t>Montacarga  Toyota</t>
  </si>
  <si>
    <t>8FBRE16S</t>
  </si>
  <si>
    <t>MONTACARGA PT</t>
  </si>
  <si>
    <t>Raymon</t>
  </si>
  <si>
    <t>MONTACARGA AG</t>
  </si>
  <si>
    <t>ESTIBADOR ELECTRICO</t>
  </si>
  <si>
    <t>Toyota</t>
  </si>
  <si>
    <t>LPE-200</t>
  </si>
  <si>
    <t>ELECTRICO</t>
  </si>
  <si>
    <t>ESTIBADOR ELECTRICO S.E.</t>
  </si>
  <si>
    <t>BT Toyota</t>
  </si>
  <si>
    <t xml:space="preserve">ACOSTA GONZALEZ HORTENCIA AMPARO </t>
  </si>
  <si>
    <t xml:space="preserve">ALDANA MARTINEZ CARLOS ARTURO </t>
  </si>
  <si>
    <t>50 N - 891914</t>
  </si>
  <si>
    <t xml:space="preserve">AREVALO GUZMAN LUZ MARINA </t>
  </si>
  <si>
    <t xml:space="preserve">CASA EN LOTE No. 1 CARRERA 1 A SUR NO. 4-01 DE FACATATIVA </t>
  </si>
  <si>
    <t>156-90465</t>
  </si>
  <si>
    <t>BAUTISTA CABALLERO CARLOS ALBERTO</t>
  </si>
  <si>
    <t xml:space="preserve">TRANSVERSAL 119 A NO. 145-30 INTERIOR 158 CONJUNTO RESIDENCIAL PLAZUELAS DE SAN MARTIN III - SEGUNDA  ETAPA </t>
  </si>
  <si>
    <t>50N - 20406101</t>
  </si>
  <si>
    <t xml:space="preserve">BELTRAN ORTIZ FREDDY JAIR </t>
  </si>
  <si>
    <t xml:space="preserve">LOTE DE TERRENO No. 2 MUNICIPIO QUEBRADANEGRA CUNDINAMARCA . VEREDA EL HATO </t>
  </si>
  <si>
    <t>162-33104</t>
  </si>
  <si>
    <t>BECERRA CASTRO ALBERTO ORLANDO</t>
  </si>
  <si>
    <t>CALLE 19 No. 5A-79 INTERIOR 13 LOTE 4 - MANZANA B - CONJUNTO RESIDENCIAL LOS TULIPANES - CHÍA CUNDINAMARCA</t>
  </si>
  <si>
    <t xml:space="preserve">CADENA PLAZAS HENRY ALBERTO </t>
  </si>
  <si>
    <t>CARRERA 13 A No.  31 A - 29 S INTERIOR 2 APTO 206 BOSQUE DE SAN CARLOS SL - R4</t>
  </si>
  <si>
    <t>CASTRO BELTRAN JHON CARLOS</t>
  </si>
  <si>
    <t>DIAZ RAMIREZ DAMASO</t>
  </si>
  <si>
    <t>CALLE 12 B No. 71D - 31 TORRE 2 AP 903 (DIRECCIÓN CATASTRAL)</t>
  </si>
  <si>
    <t>50C-1724244</t>
  </si>
  <si>
    <t>GARIBELLO ROJAS LUIS ADELMO</t>
  </si>
  <si>
    <t>CARERA 78b-58m-67 SUR DIRECCION CATASTRAL</t>
  </si>
  <si>
    <t>50S-40059555</t>
  </si>
  <si>
    <t>GAMBOA PRIETO MARIA ELENA</t>
  </si>
  <si>
    <t xml:space="preserve">CALLE 163 No. 73-60 CASA 56 (DIRECCIÓN CATASTRAL)  CONJUNTO RESIDENCIAL CAMINO DEL BACATA - PROPIEDAD HORIZONTAL </t>
  </si>
  <si>
    <t>50N -20436453</t>
  </si>
  <si>
    <t xml:space="preserve">JAIMES GUALTEROS ELSA MARGOTH </t>
  </si>
  <si>
    <t xml:space="preserve">CALLE 23 B  No. 103 A - 25 APARTAMENTO 401 (DIRECCIÓN CATASTRAL) UNIDAD RESIDENCIAL FONTIBON </t>
  </si>
  <si>
    <t>50 C -  1013017</t>
  </si>
  <si>
    <t>50N-20365719</t>
  </si>
  <si>
    <t>LÓPEZ SANDOVAL EDGAR FERNANDO</t>
  </si>
  <si>
    <t>CALLE 21 B SUR No. 4 B -03, MANZANA 42 DE LA URBANIZACIÓN PADUA (DIRECCIÓN CATASTRAL)</t>
  </si>
  <si>
    <t>50S-40174230</t>
  </si>
  <si>
    <t>MILLÁN CARVAJAL RUBY AURORA</t>
  </si>
  <si>
    <t>CALLE 23 A BIS No. 85 A - 25APTO. 608, TORRE 1 DEL EDIFICIO BALMORAL I P.H.</t>
  </si>
  <si>
    <t>50C-1595605</t>
  </si>
  <si>
    <t>MORALES PÁEZ JAIRO MAURICIO</t>
  </si>
  <si>
    <t>CALLE 37 A SUR No. 45-27 (DIRECCIÓN CATASTRAL)</t>
  </si>
  <si>
    <t>50S-40240949</t>
  </si>
  <si>
    <t>MOYA CONTRERAS MARÍA MAYERLING</t>
  </si>
  <si>
    <t>NAVARRO TÉLLEZ ELVIRA</t>
  </si>
  <si>
    <t>CALLE 23 D No.  103 B - 27,INTERIOR 15. CASA No. 15 DE LA MANZANA 44 DEL CONJUNTO RESIDENCIAL LA GIRALDA I</t>
  </si>
  <si>
    <t>50C-823245</t>
  </si>
  <si>
    <t>NAVAS PULIDO CARLA VANESSA</t>
  </si>
  <si>
    <t>CARRERA 8 No. 1B-50 CASA 2 TENJO CUNDINAMARCA</t>
  </si>
  <si>
    <t>50N-20744227</t>
  </si>
  <si>
    <t>ORJUELA MAHECHA FLOR MARÍA</t>
  </si>
  <si>
    <t>CALLE 188 No. 55 A - 62, CASA No. 159, GARAJE 178, DEL CONJUNTO RESIDENCIAL QUINTAS DE SAN PEDRO IV</t>
  </si>
  <si>
    <t>50N-20424645 Y 50N-20424479</t>
  </si>
  <si>
    <t>OSPINA RODRÍGUEZ MARÍA INÉS</t>
  </si>
  <si>
    <t>CARRERA 106 A No. 71A - 06, ETAPA II, LOTE 12B, MANZANA 9 URBANIZACIÓN PLAZAS DEL VIRREY</t>
  </si>
  <si>
    <t>50C-1217482</t>
  </si>
  <si>
    <t>RAMÍREZ MONJE JORGE HELÍ</t>
  </si>
  <si>
    <t>RIOS FORERO JAVIER FERNANDO</t>
  </si>
  <si>
    <t>CALLE 23 D No. 103 B - 27 INT. 15, MANZANA 44 SECTOR II CONJUNTO RESIDENCIAL LA GIRALDA 1</t>
  </si>
  <si>
    <t>ROBAYO QUIROGA YOLANDA</t>
  </si>
  <si>
    <t>CALLE 1G No 4-46 LOTE VIILLA YOLANDA INT 5</t>
  </si>
  <si>
    <t>50N-20192951</t>
  </si>
  <si>
    <t>RUBIANO JIMÉNEZ SILVIO AUGUSTO</t>
  </si>
  <si>
    <t>CALLE 146 No. 7A-63 INT 2, APTO. 301  TERCER PISO CONJUNTO RESIDENCIAL MANCO CAPAC(DIRECCION CATASTRAL)</t>
  </si>
  <si>
    <t>50N-1089057</t>
  </si>
  <si>
    <t>SÁNCHEZ DEVIA JOSÉ AGUSTÍN</t>
  </si>
  <si>
    <t>CARRERA 72Q No. 38C - 26 SUR (DIRECCION CATASTRAL)</t>
  </si>
  <si>
    <t>50S-342802</t>
  </si>
  <si>
    <t>SÁNCHEZ MOLINA JUAN CARLOS</t>
  </si>
  <si>
    <t xml:space="preserve">AV.CARRERA 19 No160-05 INT 01 APA 302 (DIRECCION CATASTRAL) </t>
  </si>
  <si>
    <t>TRIANA AGUILAR FERNANDO</t>
  </si>
  <si>
    <t>TRIANA NOVA NELSON FRANCISCO</t>
  </si>
  <si>
    <t xml:space="preserve">CALLE10 No10-70 UBATE </t>
  </si>
  <si>
    <t>172-78927</t>
  </si>
  <si>
    <t>CARGO</t>
  </si>
  <si>
    <t>NO.</t>
  </si>
  <si>
    <t>GERENTE GENERAL</t>
  </si>
  <si>
    <t>JEFE DE OFICINA</t>
  </si>
  <si>
    <t>SUB GERENTE GENERAL</t>
  </si>
  <si>
    <t>OPERARIO</t>
  </si>
  <si>
    <t>PROFESIONAL ESPECIALIZADO</t>
  </si>
  <si>
    <t>SECRETARIA</t>
  </si>
  <si>
    <t>AUXILIAR ADMINISTRATIVO</t>
  </si>
  <si>
    <t>TECNICO</t>
  </si>
  <si>
    <t>CONDUCTOR</t>
  </si>
  <si>
    <t>ALMACENISTA GENERAL</t>
  </si>
  <si>
    <t>APRENDIZ SENA</t>
  </si>
  <si>
    <t>CONTRATISTAS</t>
  </si>
  <si>
    <t>CEDULA</t>
  </si>
  <si>
    <t>FECHA 
NACIMIENTO</t>
  </si>
  <si>
    <t>VALOR
INMUEBLE</t>
  </si>
  <si>
    <t>50N -20115300</t>
  </si>
  <si>
    <t>50S - 1068362</t>
  </si>
  <si>
    <t>CARRERA 8ª No. 108 A-59 APTO 303, PARQUEADERO 58-59 EDIFICIO SANTA ANA BOGOTA</t>
  </si>
  <si>
    <t xml:space="preserve">ZAMBRANO ACOSTA PUBLIO CATON </t>
  </si>
  <si>
    <t xml:space="preserve">TRANSVERSAL 82 No. 7-61 Garaje 34 AGRUPACION DE VIVIENDA LEON CASTILLA </t>
  </si>
  <si>
    <t>RIESGO 1</t>
  </si>
  <si>
    <t>EDIFICIO</t>
  </si>
  <si>
    <t>ADECUACIONES SISMORESISTENCIA 20 %</t>
  </si>
  <si>
    <t>MAQUINARIA Y EQUIPO</t>
  </si>
  <si>
    <t>EQUIPO ELECTRICO Y ELECTRONICO</t>
  </si>
  <si>
    <t>EQUIPO DE LABORATORIO (SE INCLUYE EN EEE)</t>
  </si>
  <si>
    <t>MERCANCIAS</t>
  </si>
  <si>
    <t>ARMAS DE FUEGO (CONTENIDOS)</t>
  </si>
  <si>
    <t>OBJETOS DE VALOR</t>
  </si>
  <si>
    <t>POLIDEPORTIVO (TERRENOS)</t>
  </si>
  <si>
    <t>PARQUEADEROS (TERRENOS)</t>
  </si>
  <si>
    <t>EDIFICIO VEREDA SAUCIO - CHOCONTA - PARTE ORIENTAL SILOS</t>
  </si>
  <si>
    <t>RIESGO: 3</t>
  </si>
  <si>
    <t>EDIFICIO VEREDA SAUCIO - CHOCONTA - CASA DE LOS GOBERNADORES</t>
  </si>
  <si>
    <t xml:space="preserve">EDIFICIO VEREDA SAUCIO - CHOCONTA - PARTE OCCIDENTAL </t>
  </si>
  <si>
    <t xml:space="preserve">RIESGO: 5 </t>
  </si>
  <si>
    <t>EDIFICIO AUTOPISTA MEDELLIN KM 3,8 COTA - SIBERIA</t>
  </si>
  <si>
    <t>ADECUACIONES SISMORESISTENCIA 15%</t>
  </si>
  <si>
    <t>MUEBLES Y ENSERES</t>
  </si>
  <si>
    <t xml:space="preserve"> DINEROS / Caja Menor $5 x 2 + tesoreria $10</t>
  </si>
  <si>
    <t>EQUIPO ELECTRICO Y ELECTRONICO + EQUIPO LABORATORIO</t>
  </si>
  <si>
    <t>NUEVA LINEA ETIQUETADORA, ENCARTONADORA, PALETIZADOR, SECADOR Y ENVASADO TETRAPAK</t>
  </si>
  <si>
    <t>TOTAL ASEGURADO TODO RIESGO MATERIA DAÑOS</t>
  </si>
  <si>
    <t>INDICE VARIABLE ACT FIJOS.</t>
  </si>
  <si>
    <t>TOTAL VALOR ASEGURADO</t>
  </si>
  <si>
    <t xml:space="preserve">LUCRO CESANTE </t>
  </si>
  <si>
    <t>TOTAL SIN IV.</t>
  </si>
  <si>
    <t>VALOR ASEGURADO PROYECTADO</t>
  </si>
  <si>
    <t>MOTOR</t>
  </si>
  <si>
    <t>CHASIS</t>
  </si>
  <si>
    <t>SERVICIO</t>
  </si>
  <si>
    <t>OFICIAL</t>
  </si>
  <si>
    <t>TIPO</t>
  </si>
  <si>
    <t>YD25438508T</t>
  </si>
  <si>
    <t>3N6PD23Y7ZK926172</t>
  </si>
  <si>
    <t>PICKUP DOBLE CABINA</t>
  </si>
  <si>
    <t>CAMPERO</t>
  </si>
  <si>
    <t>NP 300 FRONTIER 2.5L MT 2500CC 4X4 T</t>
  </si>
  <si>
    <t>2GD0183377</t>
  </si>
  <si>
    <t>8AJKB8CD2H1670475</t>
  </si>
  <si>
    <t>TOYOTA HILUX [8] 2.4L MT 2400CC TD 4X4</t>
  </si>
  <si>
    <t>1KD2680059</t>
  </si>
  <si>
    <t>JTEBH3FJ1HK186890</t>
  </si>
  <si>
    <t>TOYOTA PRADO [LC 150] TX [FL] TP 3000CC 5P TD</t>
  </si>
  <si>
    <t xml:space="preserve"> ANEXO No.6 - RELACION DE FUNCIONARIOS POLIZA DE VIDA GRUPO</t>
  </si>
  <si>
    <t>Edad</t>
  </si>
  <si>
    <t>Cedula</t>
  </si>
  <si>
    <t>Nombre del Funcionario</t>
  </si>
  <si>
    <t>22 meses de Salario (-15 Años)</t>
  </si>
  <si>
    <t>25 Salario (+15 Años)</t>
  </si>
  <si>
    <t>40 Meses de Salario (-15 Años)</t>
  </si>
  <si>
    <t>50 Salario (15+ Años)</t>
  </si>
  <si>
    <t>sueldo</t>
  </si>
  <si>
    <t xml:space="preserve">Valor asegurado </t>
  </si>
  <si>
    <t>55 AÑOS, 7 MESES Y 6 DIAS</t>
  </si>
  <si>
    <t>ACOSTA GONZALEZ HORTENCIA AMPARO</t>
  </si>
  <si>
    <t>49 AÑOS, 10 MESES Y 11 DIAS</t>
  </si>
  <si>
    <t>ALDANA MARTINEZ CARLOS ARTURO</t>
  </si>
  <si>
    <t>62 AÑOS, 11 MESES Y 6 DIAS</t>
  </si>
  <si>
    <t>AREVALO GUZMAN LUZ MARINA</t>
  </si>
  <si>
    <t>53 AÑOS, 4 MESES Y 2 DIAS</t>
  </si>
  <si>
    <t>56 AÑOS, 7 MESES Y 30 DIAS</t>
  </si>
  <si>
    <t>44 AÑOS, 1 MESES Y 8 DIAS</t>
  </si>
  <si>
    <t>BELTRAN ORTIZ FREDY JAIR</t>
  </si>
  <si>
    <t>54 AÑOS, 8 MESES Y 0 DIAS</t>
  </si>
  <si>
    <t>CADENA PLAZAS HENRY ALBERTO</t>
  </si>
  <si>
    <t>50 AÑOS, 0 MESES Y 2 DIAS</t>
  </si>
  <si>
    <t>CASTRO BELTRAN JOHN CARLOS</t>
  </si>
  <si>
    <t>52 AÑOS, 7 MESES Y 9 DIAS</t>
  </si>
  <si>
    <t>48 AÑOS, 10 MESES Y 24 DIAS</t>
  </si>
  <si>
    <t>44 AÑOS, 0 MESES Y 12 DIAS</t>
  </si>
  <si>
    <t>44 AÑOS, 10 MESES Y 26 DIAS</t>
  </si>
  <si>
    <t>JIMENEZ VARGAS JORGE ANTONIO</t>
  </si>
  <si>
    <t>49 AÑOS, 6 MESES Y 12 DIAS</t>
  </si>
  <si>
    <t>LOPEZ SANDOVAL EDGAR FERNANDO</t>
  </si>
  <si>
    <t>57 AÑOS, 6 MESES Y 17 DIAS</t>
  </si>
  <si>
    <t>MILLAN CARVAJAL RUBY AURORA</t>
  </si>
  <si>
    <t>46 AÑOS, 3 MESES Y 29 DIAS</t>
  </si>
  <si>
    <t>MORALES PAEZ JAIRO MAURICIO</t>
  </si>
  <si>
    <t>55 AÑOS, 5 MESES Y 12 DIAS</t>
  </si>
  <si>
    <t>MOYA CONTRERAS MARIA MAYERLING</t>
  </si>
  <si>
    <t>47 AÑOS, 7 MESES Y 5 DIAS</t>
  </si>
  <si>
    <t>50 AÑOS, 3 MESES Y 9 DIAS</t>
  </si>
  <si>
    <t>ORJUELA MAHECHA FLOR MARIA</t>
  </si>
  <si>
    <t>55 AÑOS, 2 MESES Y 7 DIAS</t>
  </si>
  <si>
    <t>OVALLE JIMENEZ ARMANDO</t>
  </si>
  <si>
    <t>58 AÑOS, 10 MESES Y 15 DIAS</t>
  </si>
  <si>
    <t>RAMIREZ MONJE JORGE HELI</t>
  </si>
  <si>
    <t>59 AÑOS, 9 MESES Y 30 DIAS</t>
  </si>
  <si>
    <t>RAMOS FERNANDO</t>
  </si>
  <si>
    <t>59 AÑOS, 7 MESES Y 14 DIAS</t>
  </si>
  <si>
    <t>RENDON IBARGUEN LUZ NEREIDA</t>
  </si>
  <si>
    <t>50 AÑOS, 3 MESES Y 12 DIAS</t>
  </si>
  <si>
    <t>53 AÑOS, 8 MESES Y 12 DIAS</t>
  </si>
  <si>
    <t>48 AÑOS, 5 MESES Y 19 DIAS</t>
  </si>
  <si>
    <t>RUBIANO JIMENEZ SILVIO AUGUSTO</t>
  </si>
  <si>
    <t>54 AÑOS, 7 MESES Y 13 DIAS</t>
  </si>
  <si>
    <t>SANCHEZ DEVIA JOSE AGUSTIN</t>
  </si>
  <si>
    <t>54 AÑOS, 7 MESES Y 21 DIAS</t>
  </si>
  <si>
    <t>SANCHEZ MOLINA JUAN CARLOS</t>
  </si>
  <si>
    <t>49 AÑOS, 5 MESES Y 20 DIAS</t>
  </si>
  <si>
    <t>47 AÑOS, 11 MESES Y 23 DIAS</t>
  </si>
  <si>
    <t>48 AÑOS, 10 MESES Y 5 DIAS</t>
  </si>
  <si>
    <t>ZAMBRANO ACOSTA PUBLIO CATON</t>
  </si>
  <si>
    <t>VALOR TARIFA 2021</t>
  </si>
  <si>
    <t>CALLE 7 A Bis No. 78 B -51 Apto 419</t>
  </si>
  <si>
    <t>LOTEDE TERRENO DENOMINADO LA SAGRADA FAMILIA, VEREDA CANICA DEL MUNICIPIO DE SUBACHOQUE</t>
  </si>
  <si>
    <t>50N-20037611</t>
  </si>
  <si>
    <t>50N - 20816721
50N-20816770</t>
  </si>
  <si>
    <t>LOTE DE TERRENO No. 5 UBICADO EN EL PERIMETRO URBANO DEL MUNICIPIO DE TENJO.</t>
  </si>
  <si>
    <t>RELACION ASEGURADOS POLIZA INCENDIO DEUDORES</t>
  </si>
  <si>
    <t>APELLIDOS Y NOMBRES</t>
  </si>
  <si>
    <t>RELACION ASEGURADOS POLIZA VIDA DEUDORES</t>
  </si>
  <si>
    <t>JEFE DE OFICINA ASESORA</t>
  </si>
  <si>
    <t>DIRECTORES OPERATIVOS</t>
  </si>
  <si>
    <t xml:space="preserve">ASESOR </t>
  </si>
  <si>
    <t>PROFESIONAL</t>
  </si>
  <si>
    <t>TESORERO GENERAL</t>
  </si>
  <si>
    <t>PRACTICANTE UNIVERSITARIO</t>
  </si>
  <si>
    <t>RELACION CARGOS POLIZA MANEJO</t>
  </si>
  <si>
    <t>RELACION DE MAQUINARIA Y EQUIPOS (POLIZA T. R. E Y M)</t>
  </si>
  <si>
    <t>RELACION POLIZA TODO RIESGO DAÑO MATERIAL</t>
  </si>
  <si>
    <t>RIESGO: 4</t>
  </si>
  <si>
    <t>RIESGO: 2</t>
  </si>
  <si>
    <t>ENERO 2022</t>
  </si>
  <si>
    <t>RELACION SOAT 2022</t>
  </si>
  <si>
    <t>RELACION PARQUE AUTOMOTOR 2022</t>
  </si>
  <si>
    <t>CÉDULA</t>
  </si>
  <si>
    <t>FECHA 
INGRESO</t>
  </si>
  <si>
    <t>ANTIGÜEDAD</t>
  </si>
  <si>
    <t>FECHA NACIMIENTO</t>
  </si>
  <si>
    <t>EDAD</t>
  </si>
  <si>
    <t>SALDO A 31/01/2022</t>
  </si>
  <si>
    <t xml:space="preserve">PROFESIONAL </t>
  </si>
  <si>
    <t xml:space="preserve">OPERARIO </t>
  </si>
  <si>
    <t>PROFESIONAL UNIVERSITARIO</t>
  </si>
  <si>
    <t>HECTOR EDUARDO COLORADO</t>
  </si>
  <si>
    <t xml:space="preserve">RETIRADO   </t>
  </si>
  <si>
    <t xml:space="preserve">LUIS EMIRO VANEGAS BOLAÑOS </t>
  </si>
  <si>
    <t>EDGAR HERNANDO MARTINEZ CAVANZO</t>
  </si>
  <si>
    <t xml:space="preserve">MARIO JAVIER CIFUENTES OSORIO </t>
  </si>
  <si>
    <t xml:space="preserve">SANTIAGO MARIA MOYA MURCIA </t>
  </si>
  <si>
    <t xml:space="preserve">CARLOS ARTURO BOLIVAR CAMACHO </t>
  </si>
  <si>
    <t>QUERUBIN CORREA SANTOS</t>
  </si>
  <si>
    <t>JOSE LIBARDO PARRA MARTIN</t>
  </si>
  <si>
    <t>STELLA LUNA GONZALEZ</t>
  </si>
  <si>
    <t>LUZ MELIDA TORRES OSPINA</t>
  </si>
  <si>
    <t>MIRYAN GRANADOS DOMINGUEZ</t>
  </si>
  <si>
    <t>YANET GUTIERREZ RAMIREZ</t>
  </si>
  <si>
    <t xml:space="preserve">CONCEPCION CAÑON ROBAYO </t>
  </si>
  <si>
    <t>MARIA INES OSPINA RODRIGUEZ</t>
  </si>
  <si>
    <t xml:space="preserve">MARIA GRACIELA BEJARANO DE SABOGAL </t>
  </si>
  <si>
    <t>FANNY LOMBO ROJAS</t>
  </si>
  <si>
    <t>BLANCA CECILIA RODRIGUEZ CAÑON</t>
  </si>
  <si>
    <t>MARTHA MYRIAM RODRIGUEZ GONZALEZ</t>
  </si>
  <si>
    <t xml:space="preserve">ELSA MARGOTH JAIMES GUALTEROS </t>
  </si>
  <si>
    <t>ELVIRA NAVARRO TELLEZ</t>
  </si>
  <si>
    <t>PEDRO JOSE CAMARGO HERNANDEZ</t>
  </si>
  <si>
    <t>MERCEDES CRUZ GOMEZ</t>
  </si>
  <si>
    <t>GLORIA HAYDE SANTAMARIA REVELO</t>
  </si>
  <si>
    <t>CARLOS ALBERTO RODRIGUEZ CORREA</t>
  </si>
  <si>
    <t>MARTHA CRISTINA DIAZ</t>
  </si>
  <si>
    <t xml:space="preserve">RETIRADO DIFICIL COBRO </t>
  </si>
  <si>
    <t xml:space="preserve">ALFONSO FRANCO AFANADOR </t>
  </si>
  <si>
    <t>ARMANDO ENRIQUE LIÑAM</t>
  </si>
  <si>
    <t>ORALIA INES MARTINEZ</t>
  </si>
  <si>
    <t>ENRIQUE PONCE DE LEON</t>
  </si>
  <si>
    <t>DORIS PATRICIA ROJAS</t>
  </si>
  <si>
    <t>CARLOS EDUARDO SIERRA</t>
  </si>
  <si>
    <t>RETIRADOS CON C67 D35:D60</t>
  </si>
  <si>
    <t>EDGAR CHACON PAEZ</t>
  </si>
  <si>
    <t>NOHORA LEON QUIROGA</t>
  </si>
  <si>
    <t>LUIS MIGUEL PAEZ GOMEZ</t>
  </si>
  <si>
    <t>EDUARDO ALVAREZ PEREZ</t>
  </si>
  <si>
    <t xml:space="preserve">ALBERTO CALENTURAS </t>
  </si>
  <si>
    <t>LIGIA REINOSO MENDEZ</t>
  </si>
  <si>
    <t>MARTA PATRICIA ESCOBAR</t>
  </si>
  <si>
    <t>50C-1092245
50C-1092351</t>
  </si>
  <si>
    <t xml:space="preserve">CARRERA 48 NO. 166-36 APARTAMENTO 405 (DIRECCIÓN CATASTRAL)  - PARQUEADERO 19 - BLOQUE B - CONJUNTO RESIDENCIAL ADRIANA DEL PILAR -BRITALIA NORTE  BOGOTA D.C. </t>
  </si>
  <si>
    <t>50N-1003952
 50N1050131</t>
  </si>
  <si>
    <t xml:space="preserve">TRIANA AGUILAR FERNANDO </t>
  </si>
  <si>
    <t>CALLE 76 No. 103-24 Bogotá</t>
  </si>
  <si>
    <t>50C-239341</t>
  </si>
  <si>
    <t>50C-739475
50C-739408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</si>
</sst>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#,##0;[Red]#,##0"/>
    <numFmt numFmtId="166" formatCode="_-* #,##0.00\ _€_-;\-* #,##0.00\ _€_-;_-* &quot;-&quot;??\ _€_-;_-@_-"/>
    <numFmt numFmtId="167" formatCode="_(* #,##0.00_);_(* \(#,##0.00\);_(* &quot;-&quot;??_);_(@_)"/>
    <numFmt numFmtId="168" formatCode="_(&quot;$&quot;\ * #,##0_);_(&quot;$&quot;\ * \(#,##0\);_(&quot;$&quot;\ * &quot;-&quot;??_);_(@_)"/>
    <numFmt numFmtId="169" formatCode="_(&quot;$&quot;\ * #,##0.00_);_(&quot;$&quot;\ * \(#,##0.00\);_(&quot;$&quot;\ * &quot;-&quot;??_);_(@_)"/>
    <numFmt numFmtId="170" formatCode="_-&quot;$&quot;\ * #,##0_-;\-&quot;$&quot;\ * #,##0_-;_-&quot;$&quot;\ 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theme="1"/>
      <name val="Calibri"/>
      <family val="2"/>
      <scheme val="minor"/>
    </font>
    <font>
      <sz val="10"/>
      <name val="Arial Narrow"/>
      <family val="2"/>
    </font>
    <font>
      <sz val="10"/>
      <color theme="1"/>
      <name val="Arial Narrow"/>
      <family val="2"/>
    </font>
    <font>
      <sz val="11"/>
      <color indexed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2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14" fontId="13" fillId="0" borderId="1" xfId="2" applyNumberFormat="1" applyFont="1" applyFill="1" applyBorder="1" applyAlignment="1">
      <alignment horizontal="center" wrapText="1"/>
    </xf>
    <xf numFmtId="164" fontId="0" fillId="0" borderId="0" xfId="0" applyNumberFormat="1"/>
    <xf numFmtId="0" fontId="15" fillId="0" borderId="0" xfId="4" applyFont="1" applyFill="1" applyAlignment="1">
      <alignment horizontal="justify" vertical="center" wrapText="1"/>
    </xf>
    <xf numFmtId="0" fontId="16" fillId="0" borderId="0" xfId="7" applyFont="1" applyFill="1" applyBorder="1" applyAlignment="1">
      <alignment horizontal="left" vertical="top" wrapText="1"/>
    </xf>
    <xf numFmtId="0" fontId="13" fillId="0" borderId="1" xfId="2" applyFont="1" applyFill="1" applyBorder="1" applyAlignment="1">
      <alignment horizontal="center" vertical="center"/>
    </xf>
    <xf numFmtId="14" fontId="13" fillId="0" borderId="1" xfId="2" applyNumberFormat="1" applyFont="1" applyFill="1" applyBorder="1" applyAlignment="1">
      <alignment horizontal="center" vertical="center"/>
    </xf>
    <xf numFmtId="0" fontId="0" fillId="0" borderId="0" xfId="0" applyFill="1"/>
    <xf numFmtId="168" fontId="15" fillId="0" borderId="0" xfId="4" applyNumberFormat="1" applyFont="1" applyFill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0" fillId="0" borderId="0" xfId="0" applyAlignment="1">
      <alignment horizontal="left"/>
    </xf>
    <xf numFmtId="164" fontId="3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right" vertical="center"/>
    </xf>
    <xf numFmtId="164" fontId="5" fillId="0" borderId="1" xfId="0" applyNumberFormat="1" applyFont="1" applyBorder="1"/>
    <xf numFmtId="170" fontId="0" fillId="0" borderId="0" xfId="10" applyNumberFormat="1" applyFont="1"/>
    <xf numFmtId="170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15" fillId="0" borderId="4" xfId="4" applyFont="1" applyFill="1" applyBorder="1" applyAlignment="1">
      <alignment horizontal="left" vertical="top" wrapText="1"/>
    </xf>
    <xf numFmtId="0" fontId="16" fillId="0" borderId="4" xfId="7" applyFont="1" applyFill="1" applyBorder="1" applyAlignment="1">
      <alignment horizontal="left" vertical="top" wrapText="1"/>
    </xf>
    <xf numFmtId="0" fontId="16" fillId="0" borderId="4" xfId="7" applyFont="1" applyFill="1" applyBorder="1" applyAlignment="1">
      <alignment horizontal="justify" vertical="top" wrapText="1"/>
    </xf>
    <xf numFmtId="0" fontId="11" fillId="0" borderId="0" xfId="0" applyFont="1"/>
    <xf numFmtId="0" fontId="3" fillId="0" borderId="0" xfId="0" applyFont="1" applyBorder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41" fontId="7" fillId="6" borderId="1" xfId="9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41" fontId="7" fillId="6" borderId="12" xfId="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right" vertical="center"/>
    </xf>
    <xf numFmtId="164" fontId="5" fillId="0" borderId="14" xfId="0" applyNumberFormat="1" applyFont="1" applyBorder="1" applyAlignment="1"/>
    <xf numFmtId="3" fontId="8" fillId="0" borderId="1" xfId="0" applyNumberFormat="1" applyFont="1" applyFill="1" applyBorder="1"/>
    <xf numFmtId="0" fontId="18" fillId="0" borderId="0" xfId="4" applyFont="1" applyFill="1" applyBorder="1" applyAlignment="1">
      <alignment horizontal="center" vertical="center" wrapText="1"/>
    </xf>
    <xf numFmtId="0" fontId="16" fillId="6" borderId="8" xfId="4" applyFont="1" applyFill="1" applyBorder="1" applyAlignment="1">
      <alignment horizontal="center" vertical="center"/>
    </xf>
    <xf numFmtId="0" fontId="16" fillId="6" borderId="18" xfId="4" applyFont="1" applyFill="1" applyBorder="1" applyAlignment="1">
      <alignment horizontal="center" vertical="center" wrapText="1"/>
    </xf>
    <xf numFmtId="168" fontId="15" fillId="3" borderId="12" xfId="4" applyNumberFormat="1" applyFont="1" applyFill="1" applyBorder="1" applyAlignment="1">
      <alignment horizontal="justify" vertical="center" wrapText="1"/>
    </xf>
    <xf numFmtId="0" fontId="20" fillId="0" borderId="8" xfId="4" applyFont="1" applyFill="1" applyBorder="1" applyAlignment="1">
      <alignment vertical="center"/>
    </xf>
    <xf numFmtId="168" fontId="15" fillId="0" borderId="12" xfId="4" applyNumberFormat="1" applyFont="1" applyFill="1" applyBorder="1" applyAlignment="1">
      <alignment horizontal="justify" vertical="center" wrapText="1"/>
    </xf>
    <xf numFmtId="0" fontId="20" fillId="0" borderId="8" xfId="4" applyFont="1" applyBorder="1" applyAlignment="1">
      <alignment vertical="center"/>
    </xf>
    <xf numFmtId="0" fontId="8" fillId="0" borderId="8" xfId="4" applyFont="1" applyBorder="1" applyAlignment="1">
      <alignment vertical="center"/>
    </xf>
    <xf numFmtId="0" fontId="20" fillId="4" borderId="8" xfId="4" applyFont="1" applyFill="1" applyBorder="1" applyAlignment="1">
      <alignment vertical="center"/>
    </xf>
    <xf numFmtId="0" fontId="20" fillId="0" borderId="8" xfId="4" applyFont="1" applyBorder="1" applyAlignment="1">
      <alignment vertical="center" wrapText="1"/>
    </xf>
    <xf numFmtId="0" fontId="16" fillId="6" borderId="8" xfId="4" applyFont="1" applyFill="1" applyBorder="1"/>
    <xf numFmtId="168" fontId="16" fillId="5" borderId="12" xfId="4" applyNumberFormat="1" applyFont="1" applyFill="1" applyBorder="1" applyAlignment="1">
      <alignment horizontal="justify" vertical="center" wrapText="1"/>
    </xf>
    <xf numFmtId="0" fontId="20" fillId="3" borderId="8" xfId="4" applyFont="1" applyFill="1" applyBorder="1" applyAlignment="1">
      <alignment vertical="center"/>
    </xf>
    <xf numFmtId="168" fontId="16" fillId="0" borderId="12" xfId="6" applyNumberFormat="1" applyFont="1" applyFill="1" applyBorder="1" applyAlignment="1">
      <alignment horizontal="justify" vertical="center" wrapText="1"/>
    </xf>
    <xf numFmtId="0" fontId="16" fillId="6" borderId="13" xfId="4" applyFont="1" applyFill="1" applyBorder="1"/>
    <xf numFmtId="168" fontId="16" fillId="0" borderId="14" xfId="6" applyNumberFormat="1" applyFont="1" applyFill="1" applyBorder="1" applyAlignment="1">
      <alignment horizontal="justify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49" fontId="6" fillId="6" borderId="12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5" fillId="0" borderId="8" xfId="4" applyFont="1" applyBorder="1"/>
    <xf numFmtId="0" fontId="21" fillId="0" borderId="8" xfId="4" applyFont="1" applyBorder="1" applyAlignment="1">
      <alignment vertical="center"/>
    </xf>
    <xf numFmtId="0" fontId="21" fillId="0" borderId="8" xfId="4" applyFont="1" applyFill="1" applyBorder="1" applyAlignment="1">
      <alignment vertical="center"/>
    </xf>
    <xf numFmtId="0" fontId="11" fillId="0" borderId="1" xfId="0" applyFont="1" applyBorder="1" applyAlignment="1">
      <alignment horizontal="center"/>
    </xf>
    <xf numFmtId="3" fontId="22" fillId="0" borderId="1" xfId="0" applyNumberFormat="1" applyFont="1" applyFill="1" applyBorder="1" applyAlignment="1">
      <alignment horizontal="left" vertical="center"/>
    </xf>
    <xf numFmtId="3" fontId="15" fillId="0" borderId="1" xfId="8" applyNumberFormat="1" applyFont="1" applyFill="1" applyBorder="1" applyAlignment="1">
      <alignment vertical="center" wrapText="1"/>
    </xf>
    <xf numFmtId="0" fontId="15" fillId="7" borderId="1" xfId="0" applyFont="1" applyFill="1" applyBorder="1" applyAlignment="1">
      <alignment vertical="center" wrapText="1"/>
    </xf>
    <xf numFmtId="41" fontId="11" fillId="0" borderId="1" xfId="9" applyFont="1" applyBorder="1"/>
    <xf numFmtId="41" fontId="8" fillId="0" borderId="1" xfId="0" applyNumberFormat="1" applyFont="1" applyBorder="1"/>
    <xf numFmtId="0" fontId="4" fillId="7" borderId="1" xfId="0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14" fontId="4" fillId="7" borderId="1" xfId="0" applyNumberFormat="1" applyFont="1" applyFill="1" applyBorder="1" applyAlignment="1">
      <alignment horizontal="left" vertical="center" wrapText="1"/>
    </xf>
    <xf numFmtId="3" fontId="4" fillId="7" borderId="1" xfId="0" applyNumberFormat="1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170" fontId="3" fillId="0" borderId="1" xfId="10" applyNumberFormat="1" applyFont="1" applyBorder="1" applyAlignment="1">
      <alignment horizontal="left"/>
    </xf>
    <xf numFmtId="170" fontId="3" fillId="0" borderId="1" xfId="10" applyNumberFormat="1" applyFont="1" applyBorder="1" applyAlignment="1">
      <alignment horizontal="right" vertical="top"/>
    </xf>
    <xf numFmtId="0" fontId="4" fillId="7" borderId="7" xfId="0" applyFont="1" applyFill="1" applyBorder="1" applyAlignment="1">
      <alignment horizontal="left" vertical="center" wrapText="1"/>
    </xf>
    <xf numFmtId="3" fontId="13" fillId="7" borderId="1" xfId="0" applyNumberFormat="1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14" fontId="13" fillId="7" borderId="1" xfId="0" applyNumberFormat="1" applyFont="1" applyFill="1" applyBorder="1" applyAlignment="1">
      <alignment horizontal="left" vertical="center" wrapText="1"/>
    </xf>
    <xf numFmtId="3" fontId="13" fillId="7" borderId="1" xfId="0" applyNumberFormat="1" applyFont="1" applyFill="1" applyBorder="1" applyAlignment="1">
      <alignment horizontal="center" vertical="center" wrapText="1"/>
    </xf>
    <xf numFmtId="14" fontId="13" fillId="7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170" fontId="3" fillId="0" borderId="1" xfId="10" applyNumberFormat="1" applyFont="1" applyFill="1" applyBorder="1" applyAlignment="1">
      <alignment horizontal="right" vertical="top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170" fontId="5" fillId="0" borderId="1" xfId="0" applyNumberFormat="1" applyFont="1" applyBorder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/>
    </xf>
    <xf numFmtId="14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right" vertical="center"/>
    </xf>
    <xf numFmtId="170" fontId="3" fillId="0" borderId="1" xfId="10" applyNumberFormat="1" applyFont="1" applyBorder="1" applyAlignment="1">
      <alignment horizontal="right" vertical="center"/>
    </xf>
    <xf numFmtId="0" fontId="17" fillId="6" borderId="9" xfId="4" applyFont="1" applyFill="1" applyBorder="1" applyAlignment="1">
      <alignment horizontal="center" vertical="center"/>
    </xf>
    <xf numFmtId="0" fontId="17" fillId="6" borderId="11" xfId="4" applyFont="1" applyFill="1" applyBorder="1" applyAlignment="1">
      <alignment horizontal="center" vertical="center"/>
    </xf>
    <xf numFmtId="0" fontId="16" fillId="6" borderId="19" xfId="4" applyFont="1" applyFill="1" applyBorder="1" applyAlignment="1">
      <alignment horizontal="center"/>
    </xf>
    <xf numFmtId="0" fontId="16" fillId="6" borderId="18" xfId="4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6" borderId="8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2" fillId="6" borderId="20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</cellXfs>
  <cellStyles count="11">
    <cellStyle name="Millares" xfId="8" builtinId="3"/>
    <cellStyle name="Millares [0]" xfId="9" builtinId="6"/>
    <cellStyle name="Millares 2" xfId="3"/>
    <cellStyle name="Millares 2 2" xfId="5"/>
    <cellStyle name="Moneda" xfId="10" builtinId="4"/>
    <cellStyle name="Moneda [0]" xfId="1" builtinId="7"/>
    <cellStyle name="Moneda 2" xfId="6"/>
    <cellStyle name="Normal" xfId="0" builtinId="0"/>
    <cellStyle name="Normal 2" xfId="4"/>
    <cellStyle name="Normal 4" xfId="2"/>
    <cellStyle name="Normal_Slips Publicados_Condiciones Complementarias TRDM" xfId="7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4"/>
  <sheetViews>
    <sheetView zoomScaleNormal="100" workbookViewId="0">
      <selection activeCell="D6" sqref="D6"/>
    </sheetView>
  </sheetViews>
  <sheetFormatPr baseColWidth="10" defaultRowHeight="16.5" zeroHeight="1" x14ac:dyDescent="0.25"/>
  <cols>
    <col min="1" max="1" width="73.5703125" style="15" bestFit="1" customWidth="1"/>
    <col min="2" max="2" width="22.42578125" style="15" customWidth="1"/>
    <col min="3" max="3" width="16.7109375" style="15" bestFit="1" customWidth="1"/>
    <col min="4" max="4" width="15.5703125" style="15" bestFit="1" customWidth="1"/>
    <col min="5" max="246" width="11.42578125" style="15"/>
    <col min="247" max="247" width="3.85546875" style="15" bestFit="1" customWidth="1"/>
    <col min="248" max="248" width="57.7109375" style="15" customWidth="1"/>
    <col min="249" max="249" width="23.5703125" style="15" customWidth="1"/>
    <col min="250" max="250" width="31" style="15" customWidth="1"/>
    <col min="251" max="251" width="14.7109375" style="15" bestFit="1" customWidth="1"/>
    <col min="252" max="252" width="17.5703125" style="15" bestFit="1" customWidth="1"/>
    <col min="253" max="253" width="13.7109375" style="15" bestFit="1" customWidth="1"/>
    <col min="254" max="502" width="11.42578125" style="15"/>
    <col min="503" max="503" width="3.85546875" style="15" bestFit="1" customWidth="1"/>
    <col min="504" max="504" width="57.7109375" style="15" customWidth="1"/>
    <col min="505" max="505" width="23.5703125" style="15" customWidth="1"/>
    <col min="506" max="506" width="31" style="15" customWidth="1"/>
    <col min="507" max="507" width="14.7109375" style="15" bestFit="1" customWidth="1"/>
    <col min="508" max="508" width="17.5703125" style="15" bestFit="1" customWidth="1"/>
    <col min="509" max="509" width="13.7109375" style="15" bestFit="1" customWidth="1"/>
    <col min="510" max="758" width="11.42578125" style="15"/>
    <col min="759" max="759" width="3.85546875" style="15" bestFit="1" customWidth="1"/>
    <col min="760" max="760" width="57.7109375" style="15" customWidth="1"/>
    <col min="761" max="761" width="23.5703125" style="15" customWidth="1"/>
    <col min="762" max="762" width="31" style="15" customWidth="1"/>
    <col min="763" max="763" width="14.7109375" style="15" bestFit="1" customWidth="1"/>
    <col min="764" max="764" width="17.5703125" style="15" bestFit="1" customWidth="1"/>
    <col min="765" max="765" width="13.7109375" style="15" bestFit="1" customWidth="1"/>
    <col min="766" max="1014" width="11.42578125" style="15"/>
    <col min="1015" max="1015" width="3.85546875" style="15" bestFit="1" customWidth="1"/>
    <col min="1016" max="1016" width="57.7109375" style="15" customWidth="1"/>
    <col min="1017" max="1017" width="23.5703125" style="15" customWidth="1"/>
    <col min="1018" max="1018" width="31" style="15" customWidth="1"/>
    <col min="1019" max="1019" width="14.7109375" style="15" bestFit="1" customWidth="1"/>
    <col min="1020" max="1020" width="17.5703125" style="15" bestFit="1" customWidth="1"/>
    <col min="1021" max="1021" width="13.7109375" style="15" bestFit="1" customWidth="1"/>
    <col min="1022" max="1270" width="11.42578125" style="15"/>
    <col min="1271" max="1271" width="3.85546875" style="15" bestFit="1" customWidth="1"/>
    <col min="1272" max="1272" width="57.7109375" style="15" customWidth="1"/>
    <col min="1273" max="1273" width="23.5703125" style="15" customWidth="1"/>
    <col min="1274" max="1274" width="31" style="15" customWidth="1"/>
    <col min="1275" max="1275" width="14.7109375" style="15" bestFit="1" customWidth="1"/>
    <col min="1276" max="1276" width="17.5703125" style="15" bestFit="1" customWidth="1"/>
    <col min="1277" max="1277" width="13.7109375" style="15" bestFit="1" customWidth="1"/>
    <col min="1278" max="1526" width="11.42578125" style="15"/>
    <col min="1527" max="1527" width="3.85546875" style="15" bestFit="1" customWidth="1"/>
    <col min="1528" max="1528" width="57.7109375" style="15" customWidth="1"/>
    <col min="1529" max="1529" width="23.5703125" style="15" customWidth="1"/>
    <col min="1530" max="1530" width="31" style="15" customWidth="1"/>
    <col min="1531" max="1531" width="14.7109375" style="15" bestFit="1" customWidth="1"/>
    <col min="1532" max="1532" width="17.5703125" style="15" bestFit="1" customWidth="1"/>
    <col min="1533" max="1533" width="13.7109375" style="15" bestFit="1" customWidth="1"/>
    <col min="1534" max="1782" width="11.42578125" style="15"/>
    <col min="1783" max="1783" width="3.85546875" style="15" bestFit="1" customWidth="1"/>
    <col min="1784" max="1784" width="57.7109375" style="15" customWidth="1"/>
    <col min="1785" max="1785" width="23.5703125" style="15" customWidth="1"/>
    <col min="1786" max="1786" width="31" style="15" customWidth="1"/>
    <col min="1787" max="1787" width="14.7109375" style="15" bestFit="1" customWidth="1"/>
    <col min="1788" max="1788" width="17.5703125" style="15" bestFit="1" customWidth="1"/>
    <col min="1789" max="1789" width="13.7109375" style="15" bestFit="1" customWidth="1"/>
    <col min="1790" max="2038" width="11.42578125" style="15"/>
    <col min="2039" max="2039" width="3.85546875" style="15" bestFit="1" customWidth="1"/>
    <col min="2040" max="2040" width="57.7109375" style="15" customWidth="1"/>
    <col min="2041" max="2041" width="23.5703125" style="15" customWidth="1"/>
    <col min="2042" max="2042" width="31" style="15" customWidth="1"/>
    <col min="2043" max="2043" width="14.7109375" style="15" bestFit="1" customWidth="1"/>
    <col min="2044" max="2044" width="17.5703125" style="15" bestFit="1" customWidth="1"/>
    <col min="2045" max="2045" width="13.7109375" style="15" bestFit="1" customWidth="1"/>
    <col min="2046" max="2294" width="11.42578125" style="15"/>
    <col min="2295" max="2295" width="3.85546875" style="15" bestFit="1" customWidth="1"/>
    <col min="2296" max="2296" width="57.7109375" style="15" customWidth="1"/>
    <col min="2297" max="2297" width="23.5703125" style="15" customWidth="1"/>
    <col min="2298" max="2298" width="31" style="15" customWidth="1"/>
    <col min="2299" max="2299" width="14.7109375" style="15" bestFit="1" customWidth="1"/>
    <col min="2300" max="2300" width="17.5703125" style="15" bestFit="1" customWidth="1"/>
    <col min="2301" max="2301" width="13.7109375" style="15" bestFit="1" customWidth="1"/>
    <col min="2302" max="2550" width="11.42578125" style="15"/>
    <col min="2551" max="2551" width="3.85546875" style="15" bestFit="1" customWidth="1"/>
    <col min="2552" max="2552" width="57.7109375" style="15" customWidth="1"/>
    <col min="2553" max="2553" width="23.5703125" style="15" customWidth="1"/>
    <col min="2554" max="2554" width="31" style="15" customWidth="1"/>
    <col min="2555" max="2555" width="14.7109375" style="15" bestFit="1" customWidth="1"/>
    <col min="2556" max="2556" width="17.5703125" style="15" bestFit="1" customWidth="1"/>
    <col min="2557" max="2557" width="13.7109375" style="15" bestFit="1" customWidth="1"/>
    <col min="2558" max="2806" width="11.42578125" style="15"/>
    <col min="2807" max="2807" width="3.85546875" style="15" bestFit="1" customWidth="1"/>
    <col min="2808" max="2808" width="57.7109375" style="15" customWidth="1"/>
    <col min="2809" max="2809" width="23.5703125" style="15" customWidth="1"/>
    <col min="2810" max="2810" width="31" style="15" customWidth="1"/>
    <col min="2811" max="2811" width="14.7109375" style="15" bestFit="1" customWidth="1"/>
    <col min="2812" max="2812" width="17.5703125" style="15" bestFit="1" customWidth="1"/>
    <col min="2813" max="2813" width="13.7109375" style="15" bestFit="1" customWidth="1"/>
    <col min="2814" max="3062" width="11.42578125" style="15"/>
    <col min="3063" max="3063" width="3.85546875" style="15" bestFit="1" customWidth="1"/>
    <col min="3064" max="3064" width="57.7109375" style="15" customWidth="1"/>
    <col min="3065" max="3065" width="23.5703125" style="15" customWidth="1"/>
    <col min="3066" max="3066" width="31" style="15" customWidth="1"/>
    <col min="3067" max="3067" width="14.7109375" style="15" bestFit="1" customWidth="1"/>
    <col min="3068" max="3068" width="17.5703125" style="15" bestFit="1" customWidth="1"/>
    <col min="3069" max="3069" width="13.7109375" style="15" bestFit="1" customWidth="1"/>
    <col min="3070" max="3318" width="11.42578125" style="15"/>
    <col min="3319" max="3319" width="3.85546875" style="15" bestFit="1" customWidth="1"/>
    <col min="3320" max="3320" width="57.7109375" style="15" customWidth="1"/>
    <col min="3321" max="3321" width="23.5703125" style="15" customWidth="1"/>
    <col min="3322" max="3322" width="31" style="15" customWidth="1"/>
    <col min="3323" max="3323" width="14.7109375" style="15" bestFit="1" customWidth="1"/>
    <col min="3324" max="3324" width="17.5703125" style="15" bestFit="1" customWidth="1"/>
    <col min="3325" max="3325" width="13.7109375" style="15" bestFit="1" customWidth="1"/>
    <col min="3326" max="3574" width="11.42578125" style="15"/>
    <col min="3575" max="3575" width="3.85546875" style="15" bestFit="1" customWidth="1"/>
    <col min="3576" max="3576" width="57.7109375" style="15" customWidth="1"/>
    <col min="3577" max="3577" width="23.5703125" style="15" customWidth="1"/>
    <col min="3578" max="3578" width="31" style="15" customWidth="1"/>
    <col min="3579" max="3579" width="14.7109375" style="15" bestFit="1" customWidth="1"/>
    <col min="3580" max="3580" width="17.5703125" style="15" bestFit="1" customWidth="1"/>
    <col min="3581" max="3581" width="13.7109375" style="15" bestFit="1" customWidth="1"/>
    <col min="3582" max="3830" width="11.42578125" style="15"/>
    <col min="3831" max="3831" width="3.85546875" style="15" bestFit="1" customWidth="1"/>
    <col min="3832" max="3832" width="57.7109375" style="15" customWidth="1"/>
    <col min="3833" max="3833" width="23.5703125" style="15" customWidth="1"/>
    <col min="3834" max="3834" width="31" style="15" customWidth="1"/>
    <col min="3835" max="3835" width="14.7109375" style="15" bestFit="1" customWidth="1"/>
    <col min="3836" max="3836" width="17.5703125" style="15" bestFit="1" customWidth="1"/>
    <col min="3837" max="3837" width="13.7109375" style="15" bestFit="1" customWidth="1"/>
    <col min="3838" max="4086" width="11.42578125" style="15"/>
    <col min="4087" max="4087" width="3.85546875" style="15" bestFit="1" customWidth="1"/>
    <col min="4088" max="4088" width="57.7109375" style="15" customWidth="1"/>
    <col min="4089" max="4089" width="23.5703125" style="15" customWidth="1"/>
    <col min="4090" max="4090" width="31" style="15" customWidth="1"/>
    <col min="4091" max="4091" width="14.7109375" style="15" bestFit="1" customWidth="1"/>
    <col min="4092" max="4092" width="17.5703125" style="15" bestFit="1" customWidth="1"/>
    <col min="4093" max="4093" width="13.7109375" style="15" bestFit="1" customWidth="1"/>
    <col min="4094" max="4342" width="11.42578125" style="15"/>
    <col min="4343" max="4343" width="3.85546875" style="15" bestFit="1" customWidth="1"/>
    <col min="4344" max="4344" width="57.7109375" style="15" customWidth="1"/>
    <col min="4345" max="4345" width="23.5703125" style="15" customWidth="1"/>
    <col min="4346" max="4346" width="31" style="15" customWidth="1"/>
    <col min="4347" max="4347" width="14.7109375" style="15" bestFit="1" customWidth="1"/>
    <col min="4348" max="4348" width="17.5703125" style="15" bestFit="1" customWidth="1"/>
    <col min="4349" max="4349" width="13.7109375" style="15" bestFit="1" customWidth="1"/>
    <col min="4350" max="4598" width="11.42578125" style="15"/>
    <col min="4599" max="4599" width="3.85546875" style="15" bestFit="1" customWidth="1"/>
    <col min="4600" max="4600" width="57.7109375" style="15" customWidth="1"/>
    <col min="4601" max="4601" width="23.5703125" style="15" customWidth="1"/>
    <col min="4602" max="4602" width="31" style="15" customWidth="1"/>
    <col min="4603" max="4603" width="14.7109375" style="15" bestFit="1" customWidth="1"/>
    <col min="4604" max="4604" width="17.5703125" style="15" bestFit="1" customWidth="1"/>
    <col min="4605" max="4605" width="13.7109375" style="15" bestFit="1" customWidth="1"/>
    <col min="4606" max="4854" width="11.42578125" style="15"/>
    <col min="4855" max="4855" width="3.85546875" style="15" bestFit="1" customWidth="1"/>
    <col min="4856" max="4856" width="57.7109375" style="15" customWidth="1"/>
    <col min="4857" max="4857" width="23.5703125" style="15" customWidth="1"/>
    <col min="4858" max="4858" width="31" style="15" customWidth="1"/>
    <col min="4859" max="4859" width="14.7109375" style="15" bestFit="1" customWidth="1"/>
    <col min="4860" max="4860" width="17.5703125" style="15" bestFit="1" customWidth="1"/>
    <col min="4861" max="4861" width="13.7109375" style="15" bestFit="1" customWidth="1"/>
    <col min="4862" max="5110" width="11.42578125" style="15"/>
    <col min="5111" max="5111" width="3.85546875" style="15" bestFit="1" customWidth="1"/>
    <col min="5112" max="5112" width="57.7109375" style="15" customWidth="1"/>
    <col min="5113" max="5113" width="23.5703125" style="15" customWidth="1"/>
    <col min="5114" max="5114" width="31" style="15" customWidth="1"/>
    <col min="5115" max="5115" width="14.7109375" style="15" bestFit="1" customWidth="1"/>
    <col min="5116" max="5116" width="17.5703125" style="15" bestFit="1" customWidth="1"/>
    <col min="5117" max="5117" width="13.7109375" style="15" bestFit="1" customWidth="1"/>
    <col min="5118" max="5366" width="11.42578125" style="15"/>
    <col min="5367" max="5367" width="3.85546875" style="15" bestFit="1" customWidth="1"/>
    <col min="5368" max="5368" width="57.7109375" style="15" customWidth="1"/>
    <col min="5369" max="5369" width="23.5703125" style="15" customWidth="1"/>
    <col min="5370" max="5370" width="31" style="15" customWidth="1"/>
    <col min="5371" max="5371" width="14.7109375" style="15" bestFit="1" customWidth="1"/>
    <col min="5372" max="5372" width="17.5703125" style="15" bestFit="1" customWidth="1"/>
    <col min="5373" max="5373" width="13.7109375" style="15" bestFit="1" customWidth="1"/>
    <col min="5374" max="5622" width="11.42578125" style="15"/>
    <col min="5623" max="5623" width="3.85546875" style="15" bestFit="1" customWidth="1"/>
    <col min="5624" max="5624" width="57.7109375" style="15" customWidth="1"/>
    <col min="5625" max="5625" width="23.5703125" style="15" customWidth="1"/>
    <col min="5626" max="5626" width="31" style="15" customWidth="1"/>
    <col min="5627" max="5627" width="14.7109375" style="15" bestFit="1" customWidth="1"/>
    <col min="5628" max="5628" width="17.5703125" style="15" bestFit="1" customWidth="1"/>
    <col min="5629" max="5629" width="13.7109375" style="15" bestFit="1" customWidth="1"/>
    <col min="5630" max="5878" width="11.42578125" style="15"/>
    <col min="5879" max="5879" width="3.85546875" style="15" bestFit="1" customWidth="1"/>
    <col min="5880" max="5880" width="57.7109375" style="15" customWidth="1"/>
    <col min="5881" max="5881" width="23.5703125" style="15" customWidth="1"/>
    <col min="5882" max="5882" width="31" style="15" customWidth="1"/>
    <col min="5883" max="5883" width="14.7109375" style="15" bestFit="1" customWidth="1"/>
    <col min="5884" max="5884" width="17.5703125" style="15" bestFit="1" customWidth="1"/>
    <col min="5885" max="5885" width="13.7109375" style="15" bestFit="1" customWidth="1"/>
    <col min="5886" max="6134" width="11.42578125" style="15"/>
    <col min="6135" max="6135" width="3.85546875" style="15" bestFit="1" customWidth="1"/>
    <col min="6136" max="6136" width="57.7109375" style="15" customWidth="1"/>
    <col min="6137" max="6137" width="23.5703125" style="15" customWidth="1"/>
    <col min="6138" max="6138" width="31" style="15" customWidth="1"/>
    <col min="6139" max="6139" width="14.7109375" style="15" bestFit="1" customWidth="1"/>
    <col min="6140" max="6140" width="17.5703125" style="15" bestFit="1" customWidth="1"/>
    <col min="6141" max="6141" width="13.7109375" style="15" bestFit="1" customWidth="1"/>
    <col min="6142" max="6390" width="11.42578125" style="15"/>
    <col min="6391" max="6391" width="3.85546875" style="15" bestFit="1" customWidth="1"/>
    <col min="6392" max="6392" width="57.7109375" style="15" customWidth="1"/>
    <col min="6393" max="6393" width="23.5703125" style="15" customWidth="1"/>
    <col min="6394" max="6394" width="31" style="15" customWidth="1"/>
    <col min="6395" max="6395" width="14.7109375" style="15" bestFit="1" customWidth="1"/>
    <col min="6396" max="6396" width="17.5703125" style="15" bestFit="1" customWidth="1"/>
    <col min="6397" max="6397" width="13.7109375" style="15" bestFit="1" customWidth="1"/>
    <col min="6398" max="6646" width="11.42578125" style="15"/>
    <col min="6647" max="6647" width="3.85546875" style="15" bestFit="1" customWidth="1"/>
    <col min="6648" max="6648" width="57.7109375" style="15" customWidth="1"/>
    <col min="6649" max="6649" width="23.5703125" style="15" customWidth="1"/>
    <col min="6650" max="6650" width="31" style="15" customWidth="1"/>
    <col min="6651" max="6651" width="14.7109375" style="15" bestFit="1" customWidth="1"/>
    <col min="6652" max="6652" width="17.5703125" style="15" bestFit="1" customWidth="1"/>
    <col min="6653" max="6653" width="13.7109375" style="15" bestFit="1" customWidth="1"/>
    <col min="6654" max="6902" width="11.42578125" style="15"/>
    <col min="6903" max="6903" width="3.85546875" style="15" bestFit="1" customWidth="1"/>
    <col min="6904" max="6904" width="57.7109375" style="15" customWidth="1"/>
    <col min="6905" max="6905" width="23.5703125" style="15" customWidth="1"/>
    <col min="6906" max="6906" width="31" style="15" customWidth="1"/>
    <col min="6907" max="6907" width="14.7109375" style="15" bestFit="1" customWidth="1"/>
    <col min="6908" max="6908" width="17.5703125" style="15" bestFit="1" customWidth="1"/>
    <col min="6909" max="6909" width="13.7109375" style="15" bestFit="1" customWidth="1"/>
    <col min="6910" max="7158" width="11.42578125" style="15"/>
    <col min="7159" max="7159" width="3.85546875" style="15" bestFit="1" customWidth="1"/>
    <col min="7160" max="7160" width="57.7109375" style="15" customWidth="1"/>
    <col min="7161" max="7161" width="23.5703125" style="15" customWidth="1"/>
    <col min="7162" max="7162" width="31" style="15" customWidth="1"/>
    <col min="7163" max="7163" width="14.7109375" style="15" bestFit="1" customWidth="1"/>
    <col min="7164" max="7164" width="17.5703125" style="15" bestFit="1" customWidth="1"/>
    <col min="7165" max="7165" width="13.7109375" style="15" bestFit="1" customWidth="1"/>
    <col min="7166" max="7414" width="11.42578125" style="15"/>
    <col min="7415" max="7415" width="3.85546875" style="15" bestFit="1" customWidth="1"/>
    <col min="7416" max="7416" width="57.7109375" style="15" customWidth="1"/>
    <col min="7417" max="7417" width="23.5703125" style="15" customWidth="1"/>
    <col min="7418" max="7418" width="31" style="15" customWidth="1"/>
    <col min="7419" max="7419" width="14.7109375" style="15" bestFit="1" customWidth="1"/>
    <col min="7420" max="7420" width="17.5703125" style="15" bestFit="1" customWidth="1"/>
    <col min="7421" max="7421" width="13.7109375" style="15" bestFit="1" customWidth="1"/>
    <col min="7422" max="7670" width="11.42578125" style="15"/>
    <col min="7671" max="7671" width="3.85546875" style="15" bestFit="1" customWidth="1"/>
    <col min="7672" max="7672" width="57.7109375" style="15" customWidth="1"/>
    <col min="7673" max="7673" width="23.5703125" style="15" customWidth="1"/>
    <col min="7674" max="7674" width="31" style="15" customWidth="1"/>
    <col min="7675" max="7675" width="14.7109375" style="15" bestFit="1" customWidth="1"/>
    <col min="7676" max="7676" width="17.5703125" style="15" bestFit="1" customWidth="1"/>
    <col min="7677" max="7677" width="13.7109375" style="15" bestFit="1" customWidth="1"/>
    <col min="7678" max="7926" width="11.42578125" style="15"/>
    <col min="7927" max="7927" width="3.85546875" style="15" bestFit="1" customWidth="1"/>
    <col min="7928" max="7928" width="57.7109375" style="15" customWidth="1"/>
    <col min="7929" max="7929" width="23.5703125" style="15" customWidth="1"/>
    <col min="7930" max="7930" width="31" style="15" customWidth="1"/>
    <col min="7931" max="7931" width="14.7109375" style="15" bestFit="1" customWidth="1"/>
    <col min="7932" max="7932" width="17.5703125" style="15" bestFit="1" customWidth="1"/>
    <col min="7933" max="7933" width="13.7109375" style="15" bestFit="1" customWidth="1"/>
    <col min="7934" max="8182" width="11.42578125" style="15"/>
    <col min="8183" max="8183" width="3.85546875" style="15" bestFit="1" customWidth="1"/>
    <col min="8184" max="8184" width="57.7109375" style="15" customWidth="1"/>
    <col min="8185" max="8185" width="23.5703125" style="15" customWidth="1"/>
    <col min="8186" max="8186" width="31" style="15" customWidth="1"/>
    <col min="8187" max="8187" width="14.7109375" style="15" bestFit="1" customWidth="1"/>
    <col min="8188" max="8188" width="17.5703125" style="15" bestFit="1" customWidth="1"/>
    <col min="8189" max="8189" width="13.7109375" style="15" bestFit="1" customWidth="1"/>
    <col min="8190" max="8438" width="11.42578125" style="15"/>
    <col min="8439" max="8439" width="3.85546875" style="15" bestFit="1" customWidth="1"/>
    <col min="8440" max="8440" width="57.7109375" style="15" customWidth="1"/>
    <col min="8441" max="8441" width="23.5703125" style="15" customWidth="1"/>
    <col min="8442" max="8442" width="31" style="15" customWidth="1"/>
    <col min="8443" max="8443" width="14.7109375" style="15" bestFit="1" customWidth="1"/>
    <col min="8444" max="8444" width="17.5703125" style="15" bestFit="1" customWidth="1"/>
    <col min="8445" max="8445" width="13.7109375" style="15" bestFit="1" customWidth="1"/>
    <col min="8446" max="8694" width="11.42578125" style="15"/>
    <col min="8695" max="8695" width="3.85546875" style="15" bestFit="1" customWidth="1"/>
    <col min="8696" max="8696" width="57.7109375" style="15" customWidth="1"/>
    <col min="8697" max="8697" width="23.5703125" style="15" customWidth="1"/>
    <col min="8698" max="8698" width="31" style="15" customWidth="1"/>
    <col min="8699" max="8699" width="14.7109375" style="15" bestFit="1" customWidth="1"/>
    <col min="8700" max="8700" width="17.5703125" style="15" bestFit="1" customWidth="1"/>
    <col min="8701" max="8701" width="13.7109375" style="15" bestFit="1" customWidth="1"/>
    <col min="8702" max="8950" width="11.42578125" style="15"/>
    <col min="8951" max="8951" width="3.85546875" style="15" bestFit="1" customWidth="1"/>
    <col min="8952" max="8952" width="57.7109375" style="15" customWidth="1"/>
    <col min="8953" max="8953" width="23.5703125" style="15" customWidth="1"/>
    <col min="8954" max="8954" width="31" style="15" customWidth="1"/>
    <col min="8955" max="8955" width="14.7109375" style="15" bestFit="1" customWidth="1"/>
    <col min="8956" max="8956" width="17.5703125" style="15" bestFit="1" customWidth="1"/>
    <col min="8957" max="8957" width="13.7109375" style="15" bestFit="1" customWidth="1"/>
    <col min="8958" max="9206" width="11.42578125" style="15"/>
    <col min="9207" max="9207" width="3.85546875" style="15" bestFit="1" customWidth="1"/>
    <col min="9208" max="9208" width="57.7109375" style="15" customWidth="1"/>
    <col min="9209" max="9209" width="23.5703125" style="15" customWidth="1"/>
    <col min="9210" max="9210" width="31" style="15" customWidth="1"/>
    <col min="9211" max="9211" width="14.7109375" style="15" bestFit="1" customWidth="1"/>
    <col min="9212" max="9212" width="17.5703125" style="15" bestFit="1" customWidth="1"/>
    <col min="9213" max="9213" width="13.7109375" style="15" bestFit="1" customWidth="1"/>
    <col min="9214" max="9462" width="11.42578125" style="15"/>
    <col min="9463" max="9463" width="3.85546875" style="15" bestFit="1" customWidth="1"/>
    <col min="9464" max="9464" width="57.7109375" style="15" customWidth="1"/>
    <col min="9465" max="9465" width="23.5703125" style="15" customWidth="1"/>
    <col min="9466" max="9466" width="31" style="15" customWidth="1"/>
    <col min="9467" max="9467" width="14.7109375" style="15" bestFit="1" customWidth="1"/>
    <col min="9468" max="9468" width="17.5703125" style="15" bestFit="1" customWidth="1"/>
    <col min="9469" max="9469" width="13.7109375" style="15" bestFit="1" customWidth="1"/>
    <col min="9470" max="9718" width="11.42578125" style="15"/>
    <col min="9719" max="9719" width="3.85546875" style="15" bestFit="1" customWidth="1"/>
    <col min="9720" max="9720" width="57.7109375" style="15" customWidth="1"/>
    <col min="9721" max="9721" width="23.5703125" style="15" customWidth="1"/>
    <col min="9722" max="9722" width="31" style="15" customWidth="1"/>
    <col min="9723" max="9723" width="14.7109375" style="15" bestFit="1" customWidth="1"/>
    <col min="9724" max="9724" width="17.5703125" style="15" bestFit="1" customWidth="1"/>
    <col min="9725" max="9725" width="13.7109375" style="15" bestFit="1" customWidth="1"/>
    <col min="9726" max="9974" width="11.42578125" style="15"/>
    <col min="9975" max="9975" width="3.85546875" style="15" bestFit="1" customWidth="1"/>
    <col min="9976" max="9976" width="57.7109375" style="15" customWidth="1"/>
    <col min="9977" max="9977" width="23.5703125" style="15" customWidth="1"/>
    <col min="9978" max="9978" width="31" style="15" customWidth="1"/>
    <col min="9979" max="9979" width="14.7109375" style="15" bestFit="1" customWidth="1"/>
    <col min="9980" max="9980" width="17.5703125" style="15" bestFit="1" customWidth="1"/>
    <col min="9981" max="9981" width="13.7109375" style="15" bestFit="1" customWidth="1"/>
    <col min="9982" max="10230" width="11.42578125" style="15"/>
    <col min="10231" max="10231" width="3.85546875" style="15" bestFit="1" customWidth="1"/>
    <col min="10232" max="10232" width="57.7109375" style="15" customWidth="1"/>
    <col min="10233" max="10233" width="23.5703125" style="15" customWidth="1"/>
    <col min="10234" max="10234" width="31" style="15" customWidth="1"/>
    <col min="10235" max="10235" width="14.7109375" style="15" bestFit="1" customWidth="1"/>
    <col min="10236" max="10236" width="17.5703125" style="15" bestFit="1" customWidth="1"/>
    <col min="10237" max="10237" width="13.7109375" style="15" bestFit="1" customWidth="1"/>
    <col min="10238" max="10486" width="11.42578125" style="15"/>
    <col min="10487" max="10487" width="3.85546875" style="15" bestFit="1" customWidth="1"/>
    <col min="10488" max="10488" width="57.7109375" style="15" customWidth="1"/>
    <col min="10489" max="10489" width="23.5703125" style="15" customWidth="1"/>
    <col min="10490" max="10490" width="31" style="15" customWidth="1"/>
    <col min="10491" max="10491" width="14.7109375" style="15" bestFit="1" customWidth="1"/>
    <col min="10492" max="10492" width="17.5703125" style="15" bestFit="1" customWidth="1"/>
    <col min="10493" max="10493" width="13.7109375" style="15" bestFit="1" customWidth="1"/>
    <col min="10494" max="10742" width="11.42578125" style="15"/>
    <col min="10743" max="10743" width="3.85546875" style="15" bestFit="1" customWidth="1"/>
    <col min="10744" max="10744" width="57.7109375" style="15" customWidth="1"/>
    <col min="10745" max="10745" width="23.5703125" style="15" customWidth="1"/>
    <col min="10746" max="10746" width="31" style="15" customWidth="1"/>
    <col min="10747" max="10747" width="14.7109375" style="15" bestFit="1" customWidth="1"/>
    <col min="10748" max="10748" width="17.5703125" style="15" bestFit="1" customWidth="1"/>
    <col min="10749" max="10749" width="13.7109375" style="15" bestFit="1" customWidth="1"/>
    <col min="10750" max="10998" width="11.42578125" style="15"/>
    <col min="10999" max="10999" width="3.85546875" style="15" bestFit="1" customWidth="1"/>
    <col min="11000" max="11000" width="57.7109375" style="15" customWidth="1"/>
    <col min="11001" max="11001" width="23.5703125" style="15" customWidth="1"/>
    <col min="11002" max="11002" width="31" style="15" customWidth="1"/>
    <col min="11003" max="11003" width="14.7109375" style="15" bestFit="1" customWidth="1"/>
    <col min="11004" max="11004" width="17.5703125" style="15" bestFit="1" customWidth="1"/>
    <col min="11005" max="11005" width="13.7109375" style="15" bestFit="1" customWidth="1"/>
    <col min="11006" max="11254" width="11.42578125" style="15"/>
    <col min="11255" max="11255" width="3.85546875" style="15" bestFit="1" customWidth="1"/>
    <col min="11256" max="11256" width="57.7109375" style="15" customWidth="1"/>
    <col min="11257" max="11257" width="23.5703125" style="15" customWidth="1"/>
    <col min="11258" max="11258" width="31" style="15" customWidth="1"/>
    <col min="11259" max="11259" width="14.7109375" style="15" bestFit="1" customWidth="1"/>
    <col min="11260" max="11260" width="17.5703125" style="15" bestFit="1" customWidth="1"/>
    <col min="11261" max="11261" width="13.7109375" style="15" bestFit="1" customWidth="1"/>
    <col min="11262" max="11510" width="11.42578125" style="15"/>
    <col min="11511" max="11511" width="3.85546875" style="15" bestFit="1" customWidth="1"/>
    <col min="11512" max="11512" width="57.7109375" style="15" customWidth="1"/>
    <col min="11513" max="11513" width="23.5703125" style="15" customWidth="1"/>
    <col min="11514" max="11514" width="31" style="15" customWidth="1"/>
    <col min="11515" max="11515" width="14.7109375" style="15" bestFit="1" customWidth="1"/>
    <col min="11516" max="11516" width="17.5703125" style="15" bestFit="1" customWidth="1"/>
    <col min="11517" max="11517" width="13.7109375" style="15" bestFit="1" customWidth="1"/>
    <col min="11518" max="11766" width="11.42578125" style="15"/>
    <col min="11767" max="11767" width="3.85546875" style="15" bestFit="1" customWidth="1"/>
    <col min="11768" max="11768" width="57.7109375" style="15" customWidth="1"/>
    <col min="11769" max="11769" width="23.5703125" style="15" customWidth="1"/>
    <col min="11770" max="11770" width="31" style="15" customWidth="1"/>
    <col min="11771" max="11771" width="14.7109375" style="15" bestFit="1" customWidth="1"/>
    <col min="11772" max="11772" width="17.5703125" style="15" bestFit="1" customWidth="1"/>
    <col min="11773" max="11773" width="13.7109375" style="15" bestFit="1" customWidth="1"/>
    <col min="11774" max="12022" width="11.42578125" style="15"/>
    <col min="12023" max="12023" width="3.85546875" style="15" bestFit="1" customWidth="1"/>
    <col min="12024" max="12024" width="57.7109375" style="15" customWidth="1"/>
    <col min="12025" max="12025" width="23.5703125" style="15" customWidth="1"/>
    <col min="12026" max="12026" width="31" style="15" customWidth="1"/>
    <col min="12027" max="12027" width="14.7109375" style="15" bestFit="1" customWidth="1"/>
    <col min="12028" max="12028" width="17.5703125" style="15" bestFit="1" customWidth="1"/>
    <col min="12029" max="12029" width="13.7109375" style="15" bestFit="1" customWidth="1"/>
    <col min="12030" max="12278" width="11.42578125" style="15"/>
    <col min="12279" max="12279" width="3.85546875" style="15" bestFit="1" customWidth="1"/>
    <col min="12280" max="12280" width="57.7109375" style="15" customWidth="1"/>
    <col min="12281" max="12281" width="23.5703125" style="15" customWidth="1"/>
    <col min="12282" max="12282" width="31" style="15" customWidth="1"/>
    <col min="12283" max="12283" width="14.7109375" style="15" bestFit="1" customWidth="1"/>
    <col min="12284" max="12284" width="17.5703125" style="15" bestFit="1" customWidth="1"/>
    <col min="12285" max="12285" width="13.7109375" style="15" bestFit="1" customWidth="1"/>
    <col min="12286" max="12534" width="11.42578125" style="15"/>
    <col min="12535" max="12535" width="3.85546875" style="15" bestFit="1" customWidth="1"/>
    <col min="12536" max="12536" width="57.7109375" style="15" customWidth="1"/>
    <col min="12537" max="12537" width="23.5703125" style="15" customWidth="1"/>
    <col min="12538" max="12538" width="31" style="15" customWidth="1"/>
    <col min="12539" max="12539" width="14.7109375" style="15" bestFit="1" customWidth="1"/>
    <col min="12540" max="12540" width="17.5703125" style="15" bestFit="1" customWidth="1"/>
    <col min="12541" max="12541" width="13.7109375" style="15" bestFit="1" customWidth="1"/>
    <col min="12542" max="12790" width="11.42578125" style="15"/>
    <col min="12791" max="12791" width="3.85546875" style="15" bestFit="1" customWidth="1"/>
    <col min="12792" max="12792" width="57.7109375" style="15" customWidth="1"/>
    <col min="12793" max="12793" width="23.5703125" style="15" customWidth="1"/>
    <col min="12794" max="12794" width="31" style="15" customWidth="1"/>
    <col min="12795" max="12795" width="14.7109375" style="15" bestFit="1" customWidth="1"/>
    <col min="12796" max="12796" width="17.5703125" style="15" bestFit="1" customWidth="1"/>
    <col min="12797" max="12797" width="13.7109375" style="15" bestFit="1" customWidth="1"/>
    <col min="12798" max="13046" width="11.42578125" style="15"/>
    <col min="13047" max="13047" width="3.85546875" style="15" bestFit="1" customWidth="1"/>
    <col min="13048" max="13048" width="57.7109375" style="15" customWidth="1"/>
    <col min="13049" max="13049" width="23.5703125" style="15" customWidth="1"/>
    <col min="13050" max="13050" width="31" style="15" customWidth="1"/>
    <col min="13051" max="13051" width="14.7109375" style="15" bestFit="1" customWidth="1"/>
    <col min="13052" max="13052" width="17.5703125" style="15" bestFit="1" customWidth="1"/>
    <col min="13053" max="13053" width="13.7109375" style="15" bestFit="1" customWidth="1"/>
    <col min="13054" max="13302" width="11.42578125" style="15"/>
    <col min="13303" max="13303" width="3.85546875" style="15" bestFit="1" customWidth="1"/>
    <col min="13304" max="13304" width="57.7109375" style="15" customWidth="1"/>
    <col min="13305" max="13305" width="23.5703125" style="15" customWidth="1"/>
    <col min="13306" max="13306" width="31" style="15" customWidth="1"/>
    <col min="13307" max="13307" width="14.7109375" style="15" bestFit="1" customWidth="1"/>
    <col min="13308" max="13308" width="17.5703125" style="15" bestFit="1" customWidth="1"/>
    <col min="13309" max="13309" width="13.7109375" style="15" bestFit="1" customWidth="1"/>
    <col min="13310" max="13558" width="11.42578125" style="15"/>
    <col min="13559" max="13559" width="3.85546875" style="15" bestFit="1" customWidth="1"/>
    <col min="13560" max="13560" width="57.7109375" style="15" customWidth="1"/>
    <col min="13561" max="13561" width="23.5703125" style="15" customWidth="1"/>
    <col min="13562" max="13562" width="31" style="15" customWidth="1"/>
    <col min="13563" max="13563" width="14.7109375" style="15" bestFit="1" customWidth="1"/>
    <col min="13564" max="13564" width="17.5703125" style="15" bestFit="1" customWidth="1"/>
    <col min="13565" max="13565" width="13.7109375" style="15" bestFit="1" customWidth="1"/>
    <col min="13566" max="13814" width="11.42578125" style="15"/>
    <col min="13815" max="13815" width="3.85546875" style="15" bestFit="1" customWidth="1"/>
    <col min="13816" max="13816" width="57.7109375" style="15" customWidth="1"/>
    <col min="13817" max="13817" width="23.5703125" style="15" customWidth="1"/>
    <col min="13818" max="13818" width="31" style="15" customWidth="1"/>
    <col min="13819" max="13819" width="14.7109375" style="15" bestFit="1" customWidth="1"/>
    <col min="13820" max="13820" width="17.5703125" style="15" bestFit="1" customWidth="1"/>
    <col min="13821" max="13821" width="13.7109375" style="15" bestFit="1" customWidth="1"/>
    <col min="13822" max="14070" width="11.42578125" style="15"/>
    <col min="14071" max="14071" width="3.85546875" style="15" bestFit="1" customWidth="1"/>
    <col min="14072" max="14072" width="57.7109375" style="15" customWidth="1"/>
    <col min="14073" max="14073" width="23.5703125" style="15" customWidth="1"/>
    <col min="14074" max="14074" width="31" style="15" customWidth="1"/>
    <col min="14075" max="14075" width="14.7109375" style="15" bestFit="1" customWidth="1"/>
    <col min="14076" max="14076" width="17.5703125" style="15" bestFit="1" customWidth="1"/>
    <col min="14077" max="14077" width="13.7109375" style="15" bestFit="1" customWidth="1"/>
    <col min="14078" max="14326" width="11.42578125" style="15"/>
    <col min="14327" max="14327" width="3.85546875" style="15" bestFit="1" customWidth="1"/>
    <col min="14328" max="14328" width="57.7109375" style="15" customWidth="1"/>
    <col min="14329" max="14329" width="23.5703125" style="15" customWidth="1"/>
    <col min="14330" max="14330" width="31" style="15" customWidth="1"/>
    <col min="14331" max="14331" width="14.7109375" style="15" bestFit="1" customWidth="1"/>
    <col min="14332" max="14332" width="17.5703125" style="15" bestFit="1" customWidth="1"/>
    <col min="14333" max="14333" width="13.7109375" style="15" bestFit="1" customWidth="1"/>
    <col min="14334" max="14582" width="11.42578125" style="15"/>
    <col min="14583" max="14583" width="3.85546875" style="15" bestFit="1" customWidth="1"/>
    <col min="14584" max="14584" width="57.7109375" style="15" customWidth="1"/>
    <col min="14585" max="14585" width="23.5703125" style="15" customWidth="1"/>
    <col min="14586" max="14586" width="31" style="15" customWidth="1"/>
    <col min="14587" max="14587" width="14.7109375" style="15" bestFit="1" customWidth="1"/>
    <col min="14588" max="14588" width="17.5703125" style="15" bestFit="1" customWidth="1"/>
    <col min="14589" max="14589" width="13.7109375" style="15" bestFit="1" customWidth="1"/>
    <col min="14590" max="14838" width="11.42578125" style="15"/>
    <col min="14839" max="14839" width="3.85546875" style="15" bestFit="1" customWidth="1"/>
    <col min="14840" max="14840" width="57.7109375" style="15" customWidth="1"/>
    <col min="14841" max="14841" width="23.5703125" style="15" customWidth="1"/>
    <col min="14842" max="14842" width="31" style="15" customWidth="1"/>
    <col min="14843" max="14843" width="14.7109375" style="15" bestFit="1" customWidth="1"/>
    <col min="14844" max="14844" width="17.5703125" style="15" bestFit="1" customWidth="1"/>
    <col min="14845" max="14845" width="13.7109375" style="15" bestFit="1" customWidth="1"/>
    <col min="14846" max="15094" width="11.42578125" style="15"/>
    <col min="15095" max="15095" width="3.85546875" style="15" bestFit="1" customWidth="1"/>
    <col min="15096" max="15096" width="57.7109375" style="15" customWidth="1"/>
    <col min="15097" max="15097" width="23.5703125" style="15" customWidth="1"/>
    <col min="15098" max="15098" width="31" style="15" customWidth="1"/>
    <col min="15099" max="15099" width="14.7109375" style="15" bestFit="1" customWidth="1"/>
    <col min="15100" max="15100" width="17.5703125" style="15" bestFit="1" customWidth="1"/>
    <col min="15101" max="15101" width="13.7109375" style="15" bestFit="1" customWidth="1"/>
    <col min="15102" max="15350" width="11.42578125" style="15"/>
    <col min="15351" max="15351" width="3.85546875" style="15" bestFit="1" customWidth="1"/>
    <col min="15352" max="15352" width="57.7109375" style="15" customWidth="1"/>
    <col min="15353" max="15353" width="23.5703125" style="15" customWidth="1"/>
    <col min="15354" max="15354" width="31" style="15" customWidth="1"/>
    <col min="15355" max="15355" width="14.7109375" style="15" bestFit="1" customWidth="1"/>
    <col min="15356" max="15356" width="17.5703125" style="15" bestFit="1" customWidth="1"/>
    <col min="15357" max="15357" width="13.7109375" style="15" bestFit="1" customWidth="1"/>
    <col min="15358" max="15606" width="11.42578125" style="15"/>
    <col min="15607" max="15607" width="3.85546875" style="15" bestFit="1" customWidth="1"/>
    <col min="15608" max="15608" width="57.7109375" style="15" customWidth="1"/>
    <col min="15609" max="15609" width="23.5703125" style="15" customWidth="1"/>
    <col min="15610" max="15610" width="31" style="15" customWidth="1"/>
    <col min="15611" max="15611" width="14.7109375" style="15" bestFit="1" customWidth="1"/>
    <col min="15612" max="15612" width="17.5703125" style="15" bestFit="1" customWidth="1"/>
    <col min="15613" max="15613" width="13.7109375" style="15" bestFit="1" customWidth="1"/>
    <col min="15614" max="15862" width="11.42578125" style="15"/>
    <col min="15863" max="15863" width="3.85546875" style="15" bestFit="1" customWidth="1"/>
    <col min="15864" max="15864" width="57.7109375" style="15" customWidth="1"/>
    <col min="15865" max="15865" width="23.5703125" style="15" customWidth="1"/>
    <col min="15866" max="15866" width="31" style="15" customWidth="1"/>
    <col min="15867" max="15867" width="14.7109375" style="15" bestFit="1" customWidth="1"/>
    <col min="15868" max="15868" width="17.5703125" style="15" bestFit="1" customWidth="1"/>
    <col min="15869" max="15869" width="13.7109375" style="15" bestFit="1" customWidth="1"/>
    <col min="15870" max="16118" width="11.42578125" style="15"/>
    <col min="16119" max="16119" width="3.85546875" style="15" bestFit="1" customWidth="1"/>
    <col min="16120" max="16120" width="57.7109375" style="15" customWidth="1"/>
    <col min="16121" max="16121" width="23.5703125" style="15" customWidth="1"/>
    <col min="16122" max="16122" width="31" style="15" customWidth="1"/>
    <col min="16123" max="16123" width="14.7109375" style="15" bestFit="1" customWidth="1"/>
    <col min="16124" max="16124" width="17.5703125" style="15" bestFit="1" customWidth="1"/>
    <col min="16125" max="16125" width="13.7109375" style="15" bestFit="1" customWidth="1"/>
    <col min="16126" max="16384" width="11.42578125" style="15"/>
  </cols>
  <sheetData>
    <row r="1" spans="1:4" ht="23.25" customHeight="1" x14ac:dyDescent="0.25">
      <c r="A1" s="128" t="s">
        <v>268</v>
      </c>
      <c r="B1" s="129"/>
    </row>
    <row r="2" spans="1:4" ht="33" x14ac:dyDescent="0.25">
      <c r="A2" s="53" t="s">
        <v>147</v>
      </c>
      <c r="B2" s="54" t="s">
        <v>174</v>
      </c>
    </row>
    <row r="3" spans="1:4" x14ac:dyDescent="0.25">
      <c r="A3" s="81" t="s">
        <v>148</v>
      </c>
      <c r="B3" s="55">
        <v>18074110212.691238</v>
      </c>
      <c r="C3" s="20"/>
      <c r="D3" s="20"/>
    </row>
    <row r="4" spans="1:4" x14ac:dyDescent="0.25">
      <c r="A4" s="56" t="s">
        <v>149</v>
      </c>
      <c r="B4" s="55">
        <f>B3*20%</f>
        <v>3614822042.5382481</v>
      </c>
      <c r="C4" s="20"/>
      <c r="D4" s="20"/>
    </row>
    <row r="5" spans="1:4" x14ac:dyDescent="0.25">
      <c r="A5" s="82" t="s">
        <v>150</v>
      </c>
      <c r="B5" s="55">
        <v>1734337597.1748247</v>
      </c>
      <c r="C5" s="20"/>
      <c r="D5" s="20"/>
    </row>
    <row r="6" spans="1:4" x14ac:dyDescent="0.25">
      <c r="A6" s="82" t="s">
        <v>151</v>
      </c>
      <c r="B6" s="55">
        <v>115622506.47832164</v>
      </c>
      <c r="C6" s="20"/>
      <c r="D6" s="20"/>
    </row>
    <row r="7" spans="1:4" x14ac:dyDescent="0.25">
      <c r="A7" s="82" t="s">
        <v>152</v>
      </c>
      <c r="B7" s="57"/>
      <c r="C7" s="20"/>
      <c r="D7" s="20"/>
    </row>
    <row r="8" spans="1:4" x14ac:dyDescent="0.25">
      <c r="A8" s="56" t="s">
        <v>153</v>
      </c>
      <c r="B8" s="57">
        <v>4062930410.9589043</v>
      </c>
      <c r="C8" s="20"/>
      <c r="D8" s="20"/>
    </row>
    <row r="9" spans="1:4" x14ac:dyDescent="0.25">
      <c r="A9" s="81" t="s">
        <v>154</v>
      </c>
      <c r="B9" s="57">
        <v>10000000</v>
      </c>
      <c r="C9" s="20"/>
      <c r="D9" s="20"/>
    </row>
    <row r="10" spans="1:4" x14ac:dyDescent="0.25">
      <c r="A10" s="58" t="s">
        <v>155</v>
      </c>
      <c r="B10" s="57">
        <v>25000000</v>
      </c>
      <c r="C10" s="20"/>
      <c r="D10" s="20"/>
    </row>
    <row r="11" spans="1:4" x14ac:dyDescent="0.25">
      <c r="A11" s="58" t="s">
        <v>156</v>
      </c>
      <c r="B11" s="57">
        <v>321000000</v>
      </c>
      <c r="C11" s="20"/>
      <c r="D11" s="20"/>
    </row>
    <row r="12" spans="1:4" x14ac:dyDescent="0.25">
      <c r="A12" s="58" t="s">
        <v>157</v>
      </c>
      <c r="B12" s="57">
        <v>143000000</v>
      </c>
      <c r="C12" s="20"/>
      <c r="D12" s="20"/>
    </row>
    <row r="13" spans="1:4" x14ac:dyDescent="0.3">
      <c r="A13" s="130" t="s">
        <v>270</v>
      </c>
      <c r="B13" s="131"/>
      <c r="C13" s="20"/>
      <c r="D13" s="20"/>
    </row>
    <row r="14" spans="1:4" x14ac:dyDescent="0.25">
      <c r="A14" s="59" t="s">
        <v>158</v>
      </c>
      <c r="B14" s="57"/>
      <c r="C14" s="20"/>
      <c r="D14" s="20"/>
    </row>
    <row r="15" spans="1:4" x14ac:dyDescent="0.25">
      <c r="A15" s="58" t="s">
        <v>148</v>
      </c>
      <c r="B15" s="55">
        <v>3699920207.3062925</v>
      </c>
      <c r="C15" s="20"/>
      <c r="D15" s="20"/>
    </row>
    <row r="16" spans="1:4" x14ac:dyDescent="0.25">
      <c r="A16" s="58" t="s">
        <v>153</v>
      </c>
      <c r="B16" s="57">
        <v>7000000000</v>
      </c>
      <c r="C16" s="20"/>
      <c r="D16" s="20"/>
    </row>
    <row r="17" spans="1:4" x14ac:dyDescent="0.3">
      <c r="A17" s="130" t="s">
        <v>159</v>
      </c>
      <c r="B17" s="131"/>
      <c r="C17" s="20"/>
      <c r="D17" s="20"/>
    </row>
    <row r="18" spans="1:4" x14ac:dyDescent="0.25">
      <c r="A18" s="59" t="s">
        <v>160</v>
      </c>
      <c r="B18" s="57"/>
      <c r="C18" s="20"/>
      <c r="D18" s="20"/>
    </row>
    <row r="19" spans="1:4" x14ac:dyDescent="0.25">
      <c r="A19" s="58" t="s">
        <v>148</v>
      </c>
      <c r="B19" s="55">
        <v>790857944.31172013</v>
      </c>
      <c r="C19" s="20"/>
      <c r="D19" s="20"/>
    </row>
    <row r="20" spans="1:4" x14ac:dyDescent="0.3">
      <c r="A20" s="80"/>
      <c r="B20" s="57"/>
      <c r="C20" s="20"/>
      <c r="D20" s="20"/>
    </row>
    <row r="21" spans="1:4" x14ac:dyDescent="0.3">
      <c r="A21" s="130" t="s">
        <v>269</v>
      </c>
      <c r="B21" s="131"/>
      <c r="C21" s="20"/>
      <c r="D21" s="20"/>
    </row>
    <row r="22" spans="1:4" x14ac:dyDescent="0.25">
      <c r="A22" s="59" t="s">
        <v>161</v>
      </c>
      <c r="B22" s="57"/>
      <c r="C22" s="20"/>
      <c r="D22" s="20"/>
    </row>
    <row r="23" spans="1:4" x14ac:dyDescent="0.25">
      <c r="A23" s="58" t="s">
        <v>148</v>
      </c>
      <c r="B23" s="55">
        <v>115622506.47832164</v>
      </c>
      <c r="C23" s="20"/>
      <c r="D23" s="20"/>
    </row>
    <row r="24" spans="1:4" x14ac:dyDescent="0.3">
      <c r="A24" s="80"/>
      <c r="B24" s="57"/>
      <c r="C24" s="20"/>
      <c r="D24" s="20"/>
    </row>
    <row r="25" spans="1:4" x14ac:dyDescent="0.3">
      <c r="A25" s="130" t="s">
        <v>162</v>
      </c>
      <c r="B25" s="131"/>
      <c r="C25" s="20"/>
      <c r="D25" s="20"/>
    </row>
    <row r="26" spans="1:4" x14ac:dyDescent="0.25">
      <c r="A26" s="59" t="s">
        <v>163</v>
      </c>
      <c r="B26" s="57"/>
      <c r="C26" s="20"/>
      <c r="D26" s="20"/>
    </row>
    <row r="27" spans="1:4" x14ac:dyDescent="0.25">
      <c r="A27" s="58" t="s">
        <v>148</v>
      </c>
      <c r="B27" s="55">
        <v>41660378592.98484</v>
      </c>
      <c r="C27" s="20"/>
      <c r="D27" s="20"/>
    </row>
    <row r="28" spans="1:4" x14ac:dyDescent="0.25">
      <c r="A28" s="60" t="s">
        <v>164</v>
      </c>
      <c r="B28" s="55">
        <f>B27*15%</f>
        <v>6249056788.9477262</v>
      </c>
      <c r="C28" s="20"/>
      <c r="D28" s="20"/>
    </row>
    <row r="29" spans="1:4" x14ac:dyDescent="0.25">
      <c r="A29" s="56" t="s">
        <v>150</v>
      </c>
      <c r="B29" s="55">
        <v>60701815901.118858</v>
      </c>
      <c r="C29" s="20"/>
      <c r="D29" s="20"/>
    </row>
    <row r="30" spans="1:4" x14ac:dyDescent="0.25">
      <c r="A30" s="56" t="s">
        <v>165</v>
      </c>
      <c r="B30" s="55">
        <v>1591285479.4520547</v>
      </c>
      <c r="C30" s="20"/>
      <c r="D30" s="20"/>
    </row>
    <row r="31" spans="1:4" x14ac:dyDescent="0.25">
      <c r="A31" s="56" t="s">
        <v>153</v>
      </c>
      <c r="B31" s="57">
        <v>22000000000</v>
      </c>
      <c r="C31" s="20"/>
      <c r="D31" s="20"/>
    </row>
    <row r="32" spans="1:4" ht="16.5" customHeight="1" x14ac:dyDescent="0.25">
      <c r="A32" s="56" t="s">
        <v>166</v>
      </c>
      <c r="B32" s="57">
        <v>20000000</v>
      </c>
      <c r="C32" s="20"/>
      <c r="D32" s="20"/>
    </row>
    <row r="33" spans="1:4" x14ac:dyDescent="0.25">
      <c r="A33" s="56" t="s">
        <v>167</v>
      </c>
      <c r="B33" s="55">
        <v>5048078632.8435221</v>
      </c>
      <c r="C33" s="20"/>
      <c r="D33" s="20"/>
    </row>
    <row r="34" spans="1:4" ht="25.5" x14ac:dyDescent="0.25">
      <c r="A34" s="61" t="s">
        <v>168</v>
      </c>
      <c r="B34" s="55">
        <v>14818986508.201099</v>
      </c>
      <c r="C34" s="20"/>
      <c r="D34" s="20"/>
    </row>
    <row r="35" spans="1:4" x14ac:dyDescent="0.3">
      <c r="A35" s="62" t="s">
        <v>169</v>
      </c>
      <c r="B35" s="63">
        <f>B3+B4+B5+B6+B8+B9+B10+B11+B12+B15+B16+B19+B23+B27+B28+B29+B30+B31+B32+B33+B34</f>
        <v>191796825331.48599</v>
      </c>
      <c r="C35" s="20"/>
      <c r="D35" s="20"/>
    </row>
    <row r="36" spans="1:4" x14ac:dyDescent="0.25">
      <c r="A36" s="64" t="s">
        <v>170</v>
      </c>
      <c r="B36" s="55">
        <v>6328595796.8210802</v>
      </c>
      <c r="C36" s="20"/>
    </row>
    <row r="37" spans="1:4" x14ac:dyDescent="0.3">
      <c r="A37" s="62" t="s">
        <v>171</v>
      </c>
      <c r="B37" s="65">
        <f>+B35+B36</f>
        <v>198125421128.30707</v>
      </c>
    </row>
    <row r="38" spans="1:4" x14ac:dyDescent="0.3">
      <c r="A38" s="62" t="s">
        <v>172</v>
      </c>
      <c r="B38" s="65">
        <v>106251160580</v>
      </c>
      <c r="C38" s="20"/>
    </row>
    <row r="39" spans="1:4" ht="17.25" thickBot="1" x14ac:dyDescent="0.35">
      <c r="A39" s="66" t="s">
        <v>173</v>
      </c>
      <c r="B39" s="67">
        <f>B35+B38</f>
        <v>298047985911.48596</v>
      </c>
    </row>
    <row r="40" spans="1:4" ht="18" customHeight="1" x14ac:dyDescent="0.25">
      <c r="A40" s="52"/>
    </row>
    <row r="41" spans="1:4" x14ac:dyDescent="0.25"/>
    <row r="42" spans="1:4" x14ac:dyDescent="0.25"/>
    <row r="43" spans="1:4" x14ac:dyDescent="0.25"/>
    <row r="44" spans="1:4" ht="16.5" customHeight="1" x14ac:dyDescent="0.25">
      <c r="A44" s="16"/>
    </row>
    <row r="45" spans="1:4" ht="16.5" customHeight="1" x14ac:dyDescent="0.25">
      <c r="A45" s="16"/>
    </row>
    <row r="46" spans="1:4" ht="16.5" customHeight="1" x14ac:dyDescent="0.25">
      <c r="A46" s="16"/>
    </row>
    <row r="47" spans="1:4" ht="16.5" customHeight="1" x14ac:dyDescent="0.25">
      <c r="A47" s="16"/>
    </row>
    <row r="48" spans="1:4" ht="16.5" customHeight="1" x14ac:dyDescent="0.25">
      <c r="A48" s="16"/>
    </row>
    <row r="49" spans="1:1" ht="16.5" customHeight="1" x14ac:dyDescent="0.25">
      <c r="A49" s="16"/>
    </row>
    <row r="50" spans="1:1" ht="16.5" customHeight="1" x14ac:dyDescent="0.25">
      <c r="A50" s="16"/>
    </row>
    <row r="51" spans="1:1" x14ac:dyDescent="0.25"/>
    <row r="52" spans="1:1" ht="16.5" hidden="1" customHeight="1" x14ac:dyDescent="0.25">
      <c r="A52" s="36">
        <v>40</v>
      </c>
    </row>
    <row r="53" spans="1:1" ht="16.5" hidden="1" customHeight="1" x14ac:dyDescent="0.25">
      <c r="A53" s="36">
        <v>30</v>
      </c>
    </row>
    <row r="54" spans="1:1" ht="16.5" hidden="1" customHeight="1" x14ac:dyDescent="0.25">
      <c r="A54" s="37">
        <v>50</v>
      </c>
    </row>
    <row r="55" spans="1:1" ht="16.5" hidden="1" customHeight="1" x14ac:dyDescent="0.25">
      <c r="A55" s="35"/>
    </row>
    <row r="56" spans="1:1" x14ac:dyDescent="0.25"/>
    <row r="57" spans="1:1" x14ac:dyDescent="0.25"/>
    <row r="58" spans="1:1" x14ac:dyDescent="0.25"/>
    <row r="59" spans="1:1" x14ac:dyDescent="0.25"/>
    <row r="60" spans="1:1" x14ac:dyDescent="0.25"/>
    <row r="61" spans="1:1" x14ac:dyDescent="0.25"/>
    <row r="62" spans="1:1" x14ac:dyDescent="0.25"/>
    <row r="63" spans="1:1" x14ac:dyDescent="0.25"/>
    <row r="64" spans="1:1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</sheetData>
  <mergeCells count="5">
    <mergeCell ref="A1:B1"/>
    <mergeCell ref="A13:B13"/>
    <mergeCell ref="A17:B17"/>
    <mergeCell ref="A21:B21"/>
    <mergeCell ref="A25:B25"/>
  </mergeCells>
  <printOptions horizontalCentered="1" verticalCentered="1"/>
  <pageMargins left="0.39370078740157483" right="0.59055118110236227" top="0.39370078740157483" bottom="0.39370078740157483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G23" sqref="G23"/>
    </sheetView>
  </sheetViews>
  <sheetFormatPr baseColWidth="10" defaultRowHeight="15" x14ac:dyDescent="0.25"/>
  <cols>
    <col min="1" max="1" width="4.140625" bestFit="1" customWidth="1"/>
    <col min="2" max="2" width="27.140625" bestFit="1" customWidth="1"/>
    <col min="3" max="3" width="26.140625" customWidth="1"/>
    <col min="4" max="4" width="5.5703125" bestFit="1" customWidth="1"/>
    <col min="5" max="5" width="19.7109375" customWidth="1"/>
    <col min="6" max="6" width="17" customWidth="1"/>
    <col min="7" max="7" width="19.85546875" customWidth="1"/>
  </cols>
  <sheetData>
    <row r="1" spans="1:7" ht="23.25" customHeight="1" x14ac:dyDescent="0.25">
      <c r="A1" s="132" t="s">
        <v>267</v>
      </c>
      <c r="B1" s="132"/>
      <c r="C1" s="132"/>
      <c r="D1" s="132"/>
      <c r="E1" s="132"/>
      <c r="F1" s="132"/>
      <c r="G1" s="132"/>
    </row>
    <row r="2" spans="1:7" ht="33" x14ac:dyDescent="0.25">
      <c r="A2" s="68" t="s">
        <v>20</v>
      </c>
      <c r="B2" s="69" t="s">
        <v>21</v>
      </c>
      <c r="C2" s="69" t="s">
        <v>22</v>
      </c>
      <c r="D2" s="69" t="s">
        <v>23</v>
      </c>
      <c r="E2" s="69" t="s">
        <v>4</v>
      </c>
      <c r="F2" s="69" t="s">
        <v>24</v>
      </c>
      <c r="G2" s="69" t="s">
        <v>25</v>
      </c>
    </row>
    <row r="3" spans="1:7" ht="16.5" x14ac:dyDescent="0.3">
      <c r="A3" s="6">
        <v>1</v>
      </c>
      <c r="B3" s="7" t="s">
        <v>26</v>
      </c>
      <c r="C3" s="7" t="s">
        <v>27</v>
      </c>
      <c r="D3" s="7">
        <v>1991</v>
      </c>
      <c r="E3" s="7" t="s">
        <v>28</v>
      </c>
      <c r="F3" s="7" t="s">
        <v>29</v>
      </c>
      <c r="G3" s="8">
        <v>84360380</v>
      </c>
    </row>
    <row r="4" spans="1:7" ht="16.5" x14ac:dyDescent="0.3">
      <c r="A4" s="6">
        <v>2</v>
      </c>
      <c r="B4" s="7" t="s">
        <v>30</v>
      </c>
      <c r="C4" s="7" t="s">
        <v>27</v>
      </c>
      <c r="D4" s="7">
        <v>1991</v>
      </c>
      <c r="E4" s="7" t="s">
        <v>28</v>
      </c>
      <c r="F4" s="7" t="s">
        <v>29</v>
      </c>
      <c r="G4" s="8">
        <v>84360380</v>
      </c>
    </row>
    <row r="5" spans="1:7" ht="16.5" x14ac:dyDescent="0.3">
      <c r="A5" s="6">
        <v>3</v>
      </c>
      <c r="B5" s="7" t="s">
        <v>31</v>
      </c>
      <c r="C5" s="7" t="s">
        <v>27</v>
      </c>
      <c r="D5" s="7">
        <v>1993</v>
      </c>
      <c r="E5" s="7" t="s">
        <v>28</v>
      </c>
      <c r="F5" s="7" t="s">
        <v>29</v>
      </c>
      <c r="G5" s="8">
        <v>84360380</v>
      </c>
    </row>
    <row r="6" spans="1:7" ht="16.5" x14ac:dyDescent="0.3">
      <c r="A6" s="6">
        <v>4</v>
      </c>
      <c r="B6" s="7" t="s">
        <v>32</v>
      </c>
      <c r="C6" s="7" t="s">
        <v>33</v>
      </c>
      <c r="D6" s="7">
        <v>1994</v>
      </c>
      <c r="E6" s="7" t="s">
        <v>34</v>
      </c>
      <c r="F6" s="7" t="s">
        <v>35</v>
      </c>
      <c r="G6" s="8">
        <v>84360380</v>
      </c>
    </row>
    <row r="7" spans="1:7" ht="16.5" x14ac:dyDescent="0.3">
      <c r="A7" s="6">
        <v>5</v>
      </c>
      <c r="B7" s="7" t="s">
        <v>36</v>
      </c>
      <c r="C7" s="7" t="s">
        <v>27</v>
      </c>
      <c r="D7" s="7">
        <v>1998</v>
      </c>
      <c r="E7" s="7" t="s">
        <v>28</v>
      </c>
      <c r="F7" s="7" t="s">
        <v>29</v>
      </c>
      <c r="G7" s="8">
        <v>84360380</v>
      </c>
    </row>
    <row r="8" spans="1:7" ht="16.5" x14ac:dyDescent="0.3">
      <c r="A8" s="6">
        <v>6</v>
      </c>
      <c r="B8" s="7" t="s">
        <v>37</v>
      </c>
      <c r="C8" s="7" t="s">
        <v>27</v>
      </c>
      <c r="D8" s="7">
        <v>1997</v>
      </c>
      <c r="E8" s="7" t="s">
        <v>38</v>
      </c>
      <c r="F8" s="7" t="s">
        <v>35</v>
      </c>
      <c r="G8" s="8">
        <v>84360380</v>
      </c>
    </row>
    <row r="9" spans="1:7" ht="16.5" x14ac:dyDescent="0.25">
      <c r="A9" s="9">
        <v>7</v>
      </c>
      <c r="B9" s="7" t="s">
        <v>39</v>
      </c>
      <c r="C9" s="7" t="s">
        <v>40</v>
      </c>
      <c r="D9" s="7">
        <v>2000</v>
      </c>
      <c r="E9" s="7" t="s">
        <v>41</v>
      </c>
      <c r="F9" s="7" t="s">
        <v>42</v>
      </c>
      <c r="G9" s="8">
        <v>84360380</v>
      </c>
    </row>
    <row r="10" spans="1:7" ht="16.5" x14ac:dyDescent="0.3">
      <c r="A10" s="6">
        <v>8</v>
      </c>
      <c r="B10" s="7" t="s">
        <v>43</v>
      </c>
      <c r="C10" s="7" t="s">
        <v>44</v>
      </c>
      <c r="D10" s="7">
        <v>2017</v>
      </c>
      <c r="E10" s="7" t="s">
        <v>45</v>
      </c>
      <c r="F10" s="7" t="s">
        <v>42</v>
      </c>
      <c r="G10" s="8">
        <v>113502200</v>
      </c>
    </row>
    <row r="11" spans="1:7" ht="16.5" x14ac:dyDescent="0.3">
      <c r="A11" s="6">
        <v>9</v>
      </c>
      <c r="B11" s="7" t="s">
        <v>43</v>
      </c>
      <c r="C11" s="7" t="s">
        <v>44</v>
      </c>
      <c r="D11" s="7">
        <v>2017</v>
      </c>
      <c r="E11" s="7" t="s">
        <v>45</v>
      </c>
      <c r="F11" s="7" t="s">
        <v>42</v>
      </c>
      <c r="G11" s="8">
        <v>113502200</v>
      </c>
    </row>
    <row r="12" spans="1:7" ht="16.5" x14ac:dyDescent="0.3">
      <c r="A12" s="6">
        <v>10</v>
      </c>
      <c r="B12" s="7" t="s">
        <v>43</v>
      </c>
      <c r="C12" s="7" t="s">
        <v>44</v>
      </c>
      <c r="D12" s="7">
        <v>2017</v>
      </c>
      <c r="E12" s="7" t="s">
        <v>45</v>
      </c>
      <c r="F12" s="7" t="s">
        <v>42</v>
      </c>
      <c r="G12" s="8">
        <v>113502200</v>
      </c>
    </row>
    <row r="13" spans="1:7" ht="16.5" x14ac:dyDescent="0.3">
      <c r="A13" s="6">
        <v>10</v>
      </c>
      <c r="B13" s="7" t="s">
        <v>46</v>
      </c>
      <c r="C13" s="7" t="s">
        <v>47</v>
      </c>
      <c r="D13" s="7">
        <v>2017</v>
      </c>
      <c r="E13" s="7"/>
      <c r="F13" s="7"/>
      <c r="G13" s="8">
        <v>113502200</v>
      </c>
    </row>
    <row r="14" spans="1:7" ht="16.5" x14ac:dyDescent="0.3">
      <c r="A14" s="10">
        <v>11</v>
      </c>
      <c r="B14" s="11" t="s">
        <v>48</v>
      </c>
      <c r="C14" s="11" t="s">
        <v>47</v>
      </c>
      <c r="D14" s="11">
        <v>2017</v>
      </c>
      <c r="E14" s="12"/>
      <c r="F14" s="12"/>
      <c r="G14" s="8">
        <v>113502200</v>
      </c>
    </row>
    <row r="15" spans="1:7" ht="16.5" x14ac:dyDescent="0.3">
      <c r="A15" s="10">
        <v>12</v>
      </c>
      <c r="B15" s="11" t="s">
        <v>49</v>
      </c>
      <c r="C15" s="7" t="s">
        <v>50</v>
      </c>
      <c r="D15" s="11">
        <v>2017</v>
      </c>
      <c r="E15" s="7" t="s">
        <v>51</v>
      </c>
      <c r="F15" s="11" t="s">
        <v>52</v>
      </c>
      <c r="G15" s="8">
        <v>30345000</v>
      </c>
    </row>
    <row r="16" spans="1:7" ht="16.5" x14ac:dyDescent="0.3">
      <c r="A16" s="6">
        <v>13</v>
      </c>
      <c r="B16" s="11" t="s">
        <v>49</v>
      </c>
      <c r="C16" s="7" t="s">
        <v>50</v>
      </c>
      <c r="D16" s="11">
        <v>2017</v>
      </c>
      <c r="E16" s="7" t="s">
        <v>51</v>
      </c>
      <c r="F16" s="7" t="s">
        <v>52</v>
      </c>
      <c r="G16" s="8">
        <v>30345000</v>
      </c>
    </row>
    <row r="17" spans="1:7" ht="16.5" x14ac:dyDescent="0.3">
      <c r="A17" s="6">
        <v>14</v>
      </c>
      <c r="B17" s="11" t="s">
        <v>49</v>
      </c>
      <c r="C17" s="7" t="s">
        <v>50</v>
      </c>
      <c r="D17" s="11">
        <v>2017</v>
      </c>
      <c r="E17" s="7" t="s">
        <v>51</v>
      </c>
      <c r="F17" s="7" t="s">
        <v>52</v>
      </c>
      <c r="G17" s="8">
        <v>30345000</v>
      </c>
    </row>
    <row r="18" spans="1:7" ht="16.5" x14ac:dyDescent="0.3">
      <c r="A18" s="6">
        <v>15</v>
      </c>
      <c r="B18" s="11" t="s">
        <v>53</v>
      </c>
      <c r="C18" s="7" t="s">
        <v>54</v>
      </c>
      <c r="D18" s="11">
        <v>2017</v>
      </c>
      <c r="E18" s="7"/>
      <c r="F18" s="7" t="s">
        <v>52</v>
      </c>
      <c r="G18" s="8">
        <v>30345000</v>
      </c>
    </row>
    <row r="19" spans="1:7" ht="16.5" x14ac:dyDescent="0.3">
      <c r="A19" s="6">
        <v>16</v>
      </c>
      <c r="B19" s="11" t="s">
        <v>53</v>
      </c>
      <c r="C19" s="7" t="s">
        <v>54</v>
      </c>
      <c r="D19" s="11">
        <v>2017</v>
      </c>
      <c r="E19" s="7"/>
      <c r="F19" s="7" t="s">
        <v>52</v>
      </c>
      <c r="G19" s="8">
        <v>30345000</v>
      </c>
    </row>
    <row r="20" spans="1:7" ht="16.5" x14ac:dyDescent="0.3">
      <c r="A20" s="133" t="s">
        <v>13</v>
      </c>
      <c r="B20" s="134"/>
      <c r="C20" s="134"/>
      <c r="D20" s="134"/>
      <c r="E20" s="134"/>
      <c r="F20" s="135"/>
      <c r="G20" s="51">
        <f>SUM(G3:G19)</f>
        <v>1309758660</v>
      </c>
    </row>
    <row r="23" spans="1:7" x14ac:dyDescent="0.25">
      <c r="E23" s="29"/>
      <c r="F23" s="30"/>
      <c r="G23" s="29"/>
    </row>
    <row r="24" spans="1:7" x14ac:dyDescent="0.25">
      <c r="F24" s="30"/>
      <c r="G24" s="30"/>
    </row>
  </sheetData>
  <mergeCells count="2">
    <mergeCell ref="A1:G1"/>
    <mergeCell ref="A20:F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activeCell="K7" sqref="K7"/>
    </sheetView>
  </sheetViews>
  <sheetFormatPr baseColWidth="10" defaultRowHeight="15" x14ac:dyDescent="0.25"/>
  <cols>
    <col min="1" max="1" width="2.7109375" bestFit="1" customWidth="1"/>
    <col min="2" max="2" width="8" bestFit="1" customWidth="1"/>
    <col min="3" max="3" width="12.85546875" bestFit="1" customWidth="1"/>
    <col min="4" max="4" width="19.85546875" bestFit="1" customWidth="1"/>
    <col min="5" max="5" width="10" bestFit="1" customWidth="1"/>
    <col min="6" max="6" width="23.5703125" bestFit="1" customWidth="1"/>
    <col min="7" max="7" width="46.28515625" bestFit="1" customWidth="1"/>
    <col min="8" max="8" width="12" bestFit="1" customWidth="1"/>
    <col min="9" max="9" width="9.140625" bestFit="1" customWidth="1"/>
    <col min="10" max="10" width="12.42578125" bestFit="1" customWidth="1"/>
    <col min="11" max="11" width="15.28515625" bestFit="1" customWidth="1"/>
  </cols>
  <sheetData>
    <row r="1" spans="1:11" ht="18" x14ac:dyDescent="0.25">
      <c r="A1" s="140" t="s">
        <v>273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spans="1:11" ht="31.5" x14ac:dyDescent="0.25">
      <c r="A2" s="138" t="s">
        <v>0</v>
      </c>
      <c r="B2" s="139" t="s">
        <v>1</v>
      </c>
      <c r="C2" s="139" t="s">
        <v>175</v>
      </c>
      <c r="D2" s="143" t="s">
        <v>176</v>
      </c>
      <c r="E2" s="143" t="s">
        <v>177</v>
      </c>
      <c r="F2" s="143" t="s">
        <v>179</v>
      </c>
      <c r="G2" s="139" t="s">
        <v>2</v>
      </c>
      <c r="H2" s="139" t="s">
        <v>3</v>
      </c>
      <c r="I2" s="139" t="s">
        <v>4</v>
      </c>
      <c r="J2" s="139" t="s">
        <v>6</v>
      </c>
      <c r="K2" s="70" t="s">
        <v>14</v>
      </c>
    </row>
    <row r="3" spans="1:11" ht="15.75" x14ac:dyDescent="0.25">
      <c r="A3" s="138"/>
      <c r="B3" s="139"/>
      <c r="C3" s="139"/>
      <c r="D3" s="144"/>
      <c r="E3" s="144"/>
      <c r="F3" s="144"/>
      <c r="G3" s="139"/>
      <c r="H3" s="139"/>
      <c r="I3" s="139"/>
      <c r="J3" s="139"/>
      <c r="K3" s="71" t="s">
        <v>271</v>
      </c>
    </row>
    <row r="4" spans="1:11" ht="15.75" x14ac:dyDescent="0.25">
      <c r="A4" s="48">
        <v>1</v>
      </c>
      <c r="B4" s="1" t="s">
        <v>7</v>
      </c>
      <c r="C4" s="1" t="s">
        <v>180</v>
      </c>
      <c r="D4" s="1" t="s">
        <v>181</v>
      </c>
      <c r="E4" s="1" t="s">
        <v>178</v>
      </c>
      <c r="F4" s="1" t="s">
        <v>182</v>
      </c>
      <c r="G4" s="2" t="s">
        <v>184</v>
      </c>
      <c r="H4" s="4">
        <v>2500</v>
      </c>
      <c r="I4" s="5">
        <v>2014</v>
      </c>
      <c r="J4" s="3" t="s">
        <v>8</v>
      </c>
      <c r="K4" s="49">
        <v>53000000</v>
      </c>
    </row>
    <row r="5" spans="1:11" ht="15.75" x14ac:dyDescent="0.25">
      <c r="A5" s="48">
        <v>3</v>
      </c>
      <c r="B5" s="1" t="s">
        <v>9</v>
      </c>
      <c r="C5" s="1" t="s">
        <v>185</v>
      </c>
      <c r="D5" s="1" t="s">
        <v>186</v>
      </c>
      <c r="E5" s="1" t="s">
        <v>178</v>
      </c>
      <c r="F5" s="1" t="s">
        <v>182</v>
      </c>
      <c r="G5" s="2" t="s">
        <v>187</v>
      </c>
      <c r="H5" s="4">
        <v>2400</v>
      </c>
      <c r="I5" s="5">
        <v>2017</v>
      </c>
      <c r="J5" s="3" t="s">
        <v>10</v>
      </c>
      <c r="K5" s="49">
        <v>108400000</v>
      </c>
    </row>
    <row r="6" spans="1:11" ht="15.75" x14ac:dyDescent="0.25">
      <c r="A6" s="48">
        <v>4</v>
      </c>
      <c r="B6" s="1" t="s">
        <v>11</v>
      </c>
      <c r="C6" s="1" t="s">
        <v>188</v>
      </c>
      <c r="D6" s="1" t="s">
        <v>189</v>
      </c>
      <c r="E6" s="1" t="s">
        <v>178</v>
      </c>
      <c r="F6" s="1" t="s">
        <v>183</v>
      </c>
      <c r="G6" s="2" t="s">
        <v>190</v>
      </c>
      <c r="H6" s="4">
        <v>3000</v>
      </c>
      <c r="I6" s="5">
        <v>2017</v>
      </c>
      <c r="J6" s="3" t="s">
        <v>12</v>
      </c>
      <c r="K6" s="49">
        <v>167900000</v>
      </c>
    </row>
    <row r="7" spans="1:11" ht="16.5" thickBot="1" x14ac:dyDescent="0.3">
      <c r="A7" s="136" t="s">
        <v>13</v>
      </c>
      <c r="B7" s="137"/>
      <c r="C7" s="137"/>
      <c r="D7" s="137"/>
      <c r="E7" s="137"/>
      <c r="F7" s="137"/>
      <c r="G7" s="137"/>
      <c r="H7" s="137"/>
      <c r="I7" s="137"/>
      <c r="J7" s="137"/>
      <c r="K7" s="50">
        <f>SUM(K4:K6)</f>
        <v>329300000</v>
      </c>
    </row>
  </sheetData>
  <mergeCells count="12">
    <mergeCell ref="A1:K1"/>
    <mergeCell ref="C2:C3"/>
    <mergeCell ref="D2:D3"/>
    <mergeCell ref="E2:E3"/>
    <mergeCell ref="F2:F3"/>
    <mergeCell ref="A7:J7"/>
    <mergeCell ref="A2:A3"/>
    <mergeCell ref="B2:B3"/>
    <mergeCell ref="G2:G3"/>
    <mergeCell ref="H2:H3"/>
    <mergeCell ref="I2:I3"/>
    <mergeCell ref="J2:J3"/>
  </mergeCells>
  <pageMargins left="0.7" right="0.7" top="0.75" bottom="0.75" header="0.3" footer="0.3"/>
  <pageSetup orientation="portrait" r:id="rId1"/>
  <ignoredErrors>
    <ignoredError sqref="J4 J5:J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D10" sqref="D10"/>
    </sheetView>
  </sheetViews>
  <sheetFormatPr baseColWidth="10" defaultRowHeight="16.5" x14ac:dyDescent="0.3"/>
  <cols>
    <col min="1" max="1" width="33" style="38" customWidth="1"/>
    <col min="2" max="2" width="10.42578125" style="38" customWidth="1"/>
    <col min="3" max="16384" width="11.42578125" style="38"/>
  </cols>
  <sheetData>
    <row r="1" spans="1:2" ht="21.75" customHeight="1" x14ac:dyDescent="0.3">
      <c r="A1" s="145" t="s">
        <v>266</v>
      </c>
      <c r="B1" s="145"/>
    </row>
    <row r="2" spans="1:2" x14ac:dyDescent="0.3">
      <c r="A2" s="72" t="s">
        <v>125</v>
      </c>
      <c r="B2" s="72" t="s">
        <v>126</v>
      </c>
    </row>
    <row r="3" spans="1:2" x14ac:dyDescent="0.3">
      <c r="A3" s="44" t="s">
        <v>127</v>
      </c>
      <c r="B3" s="45">
        <v>1</v>
      </c>
    </row>
    <row r="4" spans="1:2" x14ac:dyDescent="0.3">
      <c r="A4" s="44" t="s">
        <v>264</v>
      </c>
      <c r="B4" s="45">
        <v>1</v>
      </c>
    </row>
    <row r="5" spans="1:2" x14ac:dyDescent="0.3">
      <c r="A5" s="44" t="s">
        <v>128</v>
      </c>
      <c r="B5" s="45">
        <v>2</v>
      </c>
    </row>
    <row r="6" spans="1:2" x14ac:dyDescent="0.3">
      <c r="A6" s="44" t="s">
        <v>260</v>
      </c>
      <c r="B6" s="45">
        <v>3</v>
      </c>
    </row>
    <row r="7" spans="1:2" x14ac:dyDescent="0.3">
      <c r="A7" s="44" t="s">
        <v>129</v>
      </c>
      <c r="B7" s="45">
        <v>4</v>
      </c>
    </row>
    <row r="8" spans="1:2" x14ac:dyDescent="0.3">
      <c r="A8" s="44" t="s">
        <v>261</v>
      </c>
      <c r="B8" s="45">
        <v>3</v>
      </c>
    </row>
    <row r="9" spans="1:2" x14ac:dyDescent="0.3">
      <c r="A9" s="44" t="s">
        <v>262</v>
      </c>
      <c r="B9" s="45">
        <v>1</v>
      </c>
    </row>
    <row r="10" spans="1:2" x14ac:dyDescent="0.3">
      <c r="A10" s="44" t="s">
        <v>131</v>
      </c>
      <c r="B10" s="45">
        <v>1</v>
      </c>
    </row>
    <row r="11" spans="1:2" x14ac:dyDescent="0.3">
      <c r="A11" s="44" t="s">
        <v>136</v>
      </c>
      <c r="B11" s="45">
        <v>1</v>
      </c>
    </row>
    <row r="12" spans="1:2" x14ac:dyDescent="0.3">
      <c r="A12" s="44" t="s">
        <v>135</v>
      </c>
      <c r="B12" s="45">
        <v>1</v>
      </c>
    </row>
    <row r="13" spans="1:2" x14ac:dyDescent="0.3">
      <c r="A13" s="44" t="s">
        <v>130</v>
      </c>
      <c r="B13" s="45">
        <v>21</v>
      </c>
    </row>
    <row r="14" spans="1:2" x14ac:dyDescent="0.3">
      <c r="A14" s="44" t="s">
        <v>263</v>
      </c>
      <c r="B14" s="45">
        <v>38</v>
      </c>
    </row>
    <row r="15" spans="1:2" x14ac:dyDescent="0.3">
      <c r="A15" s="44" t="s">
        <v>133</v>
      </c>
      <c r="B15" s="45">
        <v>18</v>
      </c>
    </row>
    <row r="16" spans="1:2" x14ac:dyDescent="0.3">
      <c r="A16" s="44" t="s">
        <v>134</v>
      </c>
      <c r="B16" s="45">
        <v>8</v>
      </c>
    </row>
    <row r="17" spans="1:2" x14ac:dyDescent="0.3">
      <c r="A17" s="44" t="s">
        <v>135</v>
      </c>
      <c r="B17" s="45">
        <v>1</v>
      </c>
    </row>
    <row r="18" spans="1:2" x14ac:dyDescent="0.3">
      <c r="A18" s="44" t="s">
        <v>132</v>
      </c>
      <c r="B18" s="45">
        <v>0</v>
      </c>
    </row>
    <row r="19" spans="1:2" x14ac:dyDescent="0.3">
      <c r="A19" s="44" t="s">
        <v>137</v>
      </c>
      <c r="B19" s="45">
        <v>3</v>
      </c>
    </row>
    <row r="20" spans="1:2" x14ac:dyDescent="0.3">
      <c r="A20" s="44" t="s">
        <v>265</v>
      </c>
      <c r="B20" s="45">
        <v>4</v>
      </c>
    </row>
    <row r="21" spans="1:2" x14ac:dyDescent="0.3">
      <c r="A21" s="44" t="s">
        <v>138</v>
      </c>
      <c r="B21" s="45">
        <v>12</v>
      </c>
    </row>
    <row r="22" spans="1:2" ht="17.25" thickBot="1" x14ac:dyDescent="0.35">
      <c r="A22" s="47" t="s">
        <v>13</v>
      </c>
      <c r="B22" s="46">
        <f>SUM(B3:B21)</f>
        <v>123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E14" sqref="E14"/>
    </sheetView>
  </sheetViews>
  <sheetFormatPr baseColWidth="10" defaultRowHeight="15" x14ac:dyDescent="0.25"/>
  <cols>
    <col min="1" max="1" width="2.7109375" bestFit="1" customWidth="1"/>
    <col min="2" max="2" width="8" bestFit="1" customWidth="1"/>
    <col min="3" max="3" width="12.85546875" bestFit="1" customWidth="1"/>
    <col min="4" max="4" width="20.7109375" bestFit="1" customWidth="1"/>
    <col min="5" max="5" width="10" bestFit="1" customWidth="1"/>
    <col min="6" max="6" width="23.5703125" bestFit="1" customWidth="1"/>
    <col min="7" max="7" width="46.28515625" bestFit="1" customWidth="1"/>
    <col min="8" max="8" width="12" bestFit="1" customWidth="1"/>
    <col min="9" max="9" width="9.140625" customWidth="1"/>
    <col min="10" max="10" width="14.42578125" customWidth="1"/>
    <col min="11" max="11" width="14.7109375" bestFit="1" customWidth="1"/>
    <col min="13" max="13" width="9.7109375" bestFit="1" customWidth="1"/>
  </cols>
  <sheetData>
    <row r="1" spans="1:13" ht="18" x14ac:dyDescent="0.25">
      <c r="A1" s="147" t="s">
        <v>272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3" ht="31.5" x14ac:dyDescent="0.25">
      <c r="A2" s="73" t="s">
        <v>0</v>
      </c>
      <c r="B2" s="72" t="s">
        <v>1</v>
      </c>
      <c r="C2" s="72" t="s">
        <v>175</v>
      </c>
      <c r="D2" s="74" t="s">
        <v>176</v>
      </c>
      <c r="E2" s="74" t="s">
        <v>177</v>
      </c>
      <c r="F2" s="74" t="s">
        <v>179</v>
      </c>
      <c r="G2" s="72" t="s">
        <v>2</v>
      </c>
      <c r="H2" s="72" t="s">
        <v>3</v>
      </c>
      <c r="I2" s="72" t="s">
        <v>4</v>
      </c>
      <c r="J2" s="75" t="s">
        <v>5</v>
      </c>
      <c r="K2" s="73" t="s">
        <v>251</v>
      </c>
    </row>
    <row r="3" spans="1:13" s="19" customFormat="1" ht="15.75" x14ac:dyDescent="0.25">
      <c r="A3" s="17">
        <v>1</v>
      </c>
      <c r="B3" s="21" t="s">
        <v>7</v>
      </c>
      <c r="C3" s="1" t="s">
        <v>180</v>
      </c>
      <c r="D3" s="1" t="s">
        <v>181</v>
      </c>
      <c r="E3" s="1" t="s">
        <v>178</v>
      </c>
      <c r="F3" s="1" t="s">
        <v>182</v>
      </c>
      <c r="G3" s="2" t="s">
        <v>184</v>
      </c>
      <c r="H3" s="4">
        <v>2500</v>
      </c>
      <c r="I3" s="5">
        <v>2014</v>
      </c>
      <c r="J3" s="13">
        <v>44909</v>
      </c>
      <c r="K3" s="26">
        <v>729180</v>
      </c>
    </row>
    <row r="4" spans="1:13" s="19" customFormat="1" ht="15.75" x14ac:dyDescent="0.25">
      <c r="A4" s="17">
        <v>3</v>
      </c>
      <c r="B4" s="21" t="s">
        <v>9</v>
      </c>
      <c r="C4" s="1" t="s">
        <v>185</v>
      </c>
      <c r="D4" s="1" t="s">
        <v>186</v>
      </c>
      <c r="E4" s="1" t="s">
        <v>178</v>
      </c>
      <c r="F4" s="1" t="s">
        <v>182</v>
      </c>
      <c r="G4" s="2" t="s">
        <v>187</v>
      </c>
      <c r="H4" s="4">
        <v>2400</v>
      </c>
      <c r="I4" s="5">
        <v>2017</v>
      </c>
      <c r="J4" s="13">
        <v>44900</v>
      </c>
      <c r="K4" s="26">
        <v>729180</v>
      </c>
    </row>
    <row r="5" spans="1:13" s="19" customFormat="1" ht="15.75" x14ac:dyDescent="0.25">
      <c r="A5" s="17">
        <v>4</v>
      </c>
      <c r="B5" s="21" t="s">
        <v>11</v>
      </c>
      <c r="C5" s="21" t="s">
        <v>188</v>
      </c>
      <c r="D5" s="21" t="s">
        <v>189</v>
      </c>
      <c r="E5" s="21" t="s">
        <v>178</v>
      </c>
      <c r="F5" s="21" t="s">
        <v>183</v>
      </c>
      <c r="G5" s="22" t="s">
        <v>190</v>
      </c>
      <c r="H5" s="23">
        <v>3000</v>
      </c>
      <c r="I5" s="21">
        <v>2017</v>
      </c>
      <c r="J5" s="18">
        <v>44853</v>
      </c>
      <c r="K5" s="27">
        <v>855110</v>
      </c>
      <c r="L5"/>
      <c r="M5" s="24"/>
    </row>
    <row r="6" spans="1:13" ht="15.75" x14ac:dyDescent="0.25">
      <c r="A6" s="146" t="s">
        <v>13</v>
      </c>
      <c r="B6" s="146"/>
      <c r="C6" s="146"/>
      <c r="D6" s="146"/>
      <c r="E6" s="146"/>
      <c r="F6" s="146"/>
      <c r="G6" s="146"/>
      <c r="H6" s="146"/>
      <c r="I6" s="146"/>
      <c r="J6" s="146"/>
      <c r="K6" s="28">
        <f>SUM(K3:K5)</f>
        <v>2313470</v>
      </c>
    </row>
    <row r="8" spans="1:13" ht="15" customHeight="1" x14ac:dyDescent="0.25">
      <c r="K8" s="14"/>
    </row>
  </sheetData>
  <mergeCells count="2">
    <mergeCell ref="A6:J6"/>
    <mergeCell ref="A1:K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D42" sqref="D42"/>
    </sheetView>
  </sheetViews>
  <sheetFormatPr baseColWidth="10" defaultRowHeight="15" x14ac:dyDescent="0.25"/>
  <cols>
    <col min="1" max="1" width="3.5703125" bestFit="1" customWidth="1"/>
    <col min="2" max="2" width="26.5703125" bestFit="1" customWidth="1"/>
    <col min="3" max="3" width="10.140625" bestFit="1" customWidth="1"/>
    <col min="4" max="4" width="37.7109375" bestFit="1" customWidth="1"/>
    <col min="5" max="8" width="12.5703125" bestFit="1" customWidth="1"/>
    <col min="9" max="9" width="11.5703125" bestFit="1" customWidth="1"/>
    <col min="10" max="10" width="15.140625" bestFit="1" customWidth="1"/>
  </cols>
  <sheetData>
    <row r="1" spans="1:10" x14ac:dyDescent="0.25">
      <c r="A1" s="148" t="s">
        <v>191</v>
      </c>
      <c r="B1" s="149"/>
      <c r="C1" s="149"/>
      <c r="D1" s="149"/>
      <c r="E1" s="149"/>
      <c r="F1" s="149"/>
      <c r="G1" s="149"/>
      <c r="H1" s="149"/>
      <c r="I1" s="149"/>
      <c r="J1" s="150"/>
    </row>
    <row r="2" spans="1:10" x14ac:dyDescent="0.25">
      <c r="A2" s="151"/>
      <c r="B2" s="152"/>
      <c r="C2" s="152"/>
      <c r="D2" s="152"/>
      <c r="E2" s="152"/>
      <c r="F2" s="152"/>
      <c r="G2" s="152"/>
      <c r="H2" s="152"/>
      <c r="I2" s="152"/>
      <c r="J2" s="153"/>
    </row>
    <row r="3" spans="1:10" ht="45" x14ac:dyDescent="0.25">
      <c r="A3" s="42" t="s">
        <v>15</v>
      </c>
      <c r="B3" s="40" t="s">
        <v>192</v>
      </c>
      <c r="C3" s="40" t="s">
        <v>193</v>
      </c>
      <c r="D3" s="40" t="s">
        <v>194</v>
      </c>
      <c r="E3" s="41" t="s">
        <v>195</v>
      </c>
      <c r="F3" s="41" t="s">
        <v>196</v>
      </c>
      <c r="G3" s="41" t="s">
        <v>197</v>
      </c>
      <c r="H3" s="41" t="s">
        <v>198</v>
      </c>
      <c r="I3" s="41" t="s">
        <v>199</v>
      </c>
      <c r="J3" s="43" t="s">
        <v>200</v>
      </c>
    </row>
    <row r="4" spans="1:10" ht="16.5" x14ac:dyDescent="0.3">
      <c r="A4" s="83">
        <v>1</v>
      </c>
      <c r="B4" s="84" t="s">
        <v>201</v>
      </c>
      <c r="C4" s="85">
        <v>20585843</v>
      </c>
      <c r="D4" s="86" t="s">
        <v>202</v>
      </c>
      <c r="E4" s="87">
        <f>+I4*22</f>
        <v>106232556.54000001</v>
      </c>
      <c r="F4" s="87">
        <f>+I4*25</f>
        <v>120718814.25</v>
      </c>
      <c r="G4" s="87">
        <f>+I4*40</f>
        <v>193150102.80000001</v>
      </c>
      <c r="H4" s="87">
        <f>+I4*50</f>
        <v>241437628.5</v>
      </c>
      <c r="I4" s="87">
        <v>4828752.57</v>
      </c>
      <c r="J4" s="87">
        <f>+I4*32</f>
        <v>154520082.24000001</v>
      </c>
    </row>
    <row r="5" spans="1:10" ht="16.5" x14ac:dyDescent="0.3">
      <c r="A5" s="83">
        <v>2</v>
      </c>
      <c r="B5" s="84" t="s">
        <v>203</v>
      </c>
      <c r="C5" s="85">
        <v>3090719</v>
      </c>
      <c r="D5" s="86" t="s">
        <v>204</v>
      </c>
      <c r="E5" s="87">
        <f t="shared" ref="E5:E33" si="0">+I5*22</f>
        <v>146464466.72</v>
      </c>
      <c r="F5" s="87">
        <f t="shared" ref="F5:F33" si="1">+I5*25</f>
        <v>166436894</v>
      </c>
      <c r="G5" s="87">
        <f t="shared" ref="G5:G33" si="2">+I5*40</f>
        <v>266299030.39999998</v>
      </c>
      <c r="H5" s="87">
        <f t="shared" ref="H5:H33" si="3">+I5*50</f>
        <v>332873788</v>
      </c>
      <c r="I5" s="87">
        <v>6657475.7599999998</v>
      </c>
      <c r="J5" s="87">
        <f t="shared" ref="J5:J33" si="4">+I5*32</f>
        <v>213039224.31999999</v>
      </c>
    </row>
    <row r="6" spans="1:10" ht="16.5" x14ac:dyDescent="0.3">
      <c r="A6" s="83">
        <v>3</v>
      </c>
      <c r="B6" s="84" t="s">
        <v>205</v>
      </c>
      <c r="C6" s="85">
        <v>20526706</v>
      </c>
      <c r="D6" s="86" t="s">
        <v>206</v>
      </c>
      <c r="E6" s="87">
        <f t="shared" si="0"/>
        <v>104009100.80000001</v>
      </c>
      <c r="F6" s="87">
        <f t="shared" si="1"/>
        <v>118192160.00000001</v>
      </c>
      <c r="G6" s="87">
        <f t="shared" si="2"/>
        <v>189107456</v>
      </c>
      <c r="H6" s="87">
        <f t="shared" si="3"/>
        <v>236384320.00000003</v>
      </c>
      <c r="I6" s="87">
        <v>4727686.4000000004</v>
      </c>
      <c r="J6" s="87">
        <f t="shared" si="4"/>
        <v>151285964.80000001</v>
      </c>
    </row>
    <row r="7" spans="1:10" ht="16.5" x14ac:dyDescent="0.3">
      <c r="A7" s="83">
        <v>4</v>
      </c>
      <c r="B7" s="84" t="s">
        <v>207</v>
      </c>
      <c r="C7" s="85">
        <v>79047259</v>
      </c>
      <c r="D7" s="86" t="s">
        <v>61</v>
      </c>
      <c r="E7" s="87">
        <f t="shared" si="0"/>
        <v>102749768</v>
      </c>
      <c r="F7" s="87">
        <f t="shared" si="1"/>
        <v>116761100</v>
      </c>
      <c r="G7" s="87">
        <f t="shared" si="2"/>
        <v>186817760</v>
      </c>
      <c r="H7" s="87">
        <f t="shared" si="3"/>
        <v>233522200</v>
      </c>
      <c r="I7" s="87">
        <v>4670444</v>
      </c>
      <c r="J7" s="87">
        <f t="shared" si="4"/>
        <v>149454208</v>
      </c>
    </row>
    <row r="8" spans="1:10" ht="16.5" x14ac:dyDescent="0.3">
      <c r="A8" s="83">
        <v>5</v>
      </c>
      <c r="B8" s="84" t="s">
        <v>208</v>
      </c>
      <c r="C8" s="85">
        <v>79268034</v>
      </c>
      <c r="D8" s="86" t="s">
        <v>67</v>
      </c>
      <c r="E8" s="87">
        <f t="shared" si="0"/>
        <v>101492288.26000001</v>
      </c>
      <c r="F8" s="87">
        <f t="shared" si="1"/>
        <v>115332145.75</v>
      </c>
      <c r="G8" s="87">
        <f t="shared" si="2"/>
        <v>184531433.19999999</v>
      </c>
      <c r="H8" s="87">
        <f t="shared" si="3"/>
        <v>230664291.5</v>
      </c>
      <c r="I8" s="87">
        <v>4613285.83</v>
      </c>
      <c r="J8" s="87">
        <f t="shared" si="4"/>
        <v>147625146.56</v>
      </c>
    </row>
    <row r="9" spans="1:10" ht="16.5" x14ac:dyDescent="0.3">
      <c r="A9" s="83">
        <v>6</v>
      </c>
      <c r="B9" s="84" t="s">
        <v>209</v>
      </c>
      <c r="C9" s="85">
        <v>79756785</v>
      </c>
      <c r="D9" s="86" t="s">
        <v>210</v>
      </c>
      <c r="E9" s="87">
        <f t="shared" si="0"/>
        <v>133530324.40000001</v>
      </c>
      <c r="F9" s="87">
        <f t="shared" si="1"/>
        <v>151739005</v>
      </c>
      <c r="G9" s="87">
        <f t="shared" si="2"/>
        <v>242782408</v>
      </c>
      <c r="H9" s="87">
        <f t="shared" si="3"/>
        <v>303478010</v>
      </c>
      <c r="I9" s="87">
        <v>6069560.2000000002</v>
      </c>
      <c r="J9" s="87">
        <f t="shared" si="4"/>
        <v>194225926.40000001</v>
      </c>
    </row>
    <row r="10" spans="1:10" ht="16.5" x14ac:dyDescent="0.3">
      <c r="A10" s="83">
        <v>7</v>
      </c>
      <c r="B10" s="84" t="s">
        <v>211</v>
      </c>
      <c r="C10" s="85">
        <v>79327092</v>
      </c>
      <c r="D10" s="86" t="s">
        <v>212</v>
      </c>
      <c r="E10" s="87">
        <f t="shared" si="0"/>
        <v>105980739.69999999</v>
      </c>
      <c r="F10" s="87">
        <f t="shared" si="1"/>
        <v>120432658.74999999</v>
      </c>
      <c r="G10" s="87">
        <f t="shared" si="2"/>
        <v>192692254</v>
      </c>
      <c r="H10" s="87">
        <f t="shared" si="3"/>
        <v>240865317.49999997</v>
      </c>
      <c r="I10" s="87">
        <v>4817306.3499999996</v>
      </c>
      <c r="J10" s="87">
        <f t="shared" si="4"/>
        <v>154153803.19999999</v>
      </c>
    </row>
    <row r="11" spans="1:10" ht="16.5" x14ac:dyDescent="0.3">
      <c r="A11" s="83">
        <v>8</v>
      </c>
      <c r="B11" s="84" t="s">
        <v>213</v>
      </c>
      <c r="C11" s="85">
        <v>79498634</v>
      </c>
      <c r="D11" s="86" t="s">
        <v>214</v>
      </c>
      <c r="E11" s="87">
        <f t="shared" si="0"/>
        <v>111280342.36</v>
      </c>
      <c r="F11" s="87">
        <f t="shared" si="1"/>
        <v>126454934.5</v>
      </c>
      <c r="G11" s="87">
        <f t="shared" si="2"/>
        <v>202327895.19999999</v>
      </c>
      <c r="H11" s="87">
        <f t="shared" si="3"/>
        <v>252909869</v>
      </c>
      <c r="I11" s="87">
        <v>5058197.38</v>
      </c>
      <c r="J11" s="87">
        <f t="shared" si="4"/>
        <v>161862316.16</v>
      </c>
    </row>
    <row r="12" spans="1:10" ht="16.5" x14ac:dyDescent="0.3">
      <c r="A12" s="83">
        <v>9</v>
      </c>
      <c r="B12" s="84" t="s">
        <v>215</v>
      </c>
      <c r="C12" s="85">
        <v>13486771</v>
      </c>
      <c r="D12" s="86" t="s">
        <v>72</v>
      </c>
      <c r="E12" s="87">
        <f t="shared" si="0"/>
        <v>113691091.14</v>
      </c>
      <c r="F12" s="87">
        <f t="shared" si="1"/>
        <v>129194421.75</v>
      </c>
      <c r="G12" s="87">
        <f t="shared" si="2"/>
        <v>206711074.80000001</v>
      </c>
      <c r="H12" s="87">
        <f t="shared" si="3"/>
        <v>258388843.5</v>
      </c>
      <c r="I12" s="87">
        <v>5167776.87</v>
      </c>
      <c r="J12" s="87">
        <f t="shared" si="4"/>
        <v>165368859.84</v>
      </c>
    </row>
    <row r="13" spans="1:10" ht="16.5" x14ac:dyDescent="0.3">
      <c r="A13" s="83">
        <v>10</v>
      </c>
      <c r="B13" s="84" t="s">
        <v>216</v>
      </c>
      <c r="C13" s="85">
        <v>51986767</v>
      </c>
      <c r="D13" s="86" t="s">
        <v>78</v>
      </c>
      <c r="E13" s="87">
        <f t="shared" si="0"/>
        <v>250399891.5</v>
      </c>
      <c r="F13" s="87">
        <f t="shared" si="1"/>
        <v>284545331.25</v>
      </c>
      <c r="G13" s="87">
        <f t="shared" si="2"/>
        <v>455272530</v>
      </c>
      <c r="H13" s="87">
        <f t="shared" si="3"/>
        <v>569090662.5</v>
      </c>
      <c r="I13" s="87">
        <v>11381813.25</v>
      </c>
      <c r="J13" s="87">
        <f t="shared" si="4"/>
        <v>364218024</v>
      </c>
    </row>
    <row r="14" spans="1:10" ht="16.5" x14ac:dyDescent="0.3">
      <c r="A14" s="83">
        <v>11</v>
      </c>
      <c r="B14" s="84" t="s">
        <v>217</v>
      </c>
      <c r="C14" s="85">
        <v>79694298</v>
      </c>
      <c r="D14" s="86" t="s">
        <v>75</v>
      </c>
      <c r="E14" s="87">
        <f t="shared" si="0"/>
        <v>91898836.700000003</v>
      </c>
      <c r="F14" s="87">
        <f t="shared" si="1"/>
        <v>104430496.25</v>
      </c>
      <c r="G14" s="87">
        <f t="shared" si="2"/>
        <v>167088794</v>
      </c>
      <c r="H14" s="87">
        <f t="shared" si="3"/>
        <v>208860992.5</v>
      </c>
      <c r="I14" s="87">
        <v>4177219.85</v>
      </c>
      <c r="J14" s="87">
        <f t="shared" si="4"/>
        <v>133671035.2</v>
      </c>
    </row>
    <row r="15" spans="1:10" ht="16.5" x14ac:dyDescent="0.3">
      <c r="A15" s="83">
        <v>12</v>
      </c>
      <c r="B15" s="84" t="s">
        <v>218</v>
      </c>
      <c r="C15" s="85">
        <v>79672672</v>
      </c>
      <c r="D15" s="86" t="s">
        <v>219</v>
      </c>
      <c r="E15" s="87">
        <f t="shared" si="0"/>
        <v>172640202.68000001</v>
      </c>
      <c r="F15" s="87">
        <f t="shared" si="1"/>
        <v>196182048.5</v>
      </c>
      <c r="G15" s="87">
        <f t="shared" si="2"/>
        <v>313891277.60000002</v>
      </c>
      <c r="H15" s="87">
        <f t="shared" si="3"/>
        <v>392364097</v>
      </c>
      <c r="I15" s="87">
        <v>7847281.9400000004</v>
      </c>
      <c r="J15" s="87">
        <f t="shared" si="4"/>
        <v>251113022.08000001</v>
      </c>
    </row>
    <row r="16" spans="1:10" ht="16.5" x14ac:dyDescent="0.3">
      <c r="A16" s="83">
        <v>13</v>
      </c>
      <c r="B16" s="84" t="s">
        <v>220</v>
      </c>
      <c r="C16" s="85">
        <v>79525581</v>
      </c>
      <c r="D16" s="86" t="s">
        <v>221</v>
      </c>
      <c r="E16" s="87">
        <f t="shared" si="0"/>
        <v>112171748.92</v>
      </c>
      <c r="F16" s="87">
        <f t="shared" si="1"/>
        <v>127467896.50000001</v>
      </c>
      <c r="G16" s="87">
        <f t="shared" si="2"/>
        <v>203948634.40000001</v>
      </c>
      <c r="H16" s="87">
        <f t="shared" si="3"/>
        <v>254935793.00000003</v>
      </c>
      <c r="I16" s="87">
        <v>5098715.8600000003</v>
      </c>
      <c r="J16" s="87">
        <f t="shared" si="4"/>
        <v>163158907.52000001</v>
      </c>
    </row>
    <row r="17" spans="1:10" ht="16.5" x14ac:dyDescent="0.3">
      <c r="A17" s="83">
        <v>14</v>
      </c>
      <c r="B17" s="84" t="s">
        <v>222</v>
      </c>
      <c r="C17" s="85">
        <v>20903995</v>
      </c>
      <c r="D17" s="86" t="s">
        <v>223</v>
      </c>
      <c r="E17" s="87">
        <f t="shared" si="0"/>
        <v>178177609.94</v>
      </c>
      <c r="F17" s="87">
        <f t="shared" si="1"/>
        <v>202474556.75</v>
      </c>
      <c r="G17" s="87">
        <f t="shared" si="2"/>
        <v>323959290.79999995</v>
      </c>
      <c r="H17" s="87">
        <f t="shared" si="3"/>
        <v>404949113.5</v>
      </c>
      <c r="I17" s="87">
        <v>8098982.2699999996</v>
      </c>
      <c r="J17" s="87">
        <f t="shared" si="4"/>
        <v>259167432.63999999</v>
      </c>
    </row>
    <row r="18" spans="1:10" ht="16.5" x14ac:dyDescent="0.3">
      <c r="A18" s="83">
        <v>15</v>
      </c>
      <c r="B18" s="84" t="s">
        <v>224</v>
      </c>
      <c r="C18" s="85">
        <v>3080725</v>
      </c>
      <c r="D18" s="86" t="s">
        <v>225</v>
      </c>
      <c r="E18" s="87">
        <f t="shared" si="0"/>
        <v>98079249.620000005</v>
      </c>
      <c r="F18" s="87">
        <f t="shared" si="1"/>
        <v>111453692.75</v>
      </c>
      <c r="G18" s="87">
        <f t="shared" si="2"/>
        <v>178325908.40000001</v>
      </c>
      <c r="H18" s="87">
        <f t="shared" si="3"/>
        <v>222907385.5</v>
      </c>
      <c r="I18" s="87">
        <v>4458147.71</v>
      </c>
      <c r="J18" s="87">
        <f t="shared" si="4"/>
        <v>142660726.72</v>
      </c>
    </row>
    <row r="19" spans="1:10" ht="16.5" x14ac:dyDescent="0.3">
      <c r="A19" s="83">
        <v>16</v>
      </c>
      <c r="B19" s="84" t="s">
        <v>226</v>
      </c>
      <c r="C19" s="85">
        <v>51965194</v>
      </c>
      <c r="D19" s="86" t="s">
        <v>227</v>
      </c>
      <c r="E19" s="87">
        <f t="shared" si="0"/>
        <v>216493477.41999999</v>
      </c>
      <c r="F19" s="87">
        <f t="shared" si="1"/>
        <v>246015315.25</v>
      </c>
      <c r="G19" s="87">
        <f t="shared" si="2"/>
        <v>393624504.39999998</v>
      </c>
      <c r="H19" s="87">
        <f t="shared" si="3"/>
        <v>492030630.5</v>
      </c>
      <c r="I19" s="87">
        <v>9840612.6099999994</v>
      </c>
      <c r="J19" s="87">
        <f t="shared" si="4"/>
        <v>314899603.51999998</v>
      </c>
    </row>
    <row r="20" spans="1:10" ht="16.5" x14ac:dyDescent="0.3">
      <c r="A20" s="83">
        <v>17</v>
      </c>
      <c r="B20" s="84" t="s">
        <v>228</v>
      </c>
      <c r="C20" s="85">
        <v>52112688</v>
      </c>
      <c r="D20" s="86" t="s">
        <v>98</v>
      </c>
      <c r="E20" s="87">
        <f t="shared" si="0"/>
        <v>128901039.30000001</v>
      </c>
      <c r="F20" s="87">
        <f t="shared" si="1"/>
        <v>146478453.75</v>
      </c>
      <c r="G20" s="87">
        <f t="shared" si="2"/>
        <v>234365526</v>
      </c>
      <c r="H20" s="87">
        <f t="shared" si="3"/>
        <v>292956907.5</v>
      </c>
      <c r="I20" s="87">
        <v>5859138.1500000004</v>
      </c>
      <c r="J20" s="87">
        <f t="shared" si="4"/>
        <v>187492420.80000001</v>
      </c>
    </row>
    <row r="21" spans="1:10" ht="16.5" x14ac:dyDescent="0.3">
      <c r="A21" s="83">
        <v>18</v>
      </c>
      <c r="B21" s="84" t="s">
        <v>229</v>
      </c>
      <c r="C21" s="85">
        <v>20729739</v>
      </c>
      <c r="D21" s="86" t="s">
        <v>230</v>
      </c>
      <c r="E21" s="87">
        <f t="shared" si="0"/>
        <v>99153091.400000006</v>
      </c>
      <c r="F21" s="87">
        <f t="shared" si="1"/>
        <v>112673967.5</v>
      </c>
      <c r="G21" s="87">
        <f t="shared" si="2"/>
        <v>180278348</v>
      </c>
      <c r="H21" s="87">
        <f t="shared" si="3"/>
        <v>225347935</v>
      </c>
      <c r="I21" s="87">
        <v>4506958.7</v>
      </c>
      <c r="J21" s="87">
        <f t="shared" si="4"/>
        <v>144222678.40000001</v>
      </c>
    </row>
    <row r="22" spans="1:10" ht="16.5" x14ac:dyDescent="0.3">
      <c r="A22" s="83">
        <v>19</v>
      </c>
      <c r="B22" s="84" t="s">
        <v>231</v>
      </c>
      <c r="C22" s="85">
        <v>79307878</v>
      </c>
      <c r="D22" s="86" t="s">
        <v>232</v>
      </c>
      <c r="E22" s="87">
        <f t="shared" si="0"/>
        <v>111863727.80000001</v>
      </c>
      <c r="F22" s="87">
        <f t="shared" si="1"/>
        <v>127117872.50000001</v>
      </c>
      <c r="G22" s="87">
        <f t="shared" si="2"/>
        <v>203388596</v>
      </c>
      <c r="H22" s="87">
        <f t="shared" si="3"/>
        <v>254235745.00000003</v>
      </c>
      <c r="I22" s="87">
        <v>5084714.9000000004</v>
      </c>
      <c r="J22" s="87">
        <f t="shared" si="4"/>
        <v>162710876.80000001</v>
      </c>
    </row>
    <row r="23" spans="1:10" ht="16.5" x14ac:dyDescent="0.3">
      <c r="A23" s="83">
        <v>20</v>
      </c>
      <c r="B23" s="84" t="s">
        <v>233</v>
      </c>
      <c r="C23" s="85">
        <v>12118865</v>
      </c>
      <c r="D23" s="86" t="s">
        <v>234</v>
      </c>
      <c r="E23" s="87">
        <f t="shared" si="0"/>
        <v>232042856.75999999</v>
      </c>
      <c r="F23" s="87">
        <f t="shared" si="1"/>
        <v>263685064.5</v>
      </c>
      <c r="G23" s="87">
        <f t="shared" si="2"/>
        <v>421896103.19999999</v>
      </c>
      <c r="H23" s="87">
        <f t="shared" si="3"/>
        <v>527370129</v>
      </c>
      <c r="I23" s="87">
        <v>10547402.58</v>
      </c>
      <c r="J23" s="87">
        <f t="shared" si="4"/>
        <v>337516882.56</v>
      </c>
    </row>
    <row r="24" spans="1:10" ht="16.5" x14ac:dyDescent="0.3">
      <c r="A24" s="83">
        <v>21</v>
      </c>
      <c r="B24" s="84" t="s">
        <v>235</v>
      </c>
      <c r="C24" s="85">
        <v>79060685</v>
      </c>
      <c r="D24" s="86" t="s">
        <v>236</v>
      </c>
      <c r="E24" s="87">
        <f t="shared" si="0"/>
        <v>182775906.5</v>
      </c>
      <c r="F24" s="87">
        <f t="shared" si="1"/>
        <v>207699893.75</v>
      </c>
      <c r="G24" s="87">
        <f t="shared" si="2"/>
        <v>332319830</v>
      </c>
      <c r="H24" s="87">
        <f t="shared" si="3"/>
        <v>415399787.5</v>
      </c>
      <c r="I24" s="87">
        <v>8307995.75</v>
      </c>
      <c r="J24" s="87">
        <f t="shared" si="4"/>
        <v>265855864</v>
      </c>
    </row>
    <row r="25" spans="1:10" ht="16.5" x14ac:dyDescent="0.3">
      <c r="A25" s="83">
        <v>22</v>
      </c>
      <c r="B25" s="84" t="s">
        <v>237</v>
      </c>
      <c r="C25" s="85">
        <v>26328141</v>
      </c>
      <c r="D25" s="86" t="s">
        <v>238</v>
      </c>
      <c r="E25" s="87">
        <f t="shared" si="0"/>
        <v>100399397.56</v>
      </c>
      <c r="F25" s="87">
        <f t="shared" si="1"/>
        <v>114090224.50000001</v>
      </c>
      <c r="G25" s="87">
        <f t="shared" si="2"/>
        <v>182544359.20000002</v>
      </c>
      <c r="H25" s="87">
        <f t="shared" si="3"/>
        <v>228180449.00000003</v>
      </c>
      <c r="I25" s="87">
        <v>4563608.9800000004</v>
      </c>
      <c r="J25" s="87">
        <f t="shared" si="4"/>
        <v>146035487.36000001</v>
      </c>
    </row>
    <row r="26" spans="1:10" ht="16.5" x14ac:dyDescent="0.3">
      <c r="A26" s="83">
        <v>23</v>
      </c>
      <c r="B26" s="84" t="s">
        <v>239</v>
      </c>
      <c r="C26" s="85">
        <v>80428017</v>
      </c>
      <c r="D26" s="86" t="s">
        <v>108</v>
      </c>
      <c r="E26" s="87">
        <f t="shared" si="0"/>
        <v>105964662.54000001</v>
      </c>
      <c r="F26" s="87">
        <f t="shared" si="1"/>
        <v>120414389.25</v>
      </c>
      <c r="G26" s="87">
        <f t="shared" si="2"/>
        <v>192663022.80000001</v>
      </c>
      <c r="H26" s="87">
        <f t="shared" si="3"/>
        <v>240828778.5</v>
      </c>
      <c r="I26" s="87">
        <v>4816575.57</v>
      </c>
      <c r="J26" s="87">
        <f t="shared" si="4"/>
        <v>154130418.24000001</v>
      </c>
    </row>
    <row r="27" spans="1:10" ht="16.5" x14ac:dyDescent="0.3">
      <c r="A27" s="83">
        <v>24</v>
      </c>
      <c r="B27" s="84" t="s">
        <v>240</v>
      </c>
      <c r="C27" s="85">
        <v>20994083</v>
      </c>
      <c r="D27" s="86" t="s">
        <v>110</v>
      </c>
      <c r="E27" s="87">
        <f t="shared" si="0"/>
        <v>175443895.44</v>
      </c>
      <c r="F27" s="87">
        <f t="shared" si="1"/>
        <v>199368063</v>
      </c>
      <c r="G27" s="87">
        <f t="shared" si="2"/>
        <v>318988900.79999995</v>
      </c>
      <c r="H27" s="87">
        <f t="shared" si="3"/>
        <v>398736126</v>
      </c>
      <c r="I27" s="87">
        <v>7974722.5199999996</v>
      </c>
      <c r="J27" s="87">
        <f t="shared" si="4"/>
        <v>255191120.63999999</v>
      </c>
    </row>
    <row r="28" spans="1:10" ht="16.5" x14ac:dyDescent="0.3">
      <c r="A28" s="83">
        <v>25</v>
      </c>
      <c r="B28" s="84" t="s">
        <v>241</v>
      </c>
      <c r="C28" s="85">
        <v>79533151</v>
      </c>
      <c r="D28" s="86" t="s">
        <v>242</v>
      </c>
      <c r="E28" s="87">
        <f t="shared" si="0"/>
        <v>122401362.38</v>
      </c>
      <c r="F28" s="87">
        <f t="shared" si="1"/>
        <v>139092457.25</v>
      </c>
      <c r="G28" s="87">
        <f t="shared" si="2"/>
        <v>222547931.59999999</v>
      </c>
      <c r="H28" s="87">
        <f t="shared" si="3"/>
        <v>278184914.5</v>
      </c>
      <c r="I28" s="87">
        <v>5563698.29</v>
      </c>
      <c r="J28" s="87">
        <f t="shared" si="4"/>
        <v>178038345.28</v>
      </c>
    </row>
    <row r="29" spans="1:10" ht="16.5" x14ac:dyDescent="0.3">
      <c r="A29" s="83">
        <v>26</v>
      </c>
      <c r="B29" s="84" t="s">
        <v>243</v>
      </c>
      <c r="C29" s="85">
        <v>79331252</v>
      </c>
      <c r="D29" s="86" t="s">
        <v>244</v>
      </c>
      <c r="E29" s="87">
        <f t="shared" si="0"/>
        <v>112621686.97999999</v>
      </c>
      <c r="F29" s="87">
        <f t="shared" si="1"/>
        <v>127979189.75</v>
      </c>
      <c r="G29" s="87">
        <f t="shared" si="2"/>
        <v>204766703.59999999</v>
      </c>
      <c r="H29" s="87">
        <f t="shared" si="3"/>
        <v>255958379.5</v>
      </c>
      <c r="I29" s="87">
        <v>5119167.59</v>
      </c>
      <c r="J29" s="87">
        <f t="shared" si="4"/>
        <v>163813362.88</v>
      </c>
    </row>
    <row r="30" spans="1:10" ht="16.5" x14ac:dyDescent="0.3">
      <c r="A30" s="83">
        <v>27</v>
      </c>
      <c r="B30" s="84" t="s">
        <v>245</v>
      </c>
      <c r="C30" s="85">
        <v>79061980</v>
      </c>
      <c r="D30" s="86" t="s">
        <v>246</v>
      </c>
      <c r="E30" s="87">
        <f t="shared" si="0"/>
        <v>108158208.83999999</v>
      </c>
      <c r="F30" s="87">
        <f t="shared" si="1"/>
        <v>122907055.5</v>
      </c>
      <c r="G30" s="87">
        <f t="shared" si="2"/>
        <v>196651288.79999998</v>
      </c>
      <c r="H30" s="87">
        <f t="shared" si="3"/>
        <v>245814111</v>
      </c>
      <c r="I30" s="87">
        <v>4916282.22</v>
      </c>
      <c r="J30" s="87">
        <f t="shared" si="4"/>
        <v>157321031.03999999</v>
      </c>
    </row>
    <row r="31" spans="1:10" ht="16.5" x14ac:dyDescent="0.3">
      <c r="A31" s="83">
        <v>28</v>
      </c>
      <c r="B31" s="84" t="s">
        <v>247</v>
      </c>
      <c r="C31" s="85">
        <v>3256222</v>
      </c>
      <c r="D31" s="86" t="s">
        <v>121</v>
      </c>
      <c r="E31" s="87">
        <f t="shared" si="0"/>
        <v>110998441.40000001</v>
      </c>
      <c r="F31" s="87">
        <f t="shared" si="1"/>
        <v>126134592.5</v>
      </c>
      <c r="G31" s="87">
        <f t="shared" si="2"/>
        <v>201815348</v>
      </c>
      <c r="H31" s="87">
        <f t="shared" si="3"/>
        <v>252269185</v>
      </c>
      <c r="I31" s="87">
        <v>5045383.7</v>
      </c>
      <c r="J31" s="87">
        <f t="shared" si="4"/>
        <v>161452278.40000001</v>
      </c>
    </row>
    <row r="32" spans="1:10" ht="16.5" x14ac:dyDescent="0.3">
      <c r="A32" s="83">
        <v>29</v>
      </c>
      <c r="B32" s="84" t="s">
        <v>248</v>
      </c>
      <c r="C32" s="85">
        <v>79579510</v>
      </c>
      <c r="D32" s="86" t="s">
        <v>122</v>
      </c>
      <c r="E32" s="87">
        <f t="shared" si="0"/>
        <v>219824660.22</v>
      </c>
      <c r="F32" s="87">
        <f t="shared" si="1"/>
        <v>249800750.25</v>
      </c>
      <c r="G32" s="87">
        <f t="shared" si="2"/>
        <v>399681200.39999998</v>
      </c>
      <c r="H32" s="87">
        <f t="shared" si="3"/>
        <v>499601500.5</v>
      </c>
      <c r="I32" s="87">
        <v>9992030.0099999998</v>
      </c>
      <c r="J32" s="87">
        <f t="shared" si="4"/>
        <v>319744960.31999999</v>
      </c>
    </row>
    <row r="33" spans="1:10" ht="16.5" x14ac:dyDescent="0.3">
      <c r="A33" s="83">
        <v>30</v>
      </c>
      <c r="B33" s="84" t="s">
        <v>249</v>
      </c>
      <c r="C33" s="85">
        <v>79562549</v>
      </c>
      <c r="D33" s="86" t="s">
        <v>250</v>
      </c>
      <c r="E33" s="87">
        <f t="shared" si="0"/>
        <v>177919287.47999999</v>
      </c>
      <c r="F33" s="87">
        <f t="shared" si="1"/>
        <v>202181008.5</v>
      </c>
      <c r="G33" s="87">
        <f t="shared" si="2"/>
        <v>323489613.60000002</v>
      </c>
      <c r="H33" s="87">
        <f t="shared" si="3"/>
        <v>404362017</v>
      </c>
      <c r="I33" s="87">
        <v>8087240.3399999999</v>
      </c>
      <c r="J33" s="87">
        <f t="shared" si="4"/>
        <v>258791690.88</v>
      </c>
    </row>
    <row r="34" spans="1:10" ht="16.5" x14ac:dyDescent="0.3">
      <c r="A34" s="154" t="s">
        <v>13</v>
      </c>
      <c r="B34" s="154"/>
      <c r="C34" s="154"/>
      <c r="D34" s="154"/>
      <c r="E34" s="154"/>
      <c r="F34" s="154"/>
      <c r="G34" s="154"/>
      <c r="H34" s="154"/>
      <c r="I34" s="154"/>
      <c r="J34" s="88">
        <f>SUM(J4:J33)</f>
        <v>6012741700.7999992</v>
      </c>
    </row>
    <row r="35" spans="1:10" x14ac:dyDescent="0.25">
      <c r="B35" s="25"/>
    </row>
    <row r="36" spans="1:10" x14ac:dyDescent="0.25">
      <c r="B36" s="25"/>
    </row>
    <row r="37" spans="1:10" x14ac:dyDescent="0.25">
      <c r="B37" s="25"/>
    </row>
  </sheetData>
  <mergeCells count="2">
    <mergeCell ref="A1:J2"/>
    <mergeCell ref="A34:I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>
      <selection activeCell="I64" sqref="I64"/>
    </sheetView>
  </sheetViews>
  <sheetFormatPr baseColWidth="10" defaultRowHeight="15.75" x14ac:dyDescent="0.25"/>
  <cols>
    <col min="1" max="1" width="3.42578125" style="32" bestFit="1" customWidth="1"/>
    <col min="2" max="2" width="10.140625" style="31" bestFit="1" customWidth="1"/>
    <col min="3" max="3" width="43.28515625" style="31" customWidth="1"/>
    <col min="4" max="4" width="29.140625" style="31" bestFit="1" customWidth="1"/>
    <col min="5" max="5" width="10.140625" style="31" bestFit="1" customWidth="1"/>
    <col min="6" max="6" width="13" style="31" bestFit="1" customWidth="1"/>
    <col min="7" max="7" width="12.5703125" style="31" bestFit="1" customWidth="1"/>
    <col min="8" max="8" width="12.42578125" style="31" bestFit="1" customWidth="1"/>
    <col min="9" max="9" width="15.42578125" style="31" bestFit="1" customWidth="1"/>
    <col min="10" max="16384" width="11.42578125" style="31"/>
  </cols>
  <sheetData>
    <row r="1" spans="1:9" ht="25.5" customHeight="1" x14ac:dyDescent="0.25">
      <c r="A1" s="155" t="s">
        <v>259</v>
      </c>
      <c r="B1" s="156"/>
      <c r="C1" s="156"/>
      <c r="D1" s="156"/>
      <c r="E1" s="156"/>
      <c r="F1" s="156"/>
      <c r="G1" s="156"/>
      <c r="H1" s="156"/>
      <c r="I1" s="156"/>
    </row>
    <row r="2" spans="1:9" s="38" customFormat="1" ht="33" x14ac:dyDescent="0.3">
      <c r="A2" s="76" t="s">
        <v>15</v>
      </c>
      <c r="B2" s="76" t="s">
        <v>274</v>
      </c>
      <c r="C2" s="76" t="s">
        <v>258</v>
      </c>
      <c r="D2" s="76" t="s">
        <v>125</v>
      </c>
      <c r="E2" s="76" t="s">
        <v>275</v>
      </c>
      <c r="F2" s="76" t="s">
        <v>276</v>
      </c>
      <c r="G2" s="76" t="s">
        <v>277</v>
      </c>
      <c r="H2" s="76" t="s">
        <v>278</v>
      </c>
      <c r="I2" s="76" t="s">
        <v>279</v>
      </c>
    </row>
    <row r="3" spans="1:9" s="38" customFormat="1" ht="16.5" x14ac:dyDescent="0.3">
      <c r="A3" s="89">
        <v>1</v>
      </c>
      <c r="B3" s="90">
        <v>20585843</v>
      </c>
      <c r="C3" s="91" t="s">
        <v>202</v>
      </c>
      <c r="D3" s="91" t="s">
        <v>130</v>
      </c>
      <c r="E3" s="92">
        <v>35478</v>
      </c>
      <c r="F3" s="93">
        <v>24.972222222222221</v>
      </c>
      <c r="G3" s="94">
        <v>23386</v>
      </c>
      <c r="H3" s="93">
        <v>58.11780821917808</v>
      </c>
      <c r="I3" s="95">
        <v>50294698</v>
      </c>
    </row>
    <row r="4" spans="1:9" s="38" customFormat="1" ht="16.5" x14ac:dyDescent="0.3">
      <c r="A4" s="89">
        <v>2</v>
      </c>
      <c r="B4" s="90">
        <v>3090719</v>
      </c>
      <c r="C4" s="91" t="s">
        <v>204</v>
      </c>
      <c r="D4" s="91" t="s">
        <v>134</v>
      </c>
      <c r="E4" s="92">
        <v>34817</v>
      </c>
      <c r="F4" s="93">
        <v>26.774999999999999</v>
      </c>
      <c r="G4" s="94">
        <v>25481</v>
      </c>
      <c r="H4" s="93">
        <v>52.37808219178082</v>
      </c>
      <c r="I4" s="95">
        <v>46484886</v>
      </c>
    </row>
    <row r="5" spans="1:9" s="38" customFormat="1" ht="16.5" x14ac:dyDescent="0.3">
      <c r="A5" s="89">
        <v>3</v>
      </c>
      <c r="B5" s="90">
        <v>20526706</v>
      </c>
      <c r="C5" s="91" t="s">
        <v>206</v>
      </c>
      <c r="D5" s="91" t="s">
        <v>130</v>
      </c>
      <c r="E5" s="92">
        <v>33952</v>
      </c>
      <c r="F5" s="93">
        <v>29.147222222222222</v>
      </c>
      <c r="G5" s="94">
        <v>20708</v>
      </c>
      <c r="H5" s="93">
        <v>65.454794520547949</v>
      </c>
      <c r="I5" s="96">
        <v>2545612</v>
      </c>
    </row>
    <row r="6" spans="1:9" s="38" customFormat="1" ht="16.5" x14ac:dyDescent="0.3">
      <c r="A6" s="89">
        <v>4</v>
      </c>
      <c r="B6" s="90">
        <v>79047259</v>
      </c>
      <c r="C6" s="91" t="s">
        <v>61</v>
      </c>
      <c r="D6" s="91" t="s">
        <v>263</v>
      </c>
      <c r="E6" s="92">
        <v>34764</v>
      </c>
      <c r="F6" s="93">
        <v>26.919444444444444</v>
      </c>
      <c r="G6" s="94">
        <v>24211</v>
      </c>
      <c r="H6" s="93">
        <v>55.857534246575341</v>
      </c>
      <c r="I6" s="96">
        <v>92114749</v>
      </c>
    </row>
    <row r="7" spans="1:9" s="38" customFormat="1" ht="16.5" x14ac:dyDescent="0.3">
      <c r="A7" s="89">
        <v>5</v>
      </c>
      <c r="B7" s="90">
        <v>79268034</v>
      </c>
      <c r="C7" s="91" t="s">
        <v>67</v>
      </c>
      <c r="D7" s="91" t="s">
        <v>133</v>
      </c>
      <c r="E7" s="92">
        <v>33365</v>
      </c>
      <c r="F7" s="93">
        <v>30.75</v>
      </c>
      <c r="G7" s="94">
        <v>22997</v>
      </c>
      <c r="H7" s="93">
        <v>59.183561643835617</v>
      </c>
      <c r="I7" s="96">
        <v>90497689</v>
      </c>
    </row>
    <row r="8" spans="1:9" s="38" customFormat="1" ht="16.5" x14ac:dyDescent="0.3">
      <c r="A8" s="89">
        <v>6</v>
      </c>
      <c r="B8" s="90">
        <v>79756785</v>
      </c>
      <c r="C8" s="91" t="s">
        <v>210</v>
      </c>
      <c r="D8" s="91" t="s">
        <v>134</v>
      </c>
      <c r="E8" s="92">
        <v>34849</v>
      </c>
      <c r="F8" s="93">
        <v>26.68611111111111</v>
      </c>
      <c r="G8" s="94">
        <v>27583</v>
      </c>
      <c r="H8" s="93">
        <v>46.61917808219178</v>
      </c>
      <c r="I8" s="96">
        <v>63181960</v>
      </c>
    </row>
    <row r="9" spans="1:9" s="38" customFormat="1" ht="16.5" x14ac:dyDescent="0.3">
      <c r="A9" s="89">
        <v>7</v>
      </c>
      <c r="B9" s="90">
        <v>79327092</v>
      </c>
      <c r="C9" s="91" t="s">
        <v>212</v>
      </c>
      <c r="D9" s="91" t="s">
        <v>130</v>
      </c>
      <c r="E9" s="92">
        <v>35530</v>
      </c>
      <c r="F9" s="93">
        <v>24.824999999999999</v>
      </c>
      <c r="G9" s="94">
        <v>23727</v>
      </c>
      <c r="H9" s="93">
        <v>57.183561643835617</v>
      </c>
      <c r="I9" s="96">
        <v>77318740</v>
      </c>
    </row>
    <row r="10" spans="1:9" s="38" customFormat="1" ht="16.5" x14ac:dyDescent="0.3">
      <c r="A10" s="89">
        <v>8</v>
      </c>
      <c r="B10" s="90">
        <v>79498634</v>
      </c>
      <c r="C10" s="91" t="s">
        <v>214</v>
      </c>
      <c r="D10" s="91" t="s">
        <v>263</v>
      </c>
      <c r="E10" s="92">
        <v>34844</v>
      </c>
      <c r="F10" s="93">
        <v>26.7</v>
      </c>
      <c r="G10" s="94">
        <v>25429</v>
      </c>
      <c r="H10" s="93">
        <v>52.520547945205479</v>
      </c>
      <c r="I10" s="96">
        <v>61064055</v>
      </c>
    </row>
    <row r="11" spans="1:9" s="38" customFormat="1" ht="16.5" x14ac:dyDescent="0.3">
      <c r="A11" s="89">
        <v>9</v>
      </c>
      <c r="B11" s="90">
        <v>13486771</v>
      </c>
      <c r="C11" s="91" t="s">
        <v>72</v>
      </c>
      <c r="D11" s="91" t="s">
        <v>263</v>
      </c>
      <c r="E11" s="92">
        <v>33338</v>
      </c>
      <c r="F11" s="93">
        <v>30.824999999999999</v>
      </c>
      <c r="G11" s="94">
        <v>24479</v>
      </c>
      <c r="H11" s="93">
        <v>55.123287671232873</v>
      </c>
      <c r="I11" s="96">
        <v>106909278</v>
      </c>
    </row>
    <row r="12" spans="1:9" s="38" customFormat="1" ht="16.5" x14ac:dyDescent="0.3">
      <c r="A12" s="89">
        <v>10</v>
      </c>
      <c r="B12" s="90">
        <v>51986767</v>
      </c>
      <c r="C12" s="91" t="s">
        <v>78</v>
      </c>
      <c r="D12" s="91" t="s">
        <v>280</v>
      </c>
      <c r="E12" s="92">
        <v>35654</v>
      </c>
      <c r="F12" s="93">
        <v>24.486111111111111</v>
      </c>
      <c r="G12" s="94">
        <v>25834</v>
      </c>
      <c r="H12" s="93">
        <v>51.410958904109592</v>
      </c>
      <c r="I12" s="96">
        <v>80565682</v>
      </c>
    </row>
    <row r="13" spans="1:9" s="38" customFormat="1" ht="16.5" x14ac:dyDescent="0.3">
      <c r="A13" s="89">
        <v>11</v>
      </c>
      <c r="B13" s="90">
        <v>79694298</v>
      </c>
      <c r="C13" s="91" t="s">
        <v>75</v>
      </c>
      <c r="D13" s="91" t="s">
        <v>263</v>
      </c>
      <c r="E13" s="92">
        <v>36686</v>
      </c>
      <c r="F13" s="93">
        <v>21.661111111111111</v>
      </c>
      <c r="G13" s="94">
        <v>27610</v>
      </c>
      <c r="H13" s="93">
        <v>46.545205479452058</v>
      </c>
      <c r="I13" s="96">
        <v>70487686</v>
      </c>
    </row>
    <row r="14" spans="1:9" s="38" customFormat="1" ht="16.5" x14ac:dyDescent="0.3">
      <c r="A14" s="89">
        <v>12</v>
      </c>
      <c r="B14" s="90">
        <v>79525581</v>
      </c>
      <c r="C14" s="91" t="s">
        <v>221</v>
      </c>
      <c r="D14" s="91" t="s">
        <v>281</v>
      </c>
      <c r="E14" s="92">
        <v>33247</v>
      </c>
      <c r="F14" s="93">
        <v>31.077777777777779</v>
      </c>
      <c r="G14" s="94">
        <v>25603</v>
      </c>
      <c r="H14" s="93">
        <v>52.043835616438358</v>
      </c>
      <c r="I14" s="96">
        <v>38511849</v>
      </c>
    </row>
    <row r="15" spans="1:9" s="38" customFormat="1" ht="16.5" x14ac:dyDescent="0.3">
      <c r="A15" s="89">
        <v>13</v>
      </c>
      <c r="B15" s="90">
        <v>20903995</v>
      </c>
      <c r="C15" s="91" t="s">
        <v>223</v>
      </c>
      <c r="D15" s="91" t="s">
        <v>282</v>
      </c>
      <c r="E15" s="92">
        <v>33994</v>
      </c>
      <c r="F15" s="93">
        <v>29.033333333333335</v>
      </c>
      <c r="G15" s="94">
        <v>22676</v>
      </c>
      <c r="H15" s="93">
        <v>60.063013698630137</v>
      </c>
      <c r="I15" s="127">
        <v>71074270</v>
      </c>
    </row>
    <row r="16" spans="1:9" s="38" customFormat="1" ht="16.5" x14ac:dyDescent="0.3">
      <c r="A16" s="89">
        <v>14</v>
      </c>
      <c r="B16" s="90">
        <v>3080725</v>
      </c>
      <c r="C16" s="91" t="s">
        <v>225</v>
      </c>
      <c r="D16" s="91" t="s">
        <v>130</v>
      </c>
      <c r="E16" s="92">
        <v>35507</v>
      </c>
      <c r="F16" s="93">
        <v>24.886111111111113</v>
      </c>
      <c r="G16" s="94">
        <v>26772</v>
      </c>
      <c r="H16" s="93">
        <v>48.841095890410962</v>
      </c>
      <c r="I16" s="96">
        <v>54096826</v>
      </c>
    </row>
    <row r="17" spans="1:9" s="38" customFormat="1" ht="16.5" x14ac:dyDescent="0.3">
      <c r="A17" s="89">
        <v>15</v>
      </c>
      <c r="B17" s="90">
        <v>51965194</v>
      </c>
      <c r="C17" s="91" t="s">
        <v>227</v>
      </c>
      <c r="D17" s="91" t="s">
        <v>280</v>
      </c>
      <c r="E17" s="92">
        <v>32700</v>
      </c>
      <c r="F17" s="93">
        <v>32.572222222222223</v>
      </c>
      <c r="G17" s="94">
        <v>23440</v>
      </c>
      <c r="H17" s="93">
        <v>57.969863013698628</v>
      </c>
      <c r="I17" s="96">
        <v>74364810</v>
      </c>
    </row>
    <row r="18" spans="1:9" s="38" customFormat="1" ht="16.5" x14ac:dyDescent="0.3">
      <c r="A18" s="89">
        <v>16</v>
      </c>
      <c r="B18" s="90">
        <v>52112688</v>
      </c>
      <c r="C18" s="91" t="s">
        <v>98</v>
      </c>
      <c r="D18" s="91" t="s">
        <v>280</v>
      </c>
      <c r="E18" s="92">
        <v>36398</v>
      </c>
      <c r="F18" s="93">
        <v>22.447222222222223</v>
      </c>
      <c r="G18" s="94">
        <v>26309</v>
      </c>
      <c r="H18" s="93">
        <v>50.109589041095887</v>
      </c>
      <c r="I18" s="96">
        <v>65379385</v>
      </c>
    </row>
    <row r="19" spans="1:9" s="38" customFormat="1" ht="16.5" x14ac:dyDescent="0.3">
      <c r="A19" s="89">
        <v>17</v>
      </c>
      <c r="B19" s="90">
        <v>20729739</v>
      </c>
      <c r="C19" s="91" t="s">
        <v>230</v>
      </c>
      <c r="D19" s="91" t="s">
        <v>133</v>
      </c>
      <c r="E19" s="92">
        <v>33415</v>
      </c>
      <c r="F19" s="93">
        <v>30.613888888888887</v>
      </c>
      <c r="G19" s="94">
        <v>25330</v>
      </c>
      <c r="H19" s="93">
        <v>52.791780821917811</v>
      </c>
      <c r="I19" s="96">
        <v>29737671</v>
      </c>
    </row>
    <row r="20" spans="1:9" s="38" customFormat="1" ht="16.5" x14ac:dyDescent="0.3">
      <c r="A20" s="89">
        <v>18</v>
      </c>
      <c r="B20" s="90">
        <v>12118865</v>
      </c>
      <c r="C20" s="97" t="s">
        <v>234</v>
      </c>
      <c r="D20" s="91" t="s">
        <v>263</v>
      </c>
      <c r="E20" s="92">
        <v>35032</v>
      </c>
      <c r="F20" s="93">
        <v>26.18888888888889</v>
      </c>
      <c r="G20" s="94">
        <v>22190</v>
      </c>
      <c r="H20" s="93">
        <v>61.394520547945206</v>
      </c>
      <c r="I20" s="96">
        <v>49576306</v>
      </c>
    </row>
    <row r="21" spans="1:9" s="38" customFormat="1" ht="16.5" x14ac:dyDescent="0.3">
      <c r="A21" s="89">
        <v>19</v>
      </c>
      <c r="B21" s="90">
        <v>80428017</v>
      </c>
      <c r="C21" s="91" t="s">
        <v>108</v>
      </c>
      <c r="D21" s="91" t="s">
        <v>130</v>
      </c>
      <c r="E21" s="92">
        <v>34717</v>
      </c>
      <c r="F21" s="93">
        <v>27.052777777777777</v>
      </c>
      <c r="G21" s="94">
        <v>25327</v>
      </c>
      <c r="H21" s="93">
        <v>52.8</v>
      </c>
      <c r="I21" s="96">
        <v>69907714</v>
      </c>
    </row>
    <row r="22" spans="1:9" s="38" customFormat="1" ht="16.5" x14ac:dyDescent="0.3">
      <c r="A22" s="89">
        <v>20</v>
      </c>
      <c r="B22" s="90">
        <v>20994083</v>
      </c>
      <c r="C22" s="91" t="s">
        <v>110</v>
      </c>
      <c r="D22" s="91" t="s">
        <v>280</v>
      </c>
      <c r="E22" s="92">
        <v>32841</v>
      </c>
      <c r="F22" s="93">
        <v>32.18888888888889</v>
      </c>
      <c r="G22" s="94">
        <v>24080</v>
      </c>
      <c r="H22" s="93">
        <v>56.216438356164382</v>
      </c>
      <c r="I22" s="96">
        <v>70935427</v>
      </c>
    </row>
    <row r="23" spans="1:9" s="38" customFormat="1" ht="16.5" x14ac:dyDescent="0.3">
      <c r="A23" s="89">
        <v>21</v>
      </c>
      <c r="B23" s="98">
        <v>79533151</v>
      </c>
      <c r="C23" s="99" t="s">
        <v>242</v>
      </c>
      <c r="D23" s="99" t="s">
        <v>263</v>
      </c>
      <c r="E23" s="100">
        <v>35138</v>
      </c>
      <c r="F23" s="101">
        <v>25.897222222222222</v>
      </c>
      <c r="G23" s="102">
        <v>25992</v>
      </c>
      <c r="H23" s="101">
        <v>50.978082191780821</v>
      </c>
      <c r="I23" s="96">
        <v>61403241</v>
      </c>
    </row>
    <row r="24" spans="1:9" s="38" customFormat="1" ht="16.5" x14ac:dyDescent="0.3">
      <c r="A24" s="89">
        <v>22</v>
      </c>
      <c r="B24" s="90">
        <v>79331252</v>
      </c>
      <c r="C24" s="91" t="s">
        <v>244</v>
      </c>
      <c r="D24" s="91" t="s">
        <v>130</v>
      </c>
      <c r="E24" s="92">
        <v>34887</v>
      </c>
      <c r="F24" s="93">
        <v>26.583333333333332</v>
      </c>
      <c r="G24" s="94">
        <v>23745</v>
      </c>
      <c r="H24" s="93">
        <v>57.134246575342466</v>
      </c>
      <c r="I24" s="96">
        <v>71042363</v>
      </c>
    </row>
    <row r="25" spans="1:9" s="38" customFormat="1" ht="16.5" x14ac:dyDescent="0.3">
      <c r="A25" s="89">
        <v>23</v>
      </c>
      <c r="B25" s="90">
        <v>79061980</v>
      </c>
      <c r="C25" s="91" t="s">
        <v>246</v>
      </c>
      <c r="D25" s="91" t="s">
        <v>130</v>
      </c>
      <c r="E25" s="92">
        <v>33441</v>
      </c>
      <c r="F25" s="93">
        <v>30.541666666666668</v>
      </c>
      <c r="G25" s="94">
        <v>23737</v>
      </c>
      <c r="H25" s="93">
        <v>57.156164383561645</v>
      </c>
      <c r="I25" s="96">
        <v>69668191</v>
      </c>
    </row>
    <row r="26" spans="1:9" s="38" customFormat="1" ht="16.5" x14ac:dyDescent="0.3">
      <c r="A26" s="89">
        <v>24</v>
      </c>
      <c r="B26" s="90">
        <v>3256222</v>
      </c>
      <c r="C26" s="91" t="s">
        <v>121</v>
      </c>
      <c r="D26" s="91" t="s">
        <v>130</v>
      </c>
      <c r="E26" s="92">
        <v>33448</v>
      </c>
      <c r="F26" s="93">
        <v>30.522222222222222</v>
      </c>
      <c r="G26" s="94">
        <v>25626</v>
      </c>
      <c r="H26" s="93">
        <v>51.980821917808221</v>
      </c>
      <c r="I26" s="96">
        <v>107684485</v>
      </c>
    </row>
    <row r="27" spans="1:9" s="38" customFormat="1" ht="16.5" x14ac:dyDescent="0.3">
      <c r="A27" s="89">
        <v>25</v>
      </c>
      <c r="B27" s="90">
        <v>79579510</v>
      </c>
      <c r="C27" s="91" t="s">
        <v>122</v>
      </c>
      <c r="D27" s="91" t="s">
        <v>280</v>
      </c>
      <c r="E27" s="92">
        <v>35557</v>
      </c>
      <c r="F27" s="93">
        <v>24.75</v>
      </c>
      <c r="G27" s="94">
        <v>26169</v>
      </c>
      <c r="H27" s="93">
        <v>50.493150684931507</v>
      </c>
      <c r="I27" s="96">
        <v>83914459</v>
      </c>
    </row>
    <row r="28" spans="1:9" s="38" customFormat="1" ht="16.5" x14ac:dyDescent="0.3">
      <c r="A28" s="89">
        <v>26</v>
      </c>
      <c r="B28" s="90">
        <v>79562549</v>
      </c>
      <c r="C28" s="91" t="s">
        <v>250</v>
      </c>
      <c r="D28" s="91" t="s">
        <v>280</v>
      </c>
      <c r="E28" s="92">
        <v>35663</v>
      </c>
      <c r="F28" s="93">
        <v>24.461111111111112</v>
      </c>
      <c r="G28" s="94">
        <v>25852</v>
      </c>
      <c r="H28" s="93">
        <v>51.361643835616441</v>
      </c>
      <c r="I28" s="96">
        <v>1732203</v>
      </c>
    </row>
    <row r="29" spans="1:9" s="38" customFormat="1" ht="16.5" x14ac:dyDescent="0.3">
      <c r="A29" s="89">
        <v>27</v>
      </c>
      <c r="B29" s="90">
        <v>2861251</v>
      </c>
      <c r="C29" s="103" t="s">
        <v>283</v>
      </c>
      <c r="D29" s="104" t="s">
        <v>284</v>
      </c>
      <c r="E29" s="105"/>
      <c r="F29" s="93"/>
      <c r="G29" s="94">
        <v>23844</v>
      </c>
      <c r="H29" s="93">
        <f ca="1">(YEAR(NOW())-YEAR(G29))</f>
        <v>57</v>
      </c>
      <c r="I29" s="106">
        <v>24819140</v>
      </c>
    </row>
    <row r="30" spans="1:9" s="38" customFormat="1" ht="16.5" x14ac:dyDescent="0.3">
      <c r="A30" s="89">
        <v>28</v>
      </c>
      <c r="B30" s="90">
        <v>30763041</v>
      </c>
      <c r="C30" s="103" t="s">
        <v>285</v>
      </c>
      <c r="D30" s="104" t="s">
        <v>284</v>
      </c>
      <c r="E30" s="107"/>
      <c r="F30" s="108"/>
      <c r="G30" s="94">
        <v>19147</v>
      </c>
      <c r="H30" s="93">
        <f t="shared" ref="H30:H67" ca="1" si="0">(YEAR(NOW())-YEAR(G30))</f>
        <v>70</v>
      </c>
      <c r="I30" s="106">
        <v>61206321</v>
      </c>
    </row>
    <row r="31" spans="1:9" s="38" customFormat="1" ht="16.5" x14ac:dyDescent="0.3">
      <c r="A31" s="89">
        <v>29</v>
      </c>
      <c r="B31" s="90">
        <v>3076877</v>
      </c>
      <c r="C31" s="103" t="s">
        <v>286</v>
      </c>
      <c r="D31" s="104" t="s">
        <v>284</v>
      </c>
      <c r="E31" s="107"/>
      <c r="F31" s="108"/>
      <c r="G31" s="94">
        <v>19427</v>
      </c>
      <c r="H31" s="93">
        <f t="shared" ca="1" si="0"/>
        <v>69</v>
      </c>
      <c r="I31" s="106">
        <v>28158561</v>
      </c>
    </row>
    <row r="32" spans="1:9" s="38" customFormat="1" ht="16.5" x14ac:dyDescent="0.3">
      <c r="A32" s="89">
        <v>30</v>
      </c>
      <c r="B32" s="90">
        <v>11338033</v>
      </c>
      <c r="C32" s="103" t="s">
        <v>287</v>
      </c>
      <c r="D32" s="104" t="s">
        <v>284</v>
      </c>
      <c r="E32" s="107"/>
      <c r="F32" s="108"/>
      <c r="G32" s="94">
        <v>20273</v>
      </c>
      <c r="H32" s="93">
        <f t="shared" ca="1" si="0"/>
        <v>67</v>
      </c>
      <c r="I32" s="106">
        <v>69220870</v>
      </c>
    </row>
    <row r="33" spans="1:9" s="38" customFormat="1" ht="16.5" x14ac:dyDescent="0.3">
      <c r="A33" s="89">
        <v>31</v>
      </c>
      <c r="B33" s="90">
        <v>19159944</v>
      </c>
      <c r="C33" s="103" t="s">
        <v>288</v>
      </c>
      <c r="D33" s="104" t="s">
        <v>284</v>
      </c>
      <c r="E33" s="107"/>
      <c r="F33" s="108"/>
      <c r="G33" s="94">
        <v>18825</v>
      </c>
      <c r="H33" s="93">
        <f t="shared" ca="1" si="0"/>
        <v>71</v>
      </c>
      <c r="I33" s="106">
        <v>65740129</v>
      </c>
    </row>
    <row r="34" spans="1:9" s="38" customFormat="1" ht="16.5" x14ac:dyDescent="0.3">
      <c r="A34" s="89">
        <v>32</v>
      </c>
      <c r="B34" s="90">
        <v>19165861</v>
      </c>
      <c r="C34" s="103" t="s">
        <v>289</v>
      </c>
      <c r="D34" s="104" t="s">
        <v>284</v>
      </c>
      <c r="E34" s="107"/>
      <c r="F34" s="108"/>
      <c r="G34" s="94">
        <v>19042</v>
      </c>
      <c r="H34" s="93">
        <f t="shared" ca="1" si="0"/>
        <v>70</v>
      </c>
      <c r="I34" s="106">
        <v>62670622</v>
      </c>
    </row>
    <row r="35" spans="1:9" s="38" customFormat="1" ht="16.5" x14ac:dyDescent="0.3">
      <c r="A35" s="89">
        <v>33</v>
      </c>
      <c r="B35" s="90">
        <v>19180575</v>
      </c>
      <c r="C35" s="103" t="s">
        <v>290</v>
      </c>
      <c r="D35" s="104" t="s">
        <v>284</v>
      </c>
      <c r="E35" s="107"/>
      <c r="F35" s="108"/>
      <c r="G35" s="94">
        <v>18949</v>
      </c>
      <c r="H35" s="93">
        <f t="shared" ca="1" si="0"/>
        <v>71</v>
      </c>
      <c r="I35" s="106">
        <v>62524261</v>
      </c>
    </row>
    <row r="36" spans="1:9" s="38" customFormat="1" ht="16.5" x14ac:dyDescent="0.3">
      <c r="A36" s="89">
        <v>34</v>
      </c>
      <c r="B36" s="90">
        <v>19262805</v>
      </c>
      <c r="C36" s="103" t="s">
        <v>291</v>
      </c>
      <c r="D36" s="104" t="s">
        <v>284</v>
      </c>
      <c r="E36" s="107"/>
      <c r="F36" s="108"/>
      <c r="G36" s="94">
        <v>18928</v>
      </c>
      <c r="H36" s="93">
        <f t="shared" ca="1" si="0"/>
        <v>71</v>
      </c>
      <c r="I36" s="106">
        <v>62345627</v>
      </c>
    </row>
    <row r="37" spans="1:9" s="38" customFormat="1" ht="16.5" x14ac:dyDescent="0.3">
      <c r="A37" s="89">
        <v>35</v>
      </c>
      <c r="B37" s="90">
        <v>20357513</v>
      </c>
      <c r="C37" s="109" t="s">
        <v>292</v>
      </c>
      <c r="D37" s="104" t="s">
        <v>284</v>
      </c>
      <c r="E37" s="107"/>
      <c r="F37" s="108"/>
      <c r="G37" s="94">
        <v>22610</v>
      </c>
      <c r="H37" s="93">
        <f t="shared" ca="1" si="0"/>
        <v>61</v>
      </c>
      <c r="I37" s="106">
        <v>40369575</v>
      </c>
    </row>
    <row r="38" spans="1:9" s="38" customFormat="1" ht="16.5" x14ac:dyDescent="0.3">
      <c r="A38" s="89">
        <v>36</v>
      </c>
      <c r="B38" s="90">
        <v>20613114</v>
      </c>
      <c r="C38" s="103" t="s">
        <v>293</v>
      </c>
      <c r="D38" s="104" t="s">
        <v>284</v>
      </c>
      <c r="E38" s="107"/>
      <c r="F38" s="108"/>
      <c r="G38" s="94">
        <v>18352</v>
      </c>
      <c r="H38" s="93">
        <f t="shared" ca="1" si="0"/>
        <v>72</v>
      </c>
      <c r="I38" s="106">
        <v>25649248</v>
      </c>
    </row>
    <row r="39" spans="1:9" s="38" customFormat="1" ht="16.5" x14ac:dyDescent="0.3">
      <c r="A39" s="89">
        <v>37</v>
      </c>
      <c r="B39" s="90">
        <v>20951754</v>
      </c>
      <c r="C39" s="103" t="s">
        <v>294</v>
      </c>
      <c r="D39" s="104" t="s">
        <v>284</v>
      </c>
      <c r="E39" s="107"/>
      <c r="F39" s="108"/>
      <c r="G39" s="94">
        <v>21716</v>
      </c>
      <c r="H39" s="93">
        <f t="shared" ca="1" si="0"/>
        <v>63</v>
      </c>
      <c r="I39" s="106">
        <v>45164071</v>
      </c>
    </row>
    <row r="40" spans="1:9" s="38" customFormat="1" ht="16.5" x14ac:dyDescent="0.3">
      <c r="A40" s="89">
        <v>38</v>
      </c>
      <c r="B40" s="90">
        <v>20982678</v>
      </c>
      <c r="C40" s="103" t="s">
        <v>295</v>
      </c>
      <c r="D40" s="104" t="s">
        <v>284</v>
      </c>
      <c r="E40" s="107"/>
      <c r="F40" s="108"/>
      <c r="G40" s="94">
        <v>21086</v>
      </c>
      <c r="H40" s="93">
        <f t="shared" ca="1" si="0"/>
        <v>65</v>
      </c>
      <c r="I40" s="106">
        <v>63604955</v>
      </c>
    </row>
    <row r="41" spans="1:9" s="38" customFormat="1" ht="16.5" x14ac:dyDescent="0.3">
      <c r="A41" s="89">
        <v>39</v>
      </c>
      <c r="B41" s="90">
        <v>35521289</v>
      </c>
      <c r="C41" s="103" t="s">
        <v>296</v>
      </c>
      <c r="D41" s="104" t="s">
        <v>284</v>
      </c>
      <c r="E41" s="107"/>
      <c r="F41" s="108"/>
      <c r="G41" s="94">
        <v>24779</v>
      </c>
      <c r="H41" s="93">
        <f t="shared" ca="1" si="0"/>
        <v>55</v>
      </c>
      <c r="I41" s="106">
        <v>84528723</v>
      </c>
    </row>
    <row r="42" spans="1:9" s="38" customFormat="1" ht="16.5" x14ac:dyDescent="0.3">
      <c r="A42" s="89">
        <v>40</v>
      </c>
      <c r="B42" s="90">
        <v>39560674</v>
      </c>
      <c r="C42" s="103" t="s">
        <v>297</v>
      </c>
      <c r="D42" s="104" t="s">
        <v>284</v>
      </c>
      <c r="E42" s="107"/>
      <c r="F42" s="108"/>
      <c r="G42" s="94">
        <v>23731</v>
      </c>
      <c r="H42" s="93">
        <f t="shared" ca="1" si="0"/>
        <v>58</v>
      </c>
      <c r="I42" s="106">
        <v>77730150</v>
      </c>
    </row>
    <row r="43" spans="1:9" s="38" customFormat="1" ht="16.5" x14ac:dyDescent="0.3">
      <c r="A43" s="89">
        <v>41</v>
      </c>
      <c r="B43" s="90">
        <v>41563052</v>
      </c>
      <c r="C43" s="103" t="s">
        <v>298</v>
      </c>
      <c r="D43" s="104" t="s">
        <v>284</v>
      </c>
      <c r="E43" s="107"/>
      <c r="F43" s="108"/>
      <c r="G43" s="94">
        <v>19054</v>
      </c>
      <c r="H43" s="93">
        <f t="shared" ca="1" si="0"/>
        <v>70</v>
      </c>
      <c r="I43" s="106">
        <v>15851671</v>
      </c>
    </row>
    <row r="44" spans="1:9" s="38" customFormat="1" ht="16.5" x14ac:dyDescent="0.3">
      <c r="A44" s="89">
        <v>42</v>
      </c>
      <c r="B44" s="90">
        <v>41589120</v>
      </c>
      <c r="C44" s="109" t="s">
        <v>299</v>
      </c>
      <c r="D44" s="104" t="s">
        <v>284</v>
      </c>
      <c r="E44" s="107"/>
      <c r="F44" s="108"/>
      <c r="G44" s="94">
        <v>19403</v>
      </c>
      <c r="H44" s="93">
        <f t="shared" ca="1" si="0"/>
        <v>69</v>
      </c>
      <c r="I44" s="106">
        <v>79922651</v>
      </c>
    </row>
    <row r="45" spans="1:9" s="38" customFormat="1" ht="16.5" x14ac:dyDescent="0.3">
      <c r="A45" s="89">
        <v>43</v>
      </c>
      <c r="B45" s="90">
        <v>41656021</v>
      </c>
      <c r="C45" s="103" t="s">
        <v>300</v>
      </c>
      <c r="D45" s="104" t="s">
        <v>284</v>
      </c>
      <c r="E45" s="107"/>
      <c r="F45" s="108"/>
      <c r="G45" s="94">
        <v>20413</v>
      </c>
      <c r="H45" s="93">
        <f t="shared" ca="1" si="0"/>
        <v>67</v>
      </c>
      <c r="I45" s="106">
        <v>49598351</v>
      </c>
    </row>
    <row r="46" spans="1:9" s="38" customFormat="1" ht="16.5" x14ac:dyDescent="0.3">
      <c r="A46" s="89">
        <v>44</v>
      </c>
      <c r="B46" s="90">
        <v>41694946</v>
      </c>
      <c r="C46" s="103" t="s">
        <v>301</v>
      </c>
      <c r="D46" s="104" t="s">
        <v>284</v>
      </c>
      <c r="E46" s="107"/>
      <c r="F46" s="108"/>
      <c r="G46" s="94">
        <v>20011</v>
      </c>
      <c r="H46" s="93">
        <f t="shared" ca="1" si="0"/>
        <v>68</v>
      </c>
      <c r="I46" s="106">
        <v>61474547</v>
      </c>
    </row>
    <row r="47" spans="1:9" s="38" customFormat="1" ht="16.5" x14ac:dyDescent="0.3">
      <c r="A47" s="89">
        <v>45</v>
      </c>
      <c r="B47" s="90">
        <v>63390085</v>
      </c>
      <c r="C47" s="103" t="s">
        <v>302</v>
      </c>
      <c r="D47" s="104" t="s">
        <v>284</v>
      </c>
      <c r="E47" s="107"/>
      <c r="F47" s="108"/>
      <c r="G47" s="94">
        <v>21929</v>
      </c>
      <c r="H47" s="93">
        <f t="shared" ca="1" si="0"/>
        <v>62</v>
      </c>
      <c r="I47" s="106">
        <v>61836769</v>
      </c>
    </row>
    <row r="48" spans="1:9" s="38" customFormat="1" ht="16.5" x14ac:dyDescent="0.3">
      <c r="A48" s="89">
        <v>46</v>
      </c>
      <c r="B48" s="90">
        <v>65710691</v>
      </c>
      <c r="C48" s="103" t="s">
        <v>303</v>
      </c>
      <c r="D48" s="104" t="s">
        <v>284</v>
      </c>
      <c r="E48" s="107"/>
      <c r="F48" s="108"/>
      <c r="G48" s="94">
        <v>23670</v>
      </c>
      <c r="H48" s="93">
        <f t="shared" ca="1" si="0"/>
        <v>58</v>
      </c>
      <c r="I48" s="106">
        <v>40818783</v>
      </c>
    </row>
    <row r="49" spans="1:9" s="38" customFormat="1" ht="16.5" x14ac:dyDescent="0.3">
      <c r="A49" s="89">
        <v>47</v>
      </c>
      <c r="B49" s="90">
        <v>17039921</v>
      </c>
      <c r="C49" s="103" t="s">
        <v>304</v>
      </c>
      <c r="D49" s="104" t="s">
        <v>284</v>
      </c>
      <c r="E49" s="107"/>
      <c r="F49" s="108"/>
      <c r="G49" s="94">
        <v>14648</v>
      </c>
      <c r="H49" s="93">
        <f t="shared" ca="1" si="0"/>
        <v>82</v>
      </c>
      <c r="I49" s="106">
        <v>26728982</v>
      </c>
    </row>
    <row r="50" spans="1:9" s="38" customFormat="1" ht="16.5" x14ac:dyDescent="0.3">
      <c r="A50" s="89">
        <v>48</v>
      </c>
      <c r="B50" s="90">
        <v>51667419</v>
      </c>
      <c r="C50" s="109" t="s">
        <v>305</v>
      </c>
      <c r="D50" s="104" t="s">
        <v>284</v>
      </c>
      <c r="E50" s="107"/>
      <c r="F50" s="108"/>
      <c r="G50" s="94">
        <v>17763</v>
      </c>
      <c r="H50" s="93">
        <f t="shared" ca="1" si="0"/>
        <v>74</v>
      </c>
      <c r="I50" s="106">
        <v>30975503</v>
      </c>
    </row>
    <row r="51" spans="1:9" s="38" customFormat="1" ht="16.5" x14ac:dyDescent="0.3">
      <c r="A51" s="89">
        <v>49</v>
      </c>
      <c r="B51" s="90">
        <v>41489534</v>
      </c>
      <c r="C51" s="103" t="s">
        <v>306</v>
      </c>
      <c r="D51" s="104" t="s">
        <v>284</v>
      </c>
      <c r="E51" s="107"/>
      <c r="F51" s="108"/>
      <c r="G51" s="94">
        <v>22885</v>
      </c>
      <c r="H51" s="93">
        <f t="shared" ca="1" si="0"/>
        <v>60</v>
      </c>
      <c r="I51" s="106">
        <v>20002028</v>
      </c>
    </row>
    <row r="52" spans="1:9" s="38" customFormat="1" ht="16.5" x14ac:dyDescent="0.3">
      <c r="A52" s="89">
        <v>50</v>
      </c>
      <c r="B52" s="90">
        <v>19086263</v>
      </c>
      <c r="C52" s="103" t="s">
        <v>307</v>
      </c>
      <c r="D52" s="104" t="s">
        <v>284</v>
      </c>
      <c r="E52" s="107"/>
      <c r="F52" s="108"/>
      <c r="G52" s="94">
        <v>18202</v>
      </c>
      <c r="H52" s="93">
        <f t="shared" ca="1" si="0"/>
        <v>73</v>
      </c>
      <c r="I52" s="106">
        <v>20903329</v>
      </c>
    </row>
    <row r="53" spans="1:9" s="38" customFormat="1" ht="16.5" x14ac:dyDescent="0.3">
      <c r="A53" s="89">
        <v>51</v>
      </c>
      <c r="B53" s="90">
        <v>20686683</v>
      </c>
      <c r="C53" s="109" t="s">
        <v>308</v>
      </c>
      <c r="D53" s="104" t="s">
        <v>309</v>
      </c>
      <c r="E53" s="107"/>
      <c r="F53" s="108"/>
      <c r="G53" s="94">
        <v>22678</v>
      </c>
      <c r="H53" s="93">
        <f t="shared" ca="1" si="0"/>
        <v>60</v>
      </c>
      <c r="I53" s="96">
        <v>56779324</v>
      </c>
    </row>
    <row r="54" spans="1:9" s="38" customFormat="1" ht="16.5" x14ac:dyDescent="0.3">
      <c r="A54" s="89">
        <v>52</v>
      </c>
      <c r="B54" s="90">
        <v>136728</v>
      </c>
      <c r="C54" s="103" t="s">
        <v>310</v>
      </c>
      <c r="D54" s="104" t="s">
        <v>309</v>
      </c>
      <c r="E54" s="107"/>
      <c r="F54" s="108"/>
      <c r="G54" s="94"/>
      <c r="H54" s="93"/>
      <c r="I54" s="96">
        <v>28273791</v>
      </c>
    </row>
    <row r="55" spans="1:9" s="38" customFormat="1" ht="16.5" x14ac:dyDescent="0.3">
      <c r="A55" s="89">
        <v>53</v>
      </c>
      <c r="B55" s="90">
        <v>19492147</v>
      </c>
      <c r="C55" s="103" t="s">
        <v>311</v>
      </c>
      <c r="D55" s="104" t="s">
        <v>309</v>
      </c>
      <c r="E55" s="107"/>
      <c r="F55" s="108"/>
      <c r="G55" s="94">
        <v>22931</v>
      </c>
      <c r="H55" s="93">
        <f t="shared" ca="1" si="0"/>
        <v>60</v>
      </c>
      <c r="I55" s="96">
        <v>11143387</v>
      </c>
    </row>
    <row r="56" spans="1:9" s="38" customFormat="1" ht="16.5" x14ac:dyDescent="0.3">
      <c r="A56" s="89">
        <v>54</v>
      </c>
      <c r="B56" s="90">
        <v>51586531</v>
      </c>
      <c r="C56" s="109" t="s">
        <v>312</v>
      </c>
      <c r="D56" s="104" t="s">
        <v>309</v>
      </c>
      <c r="E56" s="107"/>
      <c r="F56" s="108"/>
      <c r="G56" s="94">
        <v>22294</v>
      </c>
      <c r="H56" s="93">
        <f t="shared" ca="1" si="0"/>
        <v>61</v>
      </c>
      <c r="I56" s="96">
        <v>1218201</v>
      </c>
    </row>
    <row r="57" spans="1:9" s="38" customFormat="1" ht="16.5" x14ac:dyDescent="0.3">
      <c r="A57" s="89">
        <v>55</v>
      </c>
      <c r="B57" s="90">
        <v>4323726</v>
      </c>
      <c r="C57" s="103" t="s">
        <v>313</v>
      </c>
      <c r="D57" s="104" t="s">
        <v>309</v>
      </c>
      <c r="E57" s="107"/>
      <c r="F57" s="108"/>
      <c r="G57" s="94">
        <v>16053</v>
      </c>
      <c r="H57" s="93">
        <f t="shared" ca="1" si="0"/>
        <v>79</v>
      </c>
      <c r="I57" s="96">
        <v>555676</v>
      </c>
    </row>
    <row r="58" spans="1:9" s="38" customFormat="1" ht="16.5" x14ac:dyDescent="0.3">
      <c r="A58" s="89">
        <v>56</v>
      </c>
      <c r="B58" s="90">
        <v>39786131</v>
      </c>
      <c r="C58" s="109" t="s">
        <v>314</v>
      </c>
      <c r="D58" s="104" t="s">
        <v>309</v>
      </c>
      <c r="E58" s="107"/>
      <c r="F58" s="108"/>
      <c r="G58" s="94">
        <v>24569</v>
      </c>
      <c r="H58" s="93">
        <f t="shared" ca="1" si="0"/>
        <v>55</v>
      </c>
      <c r="I58" s="96">
        <v>27647642</v>
      </c>
    </row>
    <row r="59" spans="1:9" s="38" customFormat="1" ht="16.5" x14ac:dyDescent="0.3">
      <c r="A59" s="89">
        <v>57</v>
      </c>
      <c r="B59" s="90">
        <v>3014943</v>
      </c>
      <c r="C59" s="103" t="s">
        <v>315</v>
      </c>
      <c r="D59" s="104" t="s">
        <v>309</v>
      </c>
      <c r="E59" s="107"/>
      <c r="F59" s="108"/>
      <c r="G59" s="94">
        <v>18412</v>
      </c>
      <c r="H59" s="93">
        <f t="shared" ca="1" si="0"/>
        <v>72</v>
      </c>
      <c r="I59" s="96">
        <v>16560179</v>
      </c>
    </row>
    <row r="60" spans="1:9" s="38" customFormat="1" ht="16.5" x14ac:dyDescent="0.3">
      <c r="A60" s="89">
        <v>58</v>
      </c>
      <c r="B60" s="90">
        <v>17193311</v>
      </c>
      <c r="C60" s="110" t="s">
        <v>316</v>
      </c>
      <c r="D60" s="104" t="s">
        <v>309</v>
      </c>
      <c r="E60" s="107"/>
      <c r="F60" s="108"/>
      <c r="G60" s="94">
        <v>17618</v>
      </c>
      <c r="H60" s="93">
        <f t="shared" ca="1" si="0"/>
        <v>74</v>
      </c>
      <c r="I60" s="96">
        <v>4280897</v>
      </c>
    </row>
    <row r="61" spans="1:9" s="38" customFormat="1" ht="16.5" x14ac:dyDescent="0.3">
      <c r="A61" s="89">
        <v>59</v>
      </c>
      <c r="B61" s="90">
        <v>19406896</v>
      </c>
      <c r="C61" s="109" t="s">
        <v>317</v>
      </c>
      <c r="D61" s="104" t="s">
        <v>309</v>
      </c>
      <c r="E61" s="107"/>
      <c r="F61" s="108"/>
      <c r="G61" s="94">
        <v>22048</v>
      </c>
      <c r="H61" s="93">
        <f t="shared" ca="1" si="0"/>
        <v>62</v>
      </c>
      <c r="I61" s="96">
        <v>12367088</v>
      </c>
    </row>
    <row r="62" spans="1:9" s="38" customFormat="1" ht="16.5" x14ac:dyDescent="0.3">
      <c r="A62" s="89">
        <v>60</v>
      </c>
      <c r="B62" s="90">
        <v>39524789</v>
      </c>
      <c r="C62" s="103" t="s">
        <v>318</v>
      </c>
      <c r="D62" s="104" t="s">
        <v>309</v>
      </c>
      <c r="E62" s="107"/>
      <c r="F62" s="108"/>
      <c r="G62" s="94"/>
      <c r="H62" s="93"/>
      <c r="I62" s="96">
        <v>6256448</v>
      </c>
    </row>
    <row r="63" spans="1:9" s="38" customFormat="1" ht="16.5" x14ac:dyDescent="0.3">
      <c r="A63" s="89">
        <v>61</v>
      </c>
      <c r="B63" s="90">
        <v>5624712</v>
      </c>
      <c r="C63" s="103" t="s">
        <v>319</v>
      </c>
      <c r="D63" s="104" t="s">
        <v>309</v>
      </c>
      <c r="E63" s="107"/>
      <c r="F63" s="108"/>
      <c r="G63" s="94">
        <v>20910</v>
      </c>
      <c r="H63" s="93">
        <f t="shared" ca="1" si="0"/>
        <v>65</v>
      </c>
      <c r="I63" s="96">
        <v>6293903</v>
      </c>
    </row>
    <row r="64" spans="1:9" x14ac:dyDescent="0.25">
      <c r="A64" s="89">
        <v>62</v>
      </c>
      <c r="B64" s="90">
        <v>5688710</v>
      </c>
      <c r="C64" s="103" t="s">
        <v>320</v>
      </c>
      <c r="D64" s="104" t="s">
        <v>309</v>
      </c>
      <c r="E64" s="107"/>
      <c r="F64" s="108"/>
      <c r="G64" s="94">
        <v>23115</v>
      </c>
      <c r="H64" s="93">
        <f t="shared" ca="1" si="0"/>
        <v>59</v>
      </c>
      <c r="I64" s="96">
        <v>9834946</v>
      </c>
    </row>
    <row r="65" spans="1:9" x14ac:dyDescent="0.25">
      <c r="A65" s="89">
        <v>63</v>
      </c>
      <c r="B65" s="90">
        <v>188976</v>
      </c>
      <c r="C65" s="103" t="s">
        <v>321</v>
      </c>
      <c r="D65" s="104" t="s">
        <v>309</v>
      </c>
      <c r="E65" s="107"/>
      <c r="F65" s="108"/>
      <c r="G65" s="94">
        <v>11053</v>
      </c>
      <c r="H65" s="93">
        <f t="shared" ca="1" si="0"/>
        <v>92</v>
      </c>
      <c r="I65" s="96">
        <v>4076878</v>
      </c>
    </row>
    <row r="66" spans="1:9" x14ac:dyDescent="0.25">
      <c r="A66" s="89">
        <v>64</v>
      </c>
      <c r="B66" s="90">
        <v>28684213</v>
      </c>
      <c r="C66" s="109" t="s">
        <v>322</v>
      </c>
      <c r="D66" s="104" t="s">
        <v>309</v>
      </c>
      <c r="E66" s="107"/>
      <c r="F66" s="108"/>
      <c r="G66" s="94">
        <v>23259</v>
      </c>
      <c r="H66" s="93">
        <f t="shared" ca="1" si="0"/>
        <v>59</v>
      </c>
      <c r="I66" s="96">
        <v>27372678</v>
      </c>
    </row>
    <row r="67" spans="1:9" x14ac:dyDescent="0.25">
      <c r="A67" s="89">
        <v>65</v>
      </c>
      <c r="B67" s="90">
        <v>41575342</v>
      </c>
      <c r="C67" s="103" t="s">
        <v>323</v>
      </c>
      <c r="D67" s="104" t="s">
        <v>309</v>
      </c>
      <c r="E67" s="107"/>
      <c r="F67" s="108"/>
      <c r="G67" s="94">
        <v>18976</v>
      </c>
      <c r="H67" s="93">
        <f t="shared" ca="1" si="0"/>
        <v>71</v>
      </c>
      <c r="I67" s="96">
        <v>2755845</v>
      </c>
    </row>
    <row r="68" spans="1:9" x14ac:dyDescent="0.25">
      <c r="A68" s="146" t="s">
        <v>13</v>
      </c>
      <c r="B68" s="146"/>
      <c r="C68" s="146"/>
      <c r="D68" s="146"/>
      <c r="E68" s="146"/>
      <c r="F68" s="146"/>
      <c r="G68" s="146"/>
      <c r="H68" s="146"/>
      <c r="I68" s="111">
        <f>SUM(I3:I67)</f>
        <v>3057755985</v>
      </c>
    </row>
  </sheetData>
  <mergeCells count="2">
    <mergeCell ref="A68:H68"/>
    <mergeCell ref="A1:I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E3" sqref="E3"/>
    </sheetView>
  </sheetViews>
  <sheetFormatPr baseColWidth="10" defaultRowHeight="15.75" x14ac:dyDescent="0.25"/>
  <cols>
    <col min="1" max="1" width="3.42578125" style="31" bestFit="1" customWidth="1"/>
    <col min="2" max="2" width="39.5703125" style="31" bestFit="1" customWidth="1"/>
    <col min="3" max="3" width="10.140625" style="31" bestFit="1" customWidth="1"/>
    <col min="4" max="4" width="12.5703125" style="31" bestFit="1" customWidth="1"/>
    <col min="5" max="5" width="58.140625" style="31" customWidth="1"/>
    <col min="6" max="6" width="14.7109375" style="32" bestFit="1" customWidth="1"/>
    <col min="7" max="7" width="11.140625" style="32" bestFit="1" customWidth="1"/>
    <col min="8" max="8" width="12.7109375" style="32" bestFit="1" customWidth="1"/>
    <col min="9" max="16384" width="11.42578125" style="31"/>
  </cols>
  <sheetData>
    <row r="1" spans="1:8" ht="18" x14ac:dyDescent="0.25">
      <c r="A1" s="157" t="s">
        <v>257</v>
      </c>
      <c r="B1" s="158"/>
      <c r="C1" s="158"/>
      <c r="D1" s="158"/>
      <c r="E1" s="158"/>
      <c r="F1" s="158"/>
      <c r="G1" s="158"/>
      <c r="H1" s="159"/>
    </row>
    <row r="2" spans="1:8" ht="33" x14ac:dyDescent="0.25">
      <c r="A2" s="77" t="s">
        <v>15</v>
      </c>
      <c r="B2" s="78" t="s">
        <v>16</v>
      </c>
      <c r="C2" s="78" t="s">
        <v>139</v>
      </c>
      <c r="D2" s="78" t="s">
        <v>140</v>
      </c>
      <c r="E2" s="78" t="s">
        <v>17</v>
      </c>
      <c r="F2" s="78" t="s">
        <v>18</v>
      </c>
      <c r="G2" s="78" t="s">
        <v>19</v>
      </c>
      <c r="H2" s="79" t="s">
        <v>141</v>
      </c>
    </row>
    <row r="3" spans="1:8" s="33" customFormat="1" ht="31.5" x14ac:dyDescent="0.25">
      <c r="A3" s="112">
        <v>1</v>
      </c>
      <c r="B3" s="113" t="s">
        <v>55</v>
      </c>
      <c r="C3" s="112">
        <v>20585843</v>
      </c>
      <c r="D3" s="114">
        <v>23386</v>
      </c>
      <c r="E3" s="113" t="s">
        <v>252</v>
      </c>
      <c r="F3" s="115" t="s">
        <v>324</v>
      </c>
      <c r="G3" s="116">
        <v>77322000</v>
      </c>
      <c r="H3" s="116">
        <v>162436000</v>
      </c>
    </row>
    <row r="4" spans="1:8" s="33" customFormat="1" ht="63" x14ac:dyDescent="0.25">
      <c r="A4" s="112">
        <v>2</v>
      </c>
      <c r="B4" s="113" t="s">
        <v>56</v>
      </c>
      <c r="C4" s="112">
        <v>3090719</v>
      </c>
      <c r="D4" s="114">
        <v>25481</v>
      </c>
      <c r="E4" s="113" t="s">
        <v>325</v>
      </c>
      <c r="F4" s="115" t="s">
        <v>57</v>
      </c>
      <c r="G4" s="116">
        <v>73920000</v>
      </c>
      <c r="H4" s="116">
        <v>142817000</v>
      </c>
    </row>
    <row r="5" spans="1:8" s="33" customFormat="1" ht="31.5" x14ac:dyDescent="0.25">
      <c r="A5" s="112">
        <v>3</v>
      </c>
      <c r="B5" s="113" t="s">
        <v>58</v>
      </c>
      <c r="C5" s="112">
        <v>20526706</v>
      </c>
      <c r="D5" s="114">
        <v>20708</v>
      </c>
      <c r="E5" s="113" t="s">
        <v>59</v>
      </c>
      <c r="F5" s="115" t="s">
        <v>60</v>
      </c>
      <c r="G5" s="116">
        <v>48960000</v>
      </c>
      <c r="H5" s="116">
        <v>96740000</v>
      </c>
    </row>
    <row r="6" spans="1:8" s="33" customFormat="1" ht="47.25" x14ac:dyDescent="0.25">
      <c r="A6" s="112">
        <v>4</v>
      </c>
      <c r="B6" s="113" t="s">
        <v>61</v>
      </c>
      <c r="C6" s="112">
        <v>79047259</v>
      </c>
      <c r="D6" s="114">
        <v>24211</v>
      </c>
      <c r="E6" s="113" t="s">
        <v>62</v>
      </c>
      <c r="F6" s="115" t="s">
        <v>63</v>
      </c>
      <c r="G6" s="117">
        <v>99373920</v>
      </c>
      <c r="H6" s="116">
        <v>130660000</v>
      </c>
    </row>
    <row r="7" spans="1:8" s="33" customFormat="1" ht="47.25" x14ac:dyDescent="0.25">
      <c r="A7" s="112">
        <v>5</v>
      </c>
      <c r="B7" s="113" t="s">
        <v>67</v>
      </c>
      <c r="C7" s="112">
        <v>79268034</v>
      </c>
      <c r="D7" s="114">
        <v>22997</v>
      </c>
      <c r="E7" s="113" t="s">
        <v>68</v>
      </c>
      <c r="F7" s="115" t="s">
        <v>142</v>
      </c>
      <c r="G7" s="117">
        <v>99373920</v>
      </c>
      <c r="H7" s="116">
        <v>303350000</v>
      </c>
    </row>
    <row r="8" spans="1:8" s="33" customFormat="1" ht="31.5" x14ac:dyDescent="0.25">
      <c r="A8" s="112">
        <v>6</v>
      </c>
      <c r="B8" s="113" t="s">
        <v>64</v>
      </c>
      <c r="C8" s="112">
        <v>79756785</v>
      </c>
      <c r="D8" s="114">
        <v>27583</v>
      </c>
      <c r="E8" s="113" t="s">
        <v>65</v>
      </c>
      <c r="F8" s="118" t="s">
        <v>66</v>
      </c>
      <c r="G8" s="116">
        <v>82734480</v>
      </c>
      <c r="H8" s="116">
        <v>153294960</v>
      </c>
    </row>
    <row r="9" spans="1:8" s="33" customFormat="1" ht="31.5" x14ac:dyDescent="0.25">
      <c r="A9" s="112">
        <v>7</v>
      </c>
      <c r="B9" s="113" t="s">
        <v>69</v>
      </c>
      <c r="C9" s="112">
        <v>79327092</v>
      </c>
      <c r="D9" s="114">
        <v>23727</v>
      </c>
      <c r="E9" s="113" t="s">
        <v>70</v>
      </c>
      <c r="F9" s="115" t="s">
        <v>143</v>
      </c>
      <c r="G9" s="117">
        <v>93749040</v>
      </c>
      <c r="H9" s="116">
        <v>108350000</v>
      </c>
    </row>
    <row r="10" spans="1:8" s="33" customFormat="1" ht="31.5" x14ac:dyDescent="0.25">
      <c r="A10" s="112">
        <v>8</v>
      </c>
      <c r="B10" s="113" t="s">
        <v>71</v>
      </c>
      <c r="C10" s="112">
        <v>79498634</v>
      </c>
      <c r="D10" s="114">
        <v>25429</v>
      </c>
      <c r="E10" s="113" t="s">
        <v>253</v>
      </c>
      <c r="F10" s="115" t="s">
        <v>254</v>
      </c>
      <c r="G10" s="116">
        <v>82734480</v>
      </c>
      <c r="H10" s="116">
        <v>166925240</v>
      </c>
    </row>
    <row r="11" spans="1:8" s="33" customFormat="1" ht="31.5" x14ac:dyDescent="0.25">
      <c r="A11" s="112">
        <v>9</v>
      </c>
      <c r="B11" s="113" t="s">
        <v>72</v>
      </c>
      <c r="C11" s="112">
        <v>13486771</v>
      </c>
      <c r="D11" s="114">
        <v>24479</v>
      </c>
      <c r="E11" s="113" t="s">
        <v>73</v>
      </c>
      <c r="F11" s="115" t="s">
        <v>74</v>
      </c>
      <c r="G11" s="116">
        <v>109023120</v>
      </c>
      <c r="H11" s="116">
        <v>399387500</v>
      </c>
    </row>
    <row r="12" spans="1:8" s="33" customFormat="1" ht="47.25" x14ac:dyDescent="0.25">
      <c r="A12" s="112">
        <v>10</v>
      </c>
      <c r="B12" s="113" t="s">
        <v>78</v>
      </c>
      <c r="C12" s="112">
        <v>51986767</v>
      </c>
      <c r="D12" s="114">
        <v>25834</v>
      </c>
      <c r="E12" s="113" t="s">
        <v>79</v>
      </c>
      <c r="F12" s="115" t="s">
        <v>80</v>
      </c>
      <c r="G12" s="116">
        <v>93749040</v>
      </c>
      <c r="H12" s="116">
        <v>337000000</v>
      </c>
    </row>
    <row r="13" spans="1:8" s="33" customFormat="1" x14ac:dyDescent="0.25">
      <c r="A13" s="112">
        <v>11</v>
      </c>
      <c r="B13" s="113" t="s">
        <v>75</v>
      </c>
      <c r="C13" s="112">
        <v>79694298</v>
      </c>
      <c r="D13" s="114">
        <v>27610</v>
      </c>
      <c r="E13" s="113" t="s">
        <v>76</v>
      </c>
      <c r="F13" s="115" t="s">
        <v>77</v>
      </c>
      <c r="G13" s="116">
        <v>88526040</v>
      </c>
      <c r="H13" s="116">
        <v>225023148</v>
      </c>
    </row>
    <row r="14" spans="1:8" s="33" customFormat="1" ht="31.5" x14ac:dyDescent="0.25">
      <c r="A14" s="112">
        <v>12</v>
      </c>
      <c r="B14" s="113" t="s">
        <v>81</v>
      </c>
      <c r="C14" s="112">
        <v>63390085</v>
      </c>
      <c r="D14" s="114">
        <v>21929</v>
      </c>
      <c r="E14" s="113" t="s">
        <v>82</v>
      </c>
      <c r="F14" s="115" t="s">
        <v>83</v>
      </c>
      <c r="G14" s="116">
        <v>82734480</v>
      </c>
      <c r="H14" s="116">
        <v>205000000</v>
      </c>
    </row>
    <row r="15" spans="1:8" s="33" customFormat="1" ht="31.5" x14ac:dyDescent="0.25">
      <c r="A15" s="112">
        <v>13</v>
      </c>
      <c r="B15" s="113" t="s">
        <v>85</v>
      </c>
      <c r="C15" s="112">
        <v>79525581</v>
      </c>
      <c r="D15" s="114">
        <v>25603</v>
      </c>
      <c r="E15" s="113" t="s">
        <v>86</v>
      </c>
      <c r="F15" s="115" t="s">
        <v>87</v>
      </c>
      <c r="G15" s="116">
        <v>62000000</v>
      </c>
      <c r="H15" s="116">
        <v>231500000</v>
      </c>
    </row>
    <row r="16" spans="1:8" s="33" customFormat="1" ht="31.5" x14ac:dyDescent="0.25">
      <c r="A16" s="112">
        <v>14</v>
      </c>
      <c r="B16" s="113" t="s">
        <v>88</v>
      </c>
      <c r="C16" s="112">
        <v>20903995</v>
      </c>
      <c r="D16" s="114">
        <v>22676</v>
      </c>
      <c r="E16" s="113" t="s">
        <v>89</v>
      </c>
      <c r="F16" s="115" t="s">
        <v>90</v>
      </c>
      <c r="G16" s="116">
        <v>88526040</v>
      </c>
      <c r="H16" s="116">
        <v>357640400</v>
      </c>
    </row>
    <row r="17" spans="1:8" s="33" customFormat="1" x14ac:dyDescent="0.25">
      <c r="A17" s="112">
        <v>15</v>
      </c>
      <c r="B17" s="113" t="s">
        <v>91</v>
      </c>
      <c r="C17" s="112">
        <v>3080725</v>
      </c>
      <c r="D17" s="114">
        <v>26772</v>
      </c>
      <c r="E17" s="113" t="s">
        <v>92</v>
      </c>
      <c r="F17" s="115" t="s">
        <v>93</v>
      </c>
      <c r="G17" s="116">
        <v>77322000</v>
      </c>
      <c r="H17" s="116">
        <v>173815380</v>
      </c>
    </row>
    <row r="18" spans="1:8" s="33" customFormat="1" ht="31.5" x14ac:dyDescent="0.25">
      <c r="A18" s="112">
        <v>16</v>
      </c>
      <c r="B18" s="113" t="s">
        <v>94</v>
      </c>
      <c r="C18" s="112">
        <v>51965194</v>
      </c>
      <c r="D18" s="114">
        <v>23440</v>
      </c>
      <c r="E18" s="113" t="s">
        <v>144</v>
      </c>
      <c r="F18" s="115" t="s">
        <v>255</v>
      </c>
      <c r="G18" s="116">
        <v>88526040</v>
      </c>
      <c r="H18" s="116">
        <v>610250000</v>
      </c>
    </row>
    <row r="19" spans="1:8" s="33" customFormat="1" ht="31.5" x14ac:dyDescent="0.25">
      <c r="A19" s="112">
        <v>17</v>
      </c>
      <c r="B19" s="113" t="s">
        <v>95</v>
      </c>
      <c r="C19" s="112">
        <v>65710691</v>
      </c>
      <c r="D19" s="114">
        <v>23670</v>
      </c>
      <c r="E19" s="113" t="s">
        <v>96</v>
      </c>
      <c r="F19" s="115" t="s">
        <v>97</v>
      </c>
      <c r="G19" s="116">
        <v>70740000</v>
      </c>
      <c r="H19" s="116">
        <v>147668400</v>
      </c>
    </row>
    <row r="20" spans="1:8" s="33" customFormat="1" x14ac:dyDescent="0.25">
      <c r="A20" s="112">
        <v>18</v>
      </c>
      <c r="B20" s="113" t="s">
        <v>98</v>
      </c>
      <c r="C20" s="112">
        <v>52112688</v>
      </c>
      <c r="D20" s="114">
        <v>26309</v>
      </c>
      <c r="E20" s="113" t="s">
        <v>99</v>
      </c>
      <c r="F20" s="115" t="s">
        <v>100</v>
      </c>
      <c r="G20" s="116">
        <v>82734480</v>
      </c>
      <c r="H20" s="116">
        <v>439245284</v>
      </c>
    </row>
    <row r="21" spans="1:8" s="33" customFormat="1" ht="31.5" x14ac:dyDescent="0.25">
      <c r="A21" s="112">
        <v>19</v>
      </c>
      <c r="B21" s="113" t="s">
        <v>101</v>
      </c>
      <c r="C21" s="112">
        <v>20729739</v>
      </c>
      <c r="D21" s="114">
        <v>25330</v>
      </c>
      <c r="E21" s="113" t="s">
        <v>102</v>
      </c>
      <c r="F21" s="115" t="s">
        <v>103</v>
      </c>
      <c r="G21" s="116">
        <v>65716229</v>
      </c>
      <c r="H21" s="116">
        <v>147249600</v>
      </c>
    </row>
    <row r="22" spans="1:8" s="33" customFormat="1" ht="31.5" x14ac:dyDescent="0.25">
      <c r="A22" s="112">
        <v>20</v>
      </c>
      <c r="B22" s="113" t="s">
        <v>104</v>
      </c>
      <c r="C22" s="112">
        <v>39560674</v>
      </c>
      <c r="D22" s="114">
        <v>23731</v>
      </c>
      <c r="E22" s="113" t="s">
        <v>105</v>
      </c>
      <c r="F22" s="115" t="s">
        <v>106</v>
      </c>
      <c r="G22" s="116">
        <v>85000000</v>
      </c>
      <c r="H22" s="116">
        <v>160248000</v>
      </c>
    </row>
    <row r="23" spans="1:8" s="33" customFormat="1" ht="31.5" x14ac:dyDescent="0.25">
      <c r="A23" s="112">
        <v>21</v>
      </c>
      <c r="B23" s="113" t="s">
        <v>107</v>
      </c>
      <c r="C23" s="112">
        <v>12118865</v>
      </c>
      <c r="D23" s="114">
        <v>22190</v>
      </c>
      <c r="E23" s="113" t="s">
        <v>256</v>
      </c>
      <c r="F23" s="115" t="s">
        <v>84</v>
      </c>
      <c r="G23" s="116">
        <v>93749040</v>
      </c>
      <c r="H23" s="116">
        <v>250000000</v>
      </c>
    </row>
    <row r="24" spans="1:8" s="33" customFormat="1" ht="31.5" x14ac:dyDescent="0.25">
      <c r="A24" s="112">
        <v>22</v>
      </c>
      <c r="B24" s="113" t="s">
        <v>108</v>
      </c>
      <c r="C24" s="112">
        <v>80428017</v>
      </c>
      <c r="D24" s="114">
        <v>25327</v>
      </c>
      <c r="E24" s="113" t="s">
        <v>109</v>
      </c>
      <c r="F24" s="115" t="s">
        <v>97</v>
      </c>
      <c r="G24" s="116">
        <v>88526040</v>
      </c>
      <c r="H24" s="116">
        <v>193057920</v>
      </c>
    </row>
    <row r="25" spans="1:8" s="33" customFormat="1" x14ac:dyDescent="0.25">
      <c r="A25" s="112">
        <v>23</v>
      </c>
      <c r="B25" s="113" t="s">
        <v>110</v>
      </c>
      <c r="C25" s="112">
        <v>20994083</v>
      </c>
      <c r="D25" s="114">
        <v>24080</v>
      </c>
      <c r="E25" s="113" t="s">
        <v>111</v>
      </c>
      <c r="F25" s="115" t="s">
        <v>112</v>
      </c>
      <c r="G25" s="116">
        <v>88526040</v>
      </c>
      <c r="H25" s="116">
        <v>419000000</v>
      </c>
    </row>
    <row r="26" spans="1:8" s="33" customFormat="1" ht="47.25" x14ac:dyDescent="0.25">
      <c r="A26" s="112">
        <v>24</v>
      </c>
      <c r="B26" s="113" t="s">
        <v>113</v>
      </c>
      <c r="C26" s="112">
        <v>79533151</v>
      </c>
      <c r="D26" s="114">
        <v>25992</v>
      </c>
      <c r="E26" s="113" t="s">
        <v>114</v>
      </c>
      <c r="F26" s="115" t="s">
        <v>115</v>
      </c>
      <c r="G26" s="116">
        <v>82734480</v>
      </c>
      <c r="H26" s="116">
        <v>184332000</v>
      </c>
    </row>
    <row r="27" spans="1:8" s="33" customFormat="1" x14ac:dyDescent="0.25">
      <c r="A27" s="112">
        <v>25</v>
      </c>
      <c r="B27" s="113" t="s">
        <v>116</v>
      </c>
      <c r="C27" s="112">
        <v>79331252</v>
      </c>
      <c r="D27" s="114">
        <v>23745</v>
      </c>
      <c r="E27" s="113" t="s">
        <v>117</v>
      </c>
      <c r="F27" s="115" t="s">
        <v>118</v>
      </c>
      <c r="G27" s="116">
        <v>88526040</v>
      </c>
      <c r="H27" s="116">
        <v>318816000</v>
      </c>
    </row>
    <row r="28" spans="1:8" s="33" customFormat="1" ht="31.5" x14ac:dyDescent="0.25">
      <c r="A28" s="112">
        <v>26</v>
      </c>
      <c r="B28" s="113" t="s">
        <v>119</v>
      </c>
      <c r="C28" s="112">
        <v>79061980</v>
      </c>
      <c r="D28" s="114">
        <v>23737</v>
      </c>
      <c r="E28" s="113" t="s">
        <v>120</v>
      </c>
      <c r="F28" s="115" t="s">
        <v>326</v>
      </c>
      <c r="G28" s="116">
        <v>88526040</v>
      </c>
      <c r="H28" s="116">
        <v>213747400</v>
      </c>
    </row>
    <row r="29" spans="1:8" s="33" customFormat="1" x14ac:dyDescent="0.25">
      <c r="A29" s="112">
        <v>27</v>
      </c>
      <c r="B29" s="119" t="s">
        <v>327</v>
      </c>
      <c r="C29" s="120">
        <v>3256222</v>
      </c>
      <c r="D29" s="121">
        <v>25626</v>
      </c>
      <c r="E29" s="122" t="s">
        <v>328</v>
      </c>
      <c r="F29" s="123" t="s">
        <v>329</v>
      </c>
      <c r="G29" s="117">
        <v>109023120</v>
      </c>
      <c r="H29" s="117">
        <v>210000000</v>
      </c>
    </row>
    <row r="30" spans="1:8" s="33" customFormat="1" x14ac:dyDescent="0.25">
      <c r="A30" s="112">
        <v>28</v>
      </c>
      <c r="B30" s="113" t="s">
        <v>122</v>
      </c>
      <c r="C30" s="112">
        <v>79579510</v>
      </c>
      <c r="D30" s="114">
        <v>26169</v>
      </c>
      <c r="E30" s="113" t="s">
        <v>123</v>
      </c>
      <c r="F30" s="115" t="s">
        <v>124</v>
      </c>
      <c r="G30" s="117">
        <v>105336360</v>
      </c>
      <c r="H30" s="116" t="s">
        <v>124</v>
      </c>
    </row>
    <row r="31" spans="1:8" s="33" customFormat="1" ht="31.5" x14ac:dyDescent="0.25">
      <c r="A31" s="112">
        <v>29</v>
      </c>
      <c r="B31" s="113" t="s">
        <v>145</v>
      </c>
      <c r="C31" s="112">
        <v>79562549</v>
      </c>
      <c r="D31" s="114">
        <v>25852</v>
      </c>
      <c r="E31" s="113" t="s">
        <v>146</v>
      </c>
      <c r="F31" s="115" t="s">
        <v>330</v>
      </c>
      <c r="G31" s="116">
        <v>48960000</v>
      </c>
      <c r="H31" s="116">
        <v>55800000</v>
      </c>
    </row>
    <row r="32" spans="1:8" s="33" customFormat="1" x14ac:dyDescent="0.25">
      <c r="A32" s="112">
        <v>30</v>
      </c>
      <c r="B32" s="119" t="s">
        <v>296</v>
      </c>
      <c r="C32" s="124">
        <v>35521289</v>
      </c>
      <c r="D32" s="125"/>
      <c r="E32" s="122"/>
      <c r="F32" s="123"/>
      <c r="G32" s="117"/>
      <c r="H32" s="117"/>
    </row>
    <row r="33" spans="1:8" s="33" customFormat="1" x14ac:dyDescent="0.25">
      <c r="A33" s="160" t="s">
        <v>13</v>
      </c>
      <c r="B33" s="161"/>
      <c r="C33" s="161"/>
      <c r="D33" s="161"/>
      <c r="E33" s="161"/>
      <c r="F33" s="161"/>
      <c r="G33" s="162"/>
      <c r="H33" s="126">
        <f>SUM(H3:H32)</f>
        <v>6543354232</v>
      </c>
    </row>
    <row r="34" spans="1:8" x14ac:dyDescent="0.25">
      <c r="A34" s="34"/>
      <c r="B34" s="34"/>
      <c r="C34" s="34"/>
      <c r="D34" s="34"/>
      <c r="E34" s="34"/>
      <c r="F34" s="39"/>
      <c r="G34" s="39"/>
      <c r="H34" s="39"/>
    </row>
    <row r="35" spans="1:8" x14ac:dyDescent="0.25">
      <c r="A35" s="34"/>
      <c r="B35" s="34"/>
      <c r="C35" s="34"/>
      <c r="D35" s="34"/>
      <c r="E35" s="34"/>
      <c r="F35" s="39"/>
      <c r="G35" s="39"/>
      <c r="H35" s="39"/>
    </row>
  </sheetData>
  <mergeCells count="2">
    <mergeCell ref="A1:H1"/>
    <mergeCell ref="A33:G33"/>
  </mergeCells>
  <conditionalFormatting sqref="C3:C32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TRDM</vt:lpstr>
      <vt:lpstr>RELACION M&amp;E</vt:lpstr>
      <vt:lpstr>RELACION AUTOS</vt:lpstr>
      <vt:lpstr>RELACION CARGOS MANEJO</vt:lpstr>
      <vt:lpstr>RELACION SOAT</vt:lpstr>
      <vt:lpstr>RELACION VIDA FUNCIONARIOS</vt:lpstr>
      <vt:lpstr>VIDA DEUDORES</vt:lpstr>
      <vt:lpstr>RELACION INCENDIO DEUDORES</vt:lpstr>
      <vt:lpstr>TRDM!Área_de_impresión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Arturo Bejarano Sema</dc:creator>
  <cp:lastModifiedBy>Sandra Milena Cubillos Gonzalez</cp:lastModifiedBy>
  <dcterms:created xsi:type="dcterms:W3CDTF">2019-06-25T20:29:41Z</dcterms:created>
  <dcterms:modified xsi:type="dcterms:W3CDTF">2022-02-28T22:09:14Z</dcterms:modified>
</cp:coreProperties>
</file>