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ntratacion 2021\011 Cubierta\"/>
    </mc:Choice>
  </mc:AlternateContent>
  <bookViews>
    <workbookView xWindow="0" yWindow="0" windowWidth="20490" windowHeight="7755"/>
  </bookViews>
  <sheets>
    <sheet name="EVALUACION JURIDICA" sheetId="1" r:id="rId1"/>
    <sheet name="EVALUACION TECNICA Y ECONÓMICA" sheetId="10" r:id="rId2"/>
    <sheet name="EXPERIENCIA" sheetId="11" r:id="rId3"/>
    <sheet name="DOCUMENTOS" sheetId="12" r:id="rId4"/>
    <sheet name="EVALUACION INDICES" sheetId="13" r:id="rId5"/>
    <sheet name="INDICADORES" sheetId="14" r:id="rId6"/>
    <sheet name="RESUMEN FINANCIERO" sheetId="15" r:id="rId7"/>
    <sheet name="RESULTADO"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4" l="1"/>
  <c r="B3" i="14"/>
  <c r="D6" i="14"/>
  <c r="E6" i="14"/>
  <c r="D7" i="14"/>
  <c r="E7" i="14"/>
  <c r="D8" i="14"/>
  <c r="E8" i="14"/>
  <c r="D9" i="14"/>
  <c r="E9" i="14"/>
  <c r="D10" i="14"/>
  <c r="E10" i="14"/>
  <c r="B2" i="13"/>
  <c r="B3" i="13"/>
  <c r="F10" i="13"/>
  <c r="E16" i="13"/>
  <c r="E19" i="13"/>
  <c r="E22" i="13"/>
  <c r="E24" i="13"/>
  <c r="B31" i="13"/>
  <c r="H31" i="13"/>
  <c r="N31" i="13"/>
  <c r="E33" i="13"/>
  <c r="K33" i="13"/>
  <c r="P33" i="13"/>
  <c r="P34" i="13"/>
  <c r="Q33" i="13" s="1"/>
  <c r="E36" i="13"/>
  <c r="K36" i="13"/>
  <c r="P36" i="13"/>
  <c r="Q36" i="13"/>
  <c r="P37" i="13"/>
  <c r="E39" i="13"/>
  <c r="K39" i="13"/>
  <c r="Q39" i="13"/>
  <c r="E41" i="13"/>
  <c r="K41" i="13"/>
  <c r="P41" i="13"/>
  <c r="Q41" i="13"/>
  <c r="P42" i="13"/>
  <c r="A8" i="10" l="1"/>
  <c r="A9" i="10"/>
  <c r="A10" i="10"/>
  <c r="A11" i="10" s="1"/>
  <c r="A12" i="10" s="1"/>
  <c r="A13" i="10" s="1"/>
  <c r="A14" i="10" s="1"/>
  <c r="A15" i="10" s="1"/>
  <c r="A16" i="10" s="1"/>
  <c r="A17" i="10" s="1"/>
  <c r="A18" i="10" s="1"/>
  <c r="A19" i="10" s="1"/>
  <c r="A20" i="10" s="1"/>
  <c r="A21" i="10" s="1"/>
  <c r="M31" i="10"/>
  <c r="M34" i="10" s="1"/>
</calcChain>
</file>

<file path=xl/sharedStrings.xml><?xml version="1.0" encoding="utf-8"?>
<sst xmlns="http://schemas.openxmlformats.org/spreadsheetml/2006/main" count="571" uniqueCount="284">
  <si>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</si>
  <si>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</si>
  <si>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</si>
  <si>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</si>
  <si>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</si>
  <si>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</si>
  <si>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</si>
  <si>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</si>
  <si>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</si>
  <si>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</si>
  <si>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</si>
  <si>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</si>
  <si>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</si>
  <si>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</si>
  <si>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</si>
  <si>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</si>
  <si>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</si>
  <si>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 xml:space="preserve">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</si>
  <si>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</si>
  <si>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</si>
  <si>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</si>
  <si>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</si>
  <si>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</si>
  <si>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</si>
  <si>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</si>
  <si>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</si>
  <si>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</si>
  <si>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</si>
  <si>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</si>
  <si>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</si>
  <si>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</si>
  <si>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</si>
  <si>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</si>
  <si>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NO CUMPLE - DEBE SUBSANAR</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</si>
  <si>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</si>
  <si>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</si>
  <si>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</si>
  <si>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CERTIFICADO DE INSCRIPCIÓN, CALIFICACIÓN Y CLASIFICACIÓN EN EL REGISTRO ÚNICO DE OFERENTES – RUP-</t>
  </si>
  <si>
    <t>El oferente persona natural o jurídica o cada uno de los integrantes del consorcio o unión temporal, según corresponda, deberán presentar el certificado de inscripción en el Registro Único de Oferentes - RUP, expedido dentro del mes anterior a la fecha señalada para el cierre del término para presentar propuestas, en el que se encuentre clasificado, de conformidad con el Decreto 1082 de 2015 y normas complementarias.
Al oferente se le tendrá en cuenta la información Vigente y en Firme registrada en el RUP.
Cuando el oferente sea un consorcio o unión temporal cada uno de sus integrantes deberá anexar el documento aquí descrito</t>
  </si>
  <si>
    <t>FOLIO 60-61</t>
  </si>
  <si>
    <t>NO APORTA</t>
  </si>
  <si>
    <t>EVALUACION ECONOMICA</t>
  </si>
  <si>
    <t>CONSORCIO SI</t>
  </si>
  <si>
    <t>INVITACION ABIERTA No. 011 de 2021</t>
  </si>
  <si>
    <t>SIRCOL SAS</t>
  </si>
  <si>
    <t>INGENIERIA CIVIL GEODESIA SAS INCIGE SAS</t>
  </si>
  <si>
    <t>FOLIO 1-2</t>
  </si>
  <si>
    <t>FOLIO 17-27</t>
  </si>
  <si>
    <t>FOLIO 11-15</t>
  </si>
  <si>
    <t>APORTA - FOLIO 16 Y 28</t>
  </si>
  <si>
    <t>FOLIO 4-5</t>
  </si>
  <si>
    <t>CUMPLE
(La entidad aseguradora debe expedir documento en la cual certifique la garantia se ecuentra establecida en el formato ENTIDADES ESTATALES CON RÉGIMEN PRIVADO DE CONTRATACIÓN, como lo establece la invitacion.)</t>
  </si>
  <si>
    <t>FOLIO 37-38</t>
  </si>
  <si>
    <t>FOLIO 39-40</t>
  </si>
  <si>
    <t>FOLIO 41-42</t>
  </si>
  <si>
    <t>FOLIO 43-44</t>
  </si>
  <si>
    <t>FOLIO 47-48</t>
  </si>
  <si>
    <t>FOLIO 45-46</t>
  </si>
  <si>
    <t>FOLIO  49-53</t>
  </si>
  <si>
    <t>FOLIO 54-56</t>
  </si>
  <si>
    <t>FOLIO 57-58</t>
  </si>
  <si>
    <t>FOLIO 110-227</t>
  </si>
  <si>
    <t>FOLIO  59-109</t>
  </si>
  <si>
    <t>FOLIO 228</t>
  </si>
  <si>
    <t>FOLIO 229</t>
  </si>
  <si>
    <t>FOLIO 1-3</t>
  </si>
  <si>
    <t>FOLIO 4-10</t>
  </si>
  <si>
    <t>APORTA FOLIO 14</t>
  </si>
  <si>
    <t>FOLIO 15-25</t>
  </si>
  <si>
    <t>NO CUMPLE
(El amparo se cuenta a partir de la fecha del cierre de la inivtacion, es decir desde el 6 de julio de 2021)</t>
  </si>
  <si>
    <t>FOLIO 26-27</t>
  </si>
  <si>
    <t>FOLIO 29-30</t>
  </si>
  <si>
    <t>FOLIO 31</t>
  </si>
  <si>
    <t>FOLIO 35-37</t>
  </si>
  <si>
    <t>FOLIO 38</t>
  </si>
  <si>
    <t>APORTA FOLIO 39</t>
  </si>
  <si>
    <t>FOLIO 40-81</t>
  </si>
  <si>
    <t>FOLIO 82-97</t>
  </si>
  <si>
    <t>D.E. DISTRIBUTION ENGINEERING SAS</t>
  </si>
  <si>
    <t xml:space="preserve">NO CUMPLE </t>
  </si>
  <si>
    <t>1000 PUNTOS</t>
  </si>
  <si>
    <t>TOTAL PUNTAJE PONDERACIÓN</t>
  </si>
  <si>
    <t>OFERTO UN VALOR DE $236.688.265 (FOLIO 100)</t>
  </si>
  <si>
    <t>OFERTO UN VALOR DE $207.644.571 (FOLIO 230)</t>
  </si>
  <si>
    <t>800 PUNTOS</t>
  </si>
  <si>
    <t>De acuerdo con el principio de contratación de Economía, el oferente que cuya oferta sea la más económica y cumpla con los perfiles le será asignado el puntaje establecido.</t>
  </si>
  <si>
    <t>MENOR VALOR OFERTADO</t>
  </si>
  <si>
    <t>200 PUNTOS</t>
  </si>
  <si>
    <t>TOTAL PUNTAJE</t>
  </si>
  <si>
    <t>No presenta ninguna hoja de vida que se ajuste al perfil solicitado en la invitación abierta</t>
  </si>
  <si>
    <t>FOLIOS 292 A 296</t>
  </si>
  <si>
    <t>30 PUNTOS</t>
  </si>
  <si>
    <t>PUNTAJE ASIGNADO AL PERFIL</t>
  </si>
  <si>
    <t>20 PUNTOS</t>
  </si>
  <si>
    <t>Experiencia general: 5 años Experiencia específica: 2 años como asesor y/o diseñador eléctrico en proyectos de construcción 20% de Dedicación</t>
  </si>
  <si>
    <t>10 PUNTOS</t>
  </si>
  <si>
    <t>Pregrado: Ingeniería eléctrica</t>
  </si>
  <si>
    <t>6. INGENIERO ELÉCTRICO</t>
  </si>
  <si>
    <t>FOLIOS 305 A 314</t>
  </si>
  <si>
    <t>Experiencia general: 5 años Experiencia específica: 2 años como asesor y/o diseñador hidrosanitario de proyectos de construcción. 20% de Dedicación</t>
  </si>
  <si>
    <t>5 PUNTOS</t>
  </si>
  <si>
    <t>Posgrado: Especialista hidrosanitario y/o afín</t>
  </si>
  <si>
    <t>YOLIMA MORA SALINAS
SUBGERENTE ADMINISTRATIVZ</t>
  </si>
  <si>
    <t>Pregrado: Ingeniero civil, ingeniero ambiental.</t>
  </si>
  <si>
    <t>5. INGENIERO HIDROSANITARIO</t>
  </si>
  <si>
    <t>NO CUMPLE-RECHAZADO</t>
  </si>
  <si>
    <t>FOLIO 148</t>
  </si>
  <si>
    <t>FOLIOS 297 A 304</t>
  </si>
  <si>
    <t>Se requiere la presentación de un (1) profesional que desempeñe las funciones de ingeniero Eléctrico, el cual deberá estar revisando todas las actividades de carácter técnico. Estará bajo las órdenes del director de obra. 
Pregrado: Ingeniería eléctrica
Experiencia general: 5 años
Experiencia específica: 2 años como asesor y/o diseñador eléctrico en proyectos de construcción
20% de Dedicación.</t>
  </si>
  <si>
    <t>Experiencia general: 5 años Experiencia específica: 2 años como asesor y/o diseñador estructural para proyectos de construcción de estructuras metálicas 50% de Dedicación</t>
  </si>
  <si>
    <t>Se requiere la presentación de un (1) profesional que desempeñe las funciones de ingeniero Hidrosanitario, el cual deberá estar revisando todas las actividades de carácter técnico. Estará bajo las órdenes del director de obra. 
Pregrado: Ingeniero civil, ingeniero ambiental o afin
Posgrado: Especialista hidrosanitario y/o afín
Experiencia general: 5 años
Experiencia específica: 2 años como asesor y/o diseñador hidrosanitario de proyectos de construcción.
20% de Dedicación.</t>
  </si>
  <si>
    <t>Posgrado: Especialista en estructuras</t>
  </si>
  <si>
    <t>folio 148</t>
  </si>
  <si>
    <t>Se requiere la presentación de un (1) profesional que desempeñe las funciones de ingeniero estructural, el cual deberá estar revisando todas las actividades de carácter técnico. Estará bajo las órdenes del director de obra. 
	Pregrado: Ingeniería Civil
Posgrado: Especialista en estructuras
Experiencia general: 5 años
Experiencia específica: 2 años como asesor y/o diseñador estructural para proyectos de construcción de estructuras metálicas
30% de Dedicación</t>
  </si>
  <si>
    <t>Pregrado: Ingeniería Civil</t>
  </si>
  <si>
    <t>No aporta certificado de trabajo en alturas</t>
  </si>
  <si>
    <t>FOLIOS 281 A 291</t>
  </si>
  <si>
    <t>Se requiere la presentación de un (1) profesional que desempeñe las funciones de profesional HSEQ, el cual deberá estar revisando todas las actividades de carácter técnico. Estará bajo las órdenes del director de obra. 
	Pregrado: Ingeniería ambiental, tecnólogo o profesional en seguridad y salud en el trabajo, ingeniero industrial.
Posgrado: Salud, seguridad, ambiente y/o calidad.
Coordinador de alturas.
Experiencia: 2 años 
Experiencia específica: 1 año como profesional o técnico SISO o HSEQ para proyectos de construcción, con certificado de trabajo en alturas.
100% de Dedicación.</t>
  </si>
  <si>
    <t>4. INGENIERO ESTRUCTURAL</t>
  </si>
  <si>
    <t>Presenta hojas de vida de ingenieros mecánicos pero no del perfil profesional señalado en la invitación abierta</t>
  </si>
  <si>
    <t>FOLIOS 273 A 280</t>
  </si>
  <si>
    <t xml:space="preserve">Se requiere la presentación de un (1) profesional que desempeñe las funciones de residente de obra, el cual deberá estar revisando todas las actividades de carácter técnico. Estará bajo las órdenes del director de obra. 
Ingeniero civil y/o Arquitecto
Experiencia general: 4 años
Experiencia específica: 2 años como residente de obra para proyectos de construcción de estructuras metálicas
100% De Dedicación.
</t>
  </si>
  <si>
    <t>*El proponente que no cumpla con la totalidad de lo requerido para acreditar al profesional requerido obtendrá cero (0) puntos. No aporta certificación de trabajo en alturas</t>
  </si>
  <si>
    <t>40 PUNTOS</t>
  </si>
  <si>
    <t>FOLIOS 266 A 272</t>
  </si>
  <si>
    <t>Se requiere la presentación de un profesional que desempeñe las funciones de director de obra, en el cual el contratista delegue la responsabilidad general de la construcción del proyecto.
Pregrado: Ingeniero Civil y/o Arquitecto.
Posgrado: 
Especialización en el área profesional 
Experiencia general: 5 años
Experiencia específica: 2 años como director en proyectos de obra de construcción de estructuras metálicas
Porcentaje de dedicación: 50%</t>
  </si>
  <si>
    <t>25 PUNTOS</t>
  </si>
  <si>
    <t>Experiencia: 2 años  Experiencia específica: 1 año como profesional o técnico SISO o HSEQ para proyectos de construcción, con certificado de trabajo en alturas. 100% de Dedicación</t>
  </si>
  <si>
    <t>FOLIO 100</t>
  </si>
  <si>
    <t>FOLIO 230</t>
  </si>
  <si>
    <t>El proponente deberá realizar su ejercicio de cálculo del A.I.U., que no podrá ser superior al treinta por ciento (30%),considerando los costos de personal profesional, técnico, de administración y vigilancia; los costos para el sistema de seguridad industrial, manejo ambiental y aseguramiento de calidad; servicios públicos; ensayos de control de calidad; papelería, registro fotográfico, videos, edición e impresión de informes; elaboración e impresión de planos record; transporte y almacenamiento, gastos de legalización, impuestos y pólizas;, la totalidad de elementos de seguridad industrial y salud ocupacional según las labores a ejecutar, localización y replanteo de las obras a ejecutar, depósitos, adecuación de vías y accesos y todos los demás costos, gastos, impuestos y contribuciones que sean necesarios para el cabal cumplimento del objeto contractual. Así mismo deberá estimar el porcentaje correspondiente a los Imprevistos y la Utilidad.</t>
  </si>
  <si>
    <t>Posgrado: Salud, seguridad, ambiente y/o calidad. Coordinador de alturas.</t>
  </si>
  <si>
    <t>El A.I.U., se debe describir en el formato correspondiente, Discriminación de A.I.U., el cual debe ser calculado con base en el Presupuesto Oficial a Contratar.</t>
  </si>
  <si>
    <t>Pregrado: Ingeniería ambiental, tecnólogo o profesional en seguridad y salud en el trabajo, ingeniero industrial.</t>
  </si>
  <si>
    <t>No se presentaron análisis de precios unitarios ni lista de equipos</t>
  </si>
  <si>
    <t>FOLIO 250</t>
  </si>
  <si>
    <t>Se deberá incluir una lista de todos los equipos que suministre el contratista, indicando para cada uno la descripción, especificación o capacidad, unidad de medida y valor unitario. Los valores y unidades de medida utilizados en este listado deberán coincidir con los que se empleen en los análisis de precios unitarios.</t>
  </si>
  <si>
    <t>3. PROFESIONAL HSEQ</t>
  </si>
  <si>
    <t>No se presentaron análisis de precios unitarios ni jornales del personal</t>
  </si>
  <si>
    <t>FOLIO 231, 248 Y 249.</t>
  </si>
  <si>
    <t>Deberá presentar la lista de jornales del personal que utilice en sus análisis de precios unitarios y en el análisis de costos indirectos. Deberá especificar el cargo, el jornal básico y el jornal incluyendo el factor de prestaciones sociales, de acuerdo con las obligaciones de Ley.</t>
  </si>
  <si>
    <t>No se presentaron análisis de precios unitarios</t>
  </si>
  <si>
    <t>FOLIO 246</t>
  </si>
  <si>
    <t xml:space="preserve">El proponente deberá incluir una lista de todos los materiales que suministre el contratista, indicando para cada elemento la descripción, unidad de medida y valor unitario. Los valores y unidades de medida utilizados en este listado deberán coincidir con los que se empleen en los análisis de precios unitarios. </t>
  </si>
  <si>
    <t>Experiencia general: 5 añosExperiencia específica: 2 años en proyectos de obra de construcción de estructuras metálicas 50%</t>
  </si>
  <si>
    <t>FOLIOS 232 A 245</t>
  </si>
  <si>
    <t>Se debe presentar análisis de precios unitarios por cada uno de los ítems enunciados en el presupuesto oficial, incluso si se repiten serpiente las actividades en su literalidad.</t>
  </si>
  <si>
    <t xml:space="preserve">Especialización en el área profesional </t>
  </si>
  <si>
    <t>4.	Deberá expresar el valor total de la propuesta, descrito en el numeral anterior, en pesos colombianos y sin decimales. En el evento en que se expresen decimales, se entenderá que su oferta corresponde al valor sin éstos para todos los efectos del proceso. Deberá considerar la forma y el sistema de pago señalado en los Pliegos de Condiciones.</t>
  </si>
  <si>
    <t xml:space="preserve">Pregrado: Ingeniero Civil y/o Arquitecto.Posgrado: </t>
  </si>
  <si>
    <t>3.	Total, valor de la propuesta, que para efectos de la evaluación corresponderá a la sumatoria de la totalidad de los costos directos más los costos indirectos (AIU) del anexo 1 los precios unitarios de cada uno de los ítems del Anexo 1, más el porcentaje de AIU ofertado.</t>
  </si>
  <si>
    <t>2. DIRECTOR</t>
  </si>
  <si>
    <t>2.	Porcentaje de Costos Indirectos (A.I.U.), debe tenerse en consideración que la administración (A) incluye los impuestos, tasas y contribuciones Nacionales, Departamentales y Municipales, a que hubiere lugar y demás descuentos de carácter departamental vigentes al momento de la apertura del presente proceso.</t>
  </si>
  <si>
    <t>1.	Costos directos para cada uno de los ítems del formato correspondiente, sin que pueda ser superior al valor de cada ítem del presupuesto oficial so pena de rechazo.</t>
  </si>
  <si>
    <r>
      <t xml:space="preserve">Experiencia general: 4 años Experiencia específica: 2 años como residente de obra para proyectos de construcción de estructuras metálicas </t>
    </r>
    <r>
      <rPr>
        <sz val="18"/>
        <color rgb="FF000000"/>
        <rFont val="Arial"/>
        <family val="2"/>
      </rPr>
      <t>100% De Dedicación</t>
    </r>
    <r>
      <rPr>
        <sz val="18"/>
        <rFont val="Arial"/>
        <family val="2"/>
      </rPr>
      <t>.</t>
    </r>
  </si>
  <si>
    <t>EL OFERENTE deberá diligenciar el Formulario No.5, en el cual deberá registrar detalladamente cada ítem. El valor de la OFERTA deberá estar expresado en pesos colombianos y deberá cubrir todos los costos en los que vaya a incurrir en desarrollo del contrato. Deberá expresarse en letras y números y en caso de discrepancia entre lo expresado en letras y números prevalecerá lo expresado en letras.</t>
  </si>
  <si>
    <t>15 PUNTOS</t>
  </si>
  <si>
    <t>Ingeniero civil y/o Arquitecto</t>
  </si>
  <si>
    <t>FOLIO 2</t>
  </si>
  <si>
    <t>FOLIO 1</t>
  </si>
  <si>
    <t xml:space="preserve">La OFERTA deberá sujetarse en todas sus partes a los requerimientos estipulados para cada documento, a los formularios y anexos contenidos en las presentes condiciones de contratación, y deberá contener un índice, indicando de manera correcta el número exacto del folio.
Formulario 1. El OFERENTE declara bajo gravedad del juramento: 10. Que aceptamos las especificaciones técnicas de las condiciones de contratación. </t>
  </si>
  <si>
    <t>JUSTIFICACIÓN</t>
  </si>
  <si>
    <t>D.E DISTRIBUTION ENGINEERING SAS</t>
  </si>
  <si>
    <t>PUNTAJE MAXIMO</t>
  </si>
  <si>
    <t>1. RESIDENTE DE OBRA</t>
  </si>
  <si>
    <t>DESCRIPCIÓN</t>
  </si>
  <si>
    <t>ITEM</t>
  </si>
  <si>
    <t>FACTOR DE PONDERACIÓN</t>
  </si>
  <si>
    <t>Subgerente  Administrativo</t>
  </si>
  <si>
    <t>YOLIMA MORA SALINAS</t>
  </si>
  <si>
    <t>CONCLUSIÓN: Debe subsanar las certificación para que estas sean acreditadas ya que no presenta  3 experiencias que cumpla con el objeto  SUMINISTRO, INSTALACIÓN, CONSTRUCCIÓN Y PUESTA EN FUNCIONAMIENTO DE CUBIERTAS. Por esta misma razón,  no se realiza la sumatoria de los valores del contrato y tampoco cumple el requisito de que deben sumar igual o superior al presupuesto oficial.</t>
  </si>
  <si>
    <t>CONCLUSIÓN: CUMPLE</t>
  </si>
  <si>
    <t>1. No corresponde a suministro, intalación y puesta en funcionamiento de cubiertas
2. No se menciona la indentificación de cumplimiento y calidad a satisfacción como lo establece la invitación.</t>
  </si>
  <si>
    <t>NO CUMPLE -SUBSANAR</t>
  </si>
  <si>
    <t>SANDRA TRIVIÑO
LIDER GBS</t>
  </si>
  <si>
    <t>SMMLV 478,02</t>
  </si>
  <si>
    <t>NO PRESENTA</t>
  </si>
  <si>
    <t>27/06/2018-10/04/209</t>
  </si>
  <si>
    <t>INGENIERO HOURLY</t>
  </si>
  <si>
    <t>D.E DISTRIBUTION ENGINEERING S.A.S</t>
  </si>
  <si>
    <t xml:space="preserve">GENERAL MOTORS COLMOTORES S.A </t>
  </si>
  <si>
    <t>FOLIO 257 A 259</t>
  </si>
  <si>
    <t xml:space="preserve">DANILO ROCHA
ALCALDE MUNICIPAL </t>
  </si>
  <si>
    <t>CUMPLIMIENTO</t>
  </si>
  <si>
    <t>28/05/2018-15/05/2019</t>
  </si>
  <si>
    <t>CONSTRUCCIÓN DE LA CUBIERTA DEL POLIDEPORTIVO DEL COLEGIO CACIQUE ANAMAY CASCO URBANO MUNICIPIO DE NIMAIMA</t>
  </si>
  <si>
    <t>LP 002/2018</t>
  </si>
  <si>
    <t>INCIGE SAS</t>
  </si>
  <si>
    <t xml:space="preserve">MUNICIPIO DE NIMAIMA </t>
  </si>
  <si>
    <t>OMAR PERILLA
REPRESENTANTE LEGAL</t>
  </si>
  <si>
    <t>13/04/2021-12/07/2021</t>
  </si>
  <si>
    <t>SERVICIO POR DEMANDA DE MANTENIMIENTO, FABRICACIÓN E INSTALACIÓN DE ELEMENTOS DE ORNAMENTACIÓN GENERAL, CARPINTERÍA METÁLICA PARA LAS DIFERENTES SEDES</t>
  </si>
  <si>
    <t>5559-2021</t>
  </si>
  <si>
    <t>SUBRED INTEGRADA DE SERVICIOS DE SALUD SUR OCCIDENTE S.A.S</t>
  </si>
  <si>
    <t>FOLIO 260 A 265</t>
  </si>
  <si>
    <t>LEONARDO GARZÓN
REPRESENTANTE LEGAL</t>
  </si>
  <si>
    <t>EXCELENTE</t>
  </si>
  <si>
    <t>22/09/2019-22/11/2019</t>
  </si>
  <si>
    <t>MANTENIMIENTO ADECUACIÓN DE INSTALACIONES DE ACOMETALES BOGOTA S.A.S (ACTIVIDADES EJECUTADAS INCLUYE ESTRUCTURA METÁLICA, CUBIERTAS, ESTRUCTURA EN CONCRETO, MAMPOSTERIA, ENTRE OTRAS</t>
  </si>
  <si>
    <t>12-2019</t>
  </si>
  <si>
    <t>ECOMETALES BOGOTÁ S.A.S</t>
  </si>
  <si>
    <t>FOLIO 114</t>
  </si>
  <si>
    <t xml:space="preserve">WILLINGTON CUCUNUBA
RECTOR </t>
  </si>
  <si>
    <t>SATISFACCIÓN</t>
  </si>
  <si>
    <t>19/04/2021-20/05/2021</t>
  </si>
  <si>
    <t>CONTRATAR LA FABRICACIÓN Y SUMINISTRO DE UNA CUBIERTA CON ESTRUCTURA METALICA PARA COLOCAR LOS PUNTOS DE DESINFECCIÓN DE LOS ALUMNOS</t>
  </si>
  <si>
    <t>I.E.D COLEGIO GENERAL SANTANDER USAQUÉN</t>
  </si>
  <si>
    <t>FOLIO 252 A 256</t>
  </si>
  <si>
    <t>CESAR SIMANCAS
JEFE DE PLANEACIÓN</t>
  </si>
  <si>
    <t>TOTALIDAD SATISFACCIÓN</t>
  </si>
  <si>
    <t>11/07/2015-10/02/2016</t>
  </si>
  <si>
    <t>CONSTRUCCIÓN CUBIERTA Y OBRAS COMPLEMENTARIA DE LA CANCHA MULTIPLE DEL POLIDEPORTIVO TOBIA DEL MUNICIPIO DE NIMAIMA</t>
  </si>
  <si>
    <t>LP 002 DE 2015</t>
  </si>
  <si>
    <t>CONSORCIO POLIDEPORTIVOS INC
INCIGE 85%</t>
  </si>
  <si>
    <t>EXPERIENCIA ESPECÍFICA</t>
  </si>
  <si>
    <t>8. Nombre, firma y cargo de quien expide la certificación.</t>
  </si>
  <si>
    <t>7. Valor del contrato (% PARTICIPACIÓN).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</si>
  <si>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</si>
  <si>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</si>
  <si>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</si>
  <si>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</si>
  <si>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</si>
  <si>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</si>
  <si>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</si>
  <si>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Teniendo en cuenta que no se acreditan las certificación en contratos de suministro, instalación, construcción y puesta en funcionamiento de cubiertas  no se puede hacer la sumatoria del valor de las mismas</t>
  </si>
  <si>
    <t>NO CUMPLE-SUBSANAR</t>
  </si>
  <si>
    <t xml:space="preserve">Las cuales en su sumatoria final deben sumar igual o superior al presupuesto oficial para la presente Invitación. VALOR: $469'658.400
</t>
  </si>
  <si>
    <t>VALOR TOTAL DE: $1.533.388.228</t>
  </si>
  <si>
    <t xml:space="preserve">No se acreditan tres certificaciones  en contratos de suministro, instalación, construcción y puesta en funcionamiento de cubiertas
 </t>
  </si>
  <si>
    <t xml:space="preserve">Los OFERENTES deberán acreditar experiencia específica en tres (3) contratos de SUMINISTRO, INSTALACIÓN, CONSTRUCCIÓN Y PUESTA EN FUNCIONAMIENTO DE CUBIERTAS, Las mismas en cuantía deben sumar de forma conjunta igual o superior a dos veces el valor presupuesto oficial para la presente Invitación. Los cuales deben estar ejecutados a satisfacción.
</t>
  </si>
  <si>
    <t>FOLIOS 251-265</t>
  </si>
  <si>
    <t xml:space="preserve">Los OFERENTES deberán acreditar experiencia específica en tres (3) contratos de SUMINISTRO, INSTALACIÓN, CONSTRUCCIÓN Y PUESTA EN FUNCIONAMIENTO DE CUBIERTAS, Las mismas en cuantía deben sumar de forma conjunta igual o superior a dos veces el valor presupuesto oficial para la presente Invitación. Los cuales deben estar ejecutados a satisfacción.
En el caso de propuestas presentadas por consorcios o uniones temporales, deben acreditar las 3 experiencias específicas de forma conjunta, y a título individual cada uno de sus integrantes deberá acreditar mínimo haber ejecutado una obra cuyo objeto se relacione con el SUMINISTRO, INSTALACIÓN, CONSTRUCCIÓN Y PUESTA EN FUNCIONAMIENTO DE CUBIERTAS, Las mismas en cuantía deben sumar de forma conjunta igual o superior a dos veces el valor presupuesto oficial para la presente Invitación.  </t>
  </si>
  <si>
    <t xml:space="preserve">D.E DISTRIBUTION ENGINEERING S.A.S </t>
  </si>
  <si>
    <t xml:space="preserve">EVALUACIÓN EXPERIENCIA INVITACIÓN ABIERTA NO. 009 DE 2021		</t>
  </si>
  <si>
    <t>EVALUACIÓN TÉCNICA Y ECONÓMICA INVITACIÓN ABIERTA NO. 011 DE 2021</t>
  </si>
  <si>
    <t>0 PUNTOS</t>
  </si>
  <si>
    <r>
      <t xml:space="preserve">Presenta la información financiera a diciembre 31 de 2020, según certificación de la Cámara de Comercio de Bogotá, con Código de verificación No. AB21012762  del 01 de Julio de 2021-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</si>
  <si>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</si>
  <si>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r>
      <t xml:space="preserve">Presenta la información financiera a diciembre 31 de 2020, según certificación de la Cámara de Comercio de Bogotá, con Código de verificación No. AA21918860  del 09 de Junio de 2021- </t>
    </r>
    <r>
      <rPr>
        <b/>
        <sz val="8"/>
        <rFont val="Arial"/>
        <family val="2"/>
      </rPr>
      <t>CUMPLE</t>
    </r>
  </si>
  <si>
    <t xml:space="preserve">  CUMPLE</t>
  </si>
  <si>
    <t>CUMPLE CON DOCUMENTOS</t>
  </si>
  <si>
    <t>901.105.046-9</t>
  </si>
  <si>
    <t>NIT</t>
  </si>
  <si>
    <t>830.100.540-6</t>
  </si>
  <si>
    <t>SIRCOL SAS 50%</t>
  </si>
  <si>
    <t>DOCUMENTO</t>
  </si>
  <si>
    <t>INGENIERIA CIVIL Y GEODESIA SAS "INCIGE SAS" 50%</t>
  </si>
  <si>
    <t>EVALUACION DOCUMENTOS</t>
  </si>
  <si>
    <t>CONSORCIO  SI</t>
  </si>
  <si>
    <r>
      <t xml:space="preserve">Presenta la información financiera a diciembre 31 de 2020, según certificación de la Cámara de Comercio de Bogotá, con Código de verificación No. AA21885544  del 01 de Junio  de 2021-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</si>
  <si>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</si>
  <si>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901065659-0</t>
  </si>
  <si>
    <t>D.E. DISTRIBUTION ENGINEERING S.A.S</t>
  </si>
  <si>
    <t xml:space="preserve">SUMINISTRO, INSTALACIÓN, CONSTRUCCIÓN Y PUESTA EN FUNCIONAMIENTO DE UNA CUBIERTA UBICADA EN LA FACHADA NORTE DE LA ZONA DE CARGA DE PRODUCTO TERMINADO CON ILUMINACIÓN Y CONEXIONES CORRESPONDIENTES A LA RED DE AGUAS LLUVIAS SEGÚN DISEÑO ESTRUCTURAL. </t>
  </si>
  <si>
    <t>INVITACIÓN ABIERTA No 011 DE 2021</t>
  </si>
  <si>
    <t xml:space="preserve">Gastos de Interes </t>
  </si>
  <si>
    <t>Utilidad Operacional</t>
  </si>
  <si>
    <t xml:space="preserve">RAZON DE COBERTURA </t>
  </si>
  <si>
    <t xml:space="preserve">      5.474.920.285 - 1.321.335.017</t>
  </si>
  <si>
    <t xml:space="preserve">Activo corriente - Pasivo Corriente </t>
  </si>
  <si>
    <t xml:space="preserve">CAPITAL DE TRABAJO </t>
  </si>
  <si>
    <t xml:space="preserve">  9.537.748.219 - 2.552.858.156 </t>
  </si>
  <si>
    <t xml:space="preserve">   9.537.748.219 - 2.552.858.156 </t>
  </si>
  <si>
    <t>Activo Total</t>
  </si>
  <si>
    <t>NO CUMPLE</t>
  </si>
  <si>
    <t>Pasivo Total</t>
  </si>
  <si>
    <t>ENDEUDAMIENTO</t>
  </si>
  <si>
    <t>Pasivo corriente</t>
  </si>
  <si>
    <t>LIQUIDEZ</t>
  </si>
  <si>
    <t>Activo corriente</t>
  </si>
  <si>
    <t>En Col $</t>
  </si>
  <si>
    <t xml:space="preserve">                   192.543.000 - 37.718.000</t>
  </si>
  <si>
    <t>&gt; = 5</t>
  </si>
  <si>
    <t>Uop / GI</t>
  </si>
  <si>
    <t>Mayor o igual a 2 veces el P.O.</t>
  </si>
  <si>
    <t>AC-PC</t>
  </si>
  <si>
    <t>&lt;=50%</t>
  </si>
  <si>
    <t>(PT/AT) * 100</t>
  </si>
  <si>
    <t>&gt; = 1.5</t>
  </si>
  <si>
    <t>AC/PC</t>
  </si>
  <si>
    <t>PRESUPUESTO OFICIAL: $236.688.265</t>
  </si>
  <si>
    <t>SOLICITADOS</t>
  </si>
  <si>
    <t>INDICADORES FINANCIEROS</t>
  </si>
  <si>
    <t>OBTENIDO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</si>
</sst>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240A]\ * #,##0.00_);_([$$-240A]\ * \(#,##0.00\);_([$$-240A]\ * &quot;-&quot;??_);_(@_)"/>
    <numFmt numFmtId="167" formatCode="_-&quot;$&quot;* #,##0.00_-;\-&quot;$&quot;* #,##0.00_-;_-&quot;$&quot;* &quot;-&quot;??_-;_-@_-"/>
    <numFmt numFmtId="168" formatCode="0.0%"/>
    <numFmt numFmtId="169" formatCode="_(* #,##0_);_(* \(#,##0\);_(* &quot;-&quot;??_);_(@_)"/>
    <numFmt numFmtId="170" formatCode="_(&quot;$&quot;\ * #,##0_);_(&quot;$&quot;\ * \(#,##0\);_(&quot;$&quot;\ * &quot;-&quot;??_);_(@_)"/>
    <numFmt numFmtId="171" formatCode="&quot;$&quot;\ #,##0"/>
    <numFmt numFmtId="172" formatCode="#,##0.00;[Red]#,##0.00"/>
  </numFmts>
  <fonts count="42"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sz val="10"/>
      <color theme="1"/>
      <name val="Arial"/>
      <family val="2"/>
    </font>
    <font>
      <b/>
      <sz val="11"/>
      <color theme="1"/>
      <name val="Arial"/>
      <family val="2"/>
    </font>
    <font>
      <sz val="8"/>
      <color rgb="FFFF0000"/>
      <name val="Arial"/>
      <family val="2"/>
    </font>
    <font>
      <sz val="18"/>
      <color theme="1"/>
      <name val="Calibri"/>
      <family val="2"/>
      <scheme val="minor"/>
    </font>
    <font>
      <b/>
      <sz val="18"/>
      <name val="Arial"/>
      <family val="2"/>
    </font>
    <font>
      <sz val="18"/>
      <name val="Arial"/>
      <family val="2"/>
    </font>
    <font>
      <sz val="18"/>
      <color rgb="FF000000"/>
      <name val="Arial"/>
      <family val="2"/>
    </font>
    <font>
      <sz val="18"/>
      <color rgb="FF000000"/>
      <name val="Calibri"/>
      <family val="2"/>
      <scheme val="minor"/>
    </font>
    <font>
      <sz val="18"/>
      <color rgb="FFFF0000"/>
      <name val="Arial"/>
      <family val="2"/>
    </font>
    <font>
      <sz val="18"/>
      <color theme="1"/>
      <name val="Arial"/>
      <family val="2"/>
    </font>
    <font>
      <b/>
      <sz val="18"/>
      <color rgb="FF000000"/>
      <name val="Arial"/>
      <family val="2"/>
    </font>
    <font>
      <sz val="20"/>
      <color theme="1"/>
      <name val="Calibri"/>
      <family val="2"/>
      <scheme val="minor"/>
    </font>
    <font>
      <sz val="20"/>
      <name val="Arial"/>
      <family val="2"/>
    </font>
    <font>
      <b/>
      <sz val="20"/>
      <name val="Arial"/>
      <family val="2"/>
    </font>
    <font>
      <sz val="20"/>
      <color rgb="FFFF0000"/>
      <name val="Arial"/>
      <family val="2"/>
    </font>
    <font>
      <b/>
      <sz val="20"/>
      <color theme="1"/>
      <name val="Calibri"/>
      <family val="2"/>
      <scheme val="minor"/>
    </font>
    <font>
      <sz val="20"/>
      <color rgb="FF000000"/>
      <name val="Arial"/>
      <family val="2"/>
    </font>
    <font>
      <b/>
      <sz val="20"/>
      <color theme="1"/>
      <name val="Arial"/>
      <family val="2"/>
    </font>
    <font>
      <b/>
      <sz val="11"/>
      <color theme="1"/>
      <name val="Calibri"/>
      <family val="2"/>
      <scheme val="minor"/>
    </font>
    <font>
      <b/>
      <sz val="10"/>
      <name val="Arial"/>
      <family val="2"/>
    </font>
    <font>
      <b/>
      <sz val="10"/>
      <color theme="1"/>
      <name val="Arial"/>
      <family val="2"/>
    </font>
    <font>
      <b/>
      <sz val="9"/>
      <color theme="1"/>
      <name val="Arial"/>
      <family val="2"/>
    </font>
    <font>
      <sz val="9"/>
      <color theme="1"/>
      <name val="Calibri"/>
      <family val="2"/>
      <scheme val="minor"/>
    </font>
    <font>
      <b/>
      <sz val="9"/>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8"/>
      <color rgb="FFFF0000"/>
      <name val="Arial"/>
      <family val="2"/>
    </font>
    <font>
      <b/>
      <sz val="14"/>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bgColor indexed="64"/>
      </patternFill>
    </fill>
    <fill>
      <patternFill patternType="solid">
        <fgColor theme="4" tint="0.39997558519241921"/>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
      <left style="medium">
        <color auto="1"/>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43" fontId="9" fillId="0" borderId="0" applyFont="0" applyFill="0" applyBorder="0" applyAlignment="0" applyProtection="0"/>
    <xf numFmtId="0" fontId="11" fillId="0" borderId="0"/>
    <xf numFmtId="0" fontId="11" fillId="0" borderId="0"/>
    <xf numFmtId="0" fontId="9" fillId="0" borderId="0"/>
    <xf numFmtId="164"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78">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3"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3" fillId="0" borderId="1" xfId="0" applyFont="1" applyBorder="1"/>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xf numFmtId="0" fontId="15" fillId="0" borderId="0" xfId="0" applyFont="1" applyAlignment="1">
      <alignment horizontal="center" vertical="center"/>
    </xf>
    <xf numFmtId="0" fontId="15" fillId="0" borderId="0" xfId="0" applyFont="1" applyAlignment="1">
      <alignment vertical="center"/>
    </xf>
    <xf numFmtId="0" fontId="15" fillId="0" borderId="1" xfId="0" applyFont="1" applyBorder="1"/>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8" fillId="0" borderId="0" xfId="0" applyFont="1" applyAlignment="1">
      <alignment vertical="center"/>
    </xf>
    <xf numFmtId="0" fontId="15" fillId="0" borderId="1" xfId="0" applyFont="1" applyBorder="1" applyAlignment="1">
      <alignment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0" xfId="3" applyFont="1" applyBorder="1" applyAlignment="1">
      <alignment vertical="top" wrapText="1"/>
    </xf>
    <xf numFmtId="0" fontId="16" fillId="0" borderId="0" xfId="3" applyFont="1" applyBorder="1" applyAlignment="1">
      <alignment horizontal="left" wrapText="1"/>
    </xf>
    <xf numFmtId="0" fontId="20" fillId="0" borderId="0" xfId="0" applyFont="1" applyAlignment="1">
      <alignment horizontal="justify" vertical="center"/>
    </xf>
    <xf numFmtId="0" fontId="21" fillId="0" borderId="1" xfId="0" applyFont="1" applyBorder="1" applyAlignment="1">
      <alignment horizontal="justify" vertical="center" wrapText="1"/>
    </xf>
    <xf numFmtId="0" fontId="19" fillId="0" borderId="1" xfId="0" applyFont="1" applyBorder="1" applyAlignment="1">
      <alignment wrapText="1"/>
    </xf>
    <xf numFmtId="0" fontId="22" fillId="0" borderId="1" xfId="0" applyFont="1" applyBorder="1" applyAlignment="1">
      <alignment horizontal="justify" vertical="center" wrapText="1"/>
    </xf>
    <xf numFmtId="0" fontId="21" fillId="0" borderId="1" xfId="0" applyFont="1" applyBorder="1" applyAlignment="1">
      <alignment horizontal="justify" vertical="center"/>
    </xf>
    <xf numFmtId="0" fontId="21"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8" fillId="0" borderId="1" xfId="0" applyFont="1" applyBorder="1" applyAlignment="1">
      <alignment horizontal="justify" vertical="center"/>
    </xf>
    <xf numFmtId="0" fontId="15" fillId="5" borderId="1" xfId="0" applyFont="1" applyFill="1" applyBorder="1"/>
    <xf numFmtId="0" fontId="15" fillId="5" borderId="1" xfId="0" applyFont="1" applyFill="1" applyBorder="1" applyAlignment="1">
      <alignment horizontal="center" vertical="center" wrapText="1"/>
    </xf>
    <xf numFmtId="0" fontId="8" fillId="5" borderId="1" xfId="0" applyFont="1" applyFill="1" applyBorder="1"/>
    <xf numFmtId="0" fontId="22" fillId="6" borderId="1" xfId="0" applyFont="1" applyFill="1" applyBorder="1" applyAlignment="1">
      <alignment horizontal="center" vertical="center" wrapText="1"/>
    </xf>
    <xf numFmtId="0" fontId="23" fillId="0" borderId="0" xfId="0" applyFont="1" applyAlignment="1">
      <alignment vertical="center"/>
    </xf>
    <xf numFmtId="0" fontId="24" fillId="0" borderId="0" xfId="3" applyFont="1" applyBorder="1" applyAlignment="1">
      <alignment horizontal="left" vertical="center" wrapText="1"/>
    </xf>
    <xf numFmtId="0" fontId="25" fillId="0" borderId="0" xfId="3" applyFont="1" applyBorder="1" applyAlignment="1">
      <alignment vertical="center" wrapText="1"/>
    </xf>
    <xf numFmtId="164" fontId="25" fillId="0" borderId="0" xfId="5" applyFont="1" applyBorder="1" applyAlignment="1">
      <alignment vertical="center" wrapText="1"/>
    </xf>
    <xf numFmtId="0" fontId="24" fillId="0" borderId="0" xfId="0" applyFont="1" applyAlignment="1">
      <alignment vertical="center"/>
    </xf>
    <xf numFmtId="0" fontId="24" fillId="0" borderId="0" xfId="0" applyFont="1" applyBorder="1" applyAlignment="1">
      <alignment horizontal="center" vertical="center" wrapText="1"/>
    </xf>
    <xf numFmtId="44" fontId="26" fillId="0" borderId="0" xfId="0" applyNumberFormat="1" applyFont="1" applyBorder="1" applyAlignment="1">
      <alignment horizontal="center" vertical="center" wrapText="1"/>
    </xf>
    <xf numFmtId="0" fontId="27" fillId="0" borderId="0" xfId="0" applyFont="1" applyAlignment="1">
      <alignment vertical="center"/>
    </xf>
    <xf numFmtId="0" fontId="26" fillId="0" borderId="0" xfId="0" applyFont="1" applyBorder="1" applyAlignment="1">
      <alignment horizontal="center" vertical="center" wrapText="1"/>
    </xf>
    <xf numFmtId="0" fontId="28" fillId="0" borderId="0" xfId="0" applyFont="1" applyBorder="1" applyAlignment="1">
      <alignment horizontal="justify" vertical="center"/>
    </xf>
    <xf numFmtId="0" fontId="23" fillId="0" borderId="1" xfId="0" applyFont="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44" fontId="24" fillId="0" borderId="1" xfId="7" applyFont="1" applyBorder="1" applyAlignment="1">
      <alignment horizontal="center" vertical="center" wrapText="1"/>
    </xf>
    <xf numFmtId="17"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166" fontId="24" fillId="0" borderId="1" xfId="7" applyNumberFormat="1" applyFont="1" applyBorder="1" applyAlignment="1">
      <alignment horizontal="center" vertical="center" wrapText="1"/>
    </xf>
    <xf numFmtId="0" fontId="24" fillId="0" borderId="1" xfId="0" applyFont="1" applyBorder="1" applyAlignment="1">
      <alignment horizontal="left" vertical="center" wrapText="1"/>
    </xf>
    <xf numFmtId="49" fontId="24" fillId="0" borderId="1" xfId="0" applyNumberFormat="1" applyFont="1" applyBorder="1" applyAlignment="1">
      <alignment horizontal="center" vertical="center" wrapText="1"/>
    </xf>
    <xf numFmtId="0" fontId="23" fillId="0" borderId="1" xfId="0" applyFont="1" applyBorder="1" applyAlignment="1">
      <alignment vertical="center"/>
    </xf>
    <xf numFmtId="0" fontId="25" fillId="0" borderId="1" xfId="0" applyFont="1" applyBorder="1" applyAlignment="1">
      <alignment horizontal="center" vertical="center" wrapText="1"/>
    </xf>
    <xf numFmtId="0" fontId="29" fillId="0" borderId="1" xfId="3" applyFont="1" applyBorder="1" applyAlignment="1">
      <alignment vertical="center" wrapText="1"/>
    </xf>
    <xf numFmtId="167" fontId="23" fillId="0" borderId="0" xfId="0" applyNumberFormat="1" applyFont="1" applyAlignment="1">
      <alignment vertical="center"/>
    </xf>
    <xf numFmtId="0" fontId="27" fillId="7" borderId="1" xfId="0" applyFont="1" applyFill="1" applyBorder="1" applyAlignment="1">
      <alignment vertical="center"/>
    </xf>
    <xf numFmtId="0" fontId="29" fillId="7" borderId="1" xfId="3" applyFont="1" applyFill="1" applyBorder="1" applyAlignment="1">
      <alignment vertical="center" wrapText="1"/>
    </xf>
    <xf numFmtId="0" fontId="27" fillId="0" borderId="0" xfId="0" applyFont="1" applyBorder="1" applyAlignment="1">
      <alignment vertical="center"/>
    </xf>
    <xf numFmtId="0" fontId="28" fillId="0" borderId="0" xfId="0" applyFont="1" applyAlignment="1">
      <alignment vertical="center"/>
    </xf>
    <xf numFmtId="0" fontId="0" fillId="2" borderId="0" xfId="0" applyFill="1"/>
    <xf numFmtId="0" fontId="12" fillId="2" borderId="0" xfId="0" applyFont="1" applyFill="1" applyBorder="1" applyAlignment="1">
      <alignment horizontal="center"/>
    </xf>
    <xf numFmtId="0" fontId="12" fillId="2" borderId="0" xfId="0" applyFont="1" applyFill="1" applyBorder="1" applyAlignment="1">
      <alignment wrapText="1"/>
    </xf>
    <xf numFmtId="0" fontId="0" fillId="2" borderId="0" xfId="0" applyFill="1" applyBorder="1"/>
    <xf numFmtId="0" fontId="12" fillId="2" borderId="0" xfId="0" applyFont="1" applyFill="1" applyBorder="1" applyAlignment="1">
      <alignment horizontal="center" vertical="center"/>
    </xf>
    <xf numFmtId="0" fontId="12" fillId="2" borderId="0" xfId="0" applyFont="1" applyFill="1" applyBorder="1"/>
    <xf numFmtId="0" fontId="12" fillId="2" borderId="0" xfId="0" applyFont="1" applyFill="1" applyBorder="1" applyAlignment="1">
      <alignment vertical="justify"/>
    </xf>
    <xf numFmtId="0" fontId="11" fillId="2" borderId="0" xfId="0" applyFont="1" applyFill="1" applyBorder="1" applyAlignment="1">
      <alignment horizontal="justify" vertical="center" wrapText="1"/>
    </xf>
    <xf numFmtId="0" fontId="12" fillId="2" borderId="0" xfId="0" applyFont="1" applyFill="1" applyBorder="1" applyAlignment="1">
      <alignment horizontal="left" vertical="center" wrapText="1"/>
    </xf>
    <xf numFmtId="168" fontId="31" fillId="2" borderId="0" xfId="9" applyNumberFormat="1" applyFont="1" applyFill="1" applyBorder="1" applyAlignment="1">
      <alignment horizontal="center" vertical="justify"/>
    </xf>
    <xf numFmtId="0" fontId="32" fillId="2" borderId="0" xfId="0" applyFont="1" applyFill="1" applyBorder="1" applyAlignment="1">
      <alignment horizontal="justify" vertical="justify" wrapText="1"/>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2" fillId="2" borderId="12" xfId="0" applyFont="1" applyFill="1" applyBorder="1" applyAlignment="1">
      <alignment horizontal="justify" vertical="center" wrapText="1"/>
    </xf>
    <xf numFmtId="0" fontId="5" fillId="2" borderId="12" xfId="0" applyFont="1" applyFill="1" applyBorder="1" applyAlignment="1">
      <alignment horizontal="left" vertical="center" wrapText="1"/>
    </xf>
    <xf numFmtId="168" fontId="31" fillId="2" borderId="13" xfId="9" applyNumberFormat="1" applyFont="1" applyFill="1" applyBorder="1" applyAlignment="1">
      <alignment horizontal="center" vertical="justify"/>
    </xf>
    <xf numFmtId="0" fontId="32" fillId="2" borderId="13" xfId="0" applyFont="1" applyFill="1" applyBorder="1" applyAlignment="1">
      <alignment horizontal="justify" vertical="justify" wrapText="1"/>
    </xf>
    <xf numFmtId="0" fontId="12" fillId="2" borderId="14" xfId="0" applyFont="1" applyFill="1" applyBorder="1" applyAlignment="1">
      <alignment horizontal="center" vertical="center"/>
    </xf>
    <xf numFmtId="0" fontId="12" fillId="2" borderId="14" xfId="0" applyFont="1" applyFill="1" applyBorder="1" applyAlignment="1">
      <alignment horizontal="center"/>
    </xf>
    <xf numFmtId="0" fontId="32" fillId="2" borderId="15" xfId="0" applyFont="1" applyFill="1" applyBorder="1" applyAlignment="1">
      <alignment horizontal="center" vertical="center" wrapText="1"/>
    </xf>
    <xf numFmtId="0" fontId="32" fillId="2" borderId="15" xfId="0" applyFont="1" applyFill="1" applyBorder="1" applyAlignment="1">
      <alignment horizontal="center" vertical="center"/>
    </xf>
    <xf numFmtId="0" fontId="3" fillId="2" borderId="0" xfId="0" applyFont="1" applyFill="1"/>
    <xf numFmtId="0" fontId="5" fillId="2" borderId="0" xfId="0" applyFont="1" applyFill="1"/>
    <xf numFmtId="0" fontId="0" fillId="2" borderId="0" xfId="0" applyFill="1" applyAlignment="1">
      <alignment vertical="top"/>
    </xf>
    <xf numFmtId="0" fontId="33" fillId="2" borderId="0" xfId="0" applyFont="1" applyFill="1"/>
    <xf numFmtId="0" fontId="0" fillId="2" borderId="0" xfId="0" applyFont="1" applyFill="1"/>
    <xf numFmtId="0" fontId="34" fillId="2" borderId="0" xfId="0" applyFont="1" applyFill="1" applyBorder="1"/>
    <xf numFmtId="43" fontId="35" fillId="2" borderId="0" xfId="8" applyNumberFormat="1" applyFont="1" applyFill="1" applyBorder="1" applyAlignment="1">
      <alignment horizontal="center"/>
    </xf>
    <xf numFmtId="43" fontId="34" fillId="2" borderId="0" xfId="8" applyNumberFormat="1" applyFont="1" applyFill="1" applyBorder="1"/>
    <xf numFmtId="169" fontId="34" fillId="2" borderId="0" xfId="8" applyNumberFormat="1" applyFont="1" applyFill="1" applyBorder="1"/>
    <xf numFmtId="0" fontId="34" fillId="2" borderId="0" xfId="0" applyFont="1" applyFill="1" applyBorder="1" applyAlignment="1">
      <alignment horizontal="center"/>
    </xf>
    <xf numFmtId="169" fontId="34" fillId="2" borderId="20" xfId="8" applyNumberFormat="1" applyFont="1" applyFill="1" applyBorder="1"/>
    <xf numFmtId="0" fontId="36" fillId="2" borderId="20" xfId="0" applyFont="1" applyFill="1" applyBorder="1" applyAlignment="1">
      <alignment horizontal="center"/>
    </xf>
    <xf numFmtId="43" fontId="35" fillId="2" borderId="20" xfId="8" applyNumberFormat="1" applyFont="1" applyFill="1" applyBorder="1" applyAlignment="1">
      <alignment horizontal="center"/>
    </xf>
    <xf numFmtId="43" fontId="34" fillId="2" borderId="19" xfId="8" applyNumberFormat="1" applyFont="1" applyFill="1" applyBorder="1"/>
    <xf numFmtId="169" fontId="34" fillId="2" borderId="19" xfId="8" applyNumberFormat="1" applyFont="1" applyFill="1" applyBorder="1"/>
    <xf numFmtId="0" fontId="34" fillId="2" borderId="19" xfId="0" applyFont="1" applyFill="1" applyBorder="1" applyAlignment="1">
      <alignment horizontal="center"/>
    </xf>
    <xf numFmtId="0" fontId="34" fillId="2" borderId="21" xfId="0" applyFont="1" applyFill="1" applyBorder="1"/>
    <xf numFmtId="169" fontId="34" fillId="2" borderId="15" xfId="8" applyNumberFormat="1" applyFont="1" applyFill="1" applyBorder="1"/>
    <xf numFmtId="0" fontId="36" fillId="2" borderId="15" xfId="0" applyFont="1" applyFill="1" applyBorder="1" applyAlignment="1">
      <alignment horizontal="center"/>
    </xf>
    <xf numFmtId="43" fontId="35" fillId="2" borderId="22" xfId="8" applyNumberFormat="1" applyFont="1" applyFill="1" applyBorder="1" applyAlignment="1">
      <alignment horizontal="center"/>
    </xf>
    <xf numFmtId="2" fontId="34" fillId="2" borderId="0" xfId="9" applyNumberFormat="1" applyFont="1" applyFill="1" applyBorder="1"/>
    <xf numFmtId="0" fontId="34" fillId="2" borderId="23" xfId="0" applyFont="1" applyFill="1" applyBorder="1"/>
    <xf numFmtId="2" fontId="34" fillId="2" borderId="22" xfId="8" applyNumberFormat="1" applyFont="1" applyFill="1" applyBorder="1"/>
    <xf numFmtId="169" fontId="34" fillId="2" borderId="22" xfId="8" applyNumberFormat="1" applyFont="1" applyFill="1" applyBorder="1"/>
    <xf numFmtId="0" fontId="36" fillId="2" borderId="22" xfId="0" applyFont="1" applyFill="1" applyBorder="1" applyAlignment="1">
      <alignment horizontal="center"/>
    </xf>
    <xf numFmtId="0" fontId="36" fillId="2" borderId="23" xfId="0" applyFont="1" applyFill="1" applyBorder="1"/>
    <xf numFmtId="43" fontId="35" fillId="2" borderId="15" xfId="8" applyNumberFormat="1" applyFont="1" applyFill="1" applyBorder="1" applyAlignment="1">
      <alignment horizontal="center"/>
    </xf>
    <xf numFmtId="170" fontId="34" fillId="2" borderId="15" xfId="7" applyNumberFormat="1" applyFont="1" applyFill="1" applyBorder="1"/>
    <xf numFmtId="0" fontId="36" fillId="2" borderId="18" xfId="0" applyFont="1" applyFill="1" applyBorder="1"/>
    <xf numFmtId="171" fontId="34" fillId="2" borderId="0" xfId="9" applyNumberFormat="1" applyFont="1" applyFill="1" applyBorder="1"/>
    <xf numFmtId="170" fontId="34" fillId="2" borderId="0" xfId="7" applyNumberFormat="1" applyFont="1" applyFill="1" applyBorder="1"/>
    <xf numFmtId="43" fontId="34" fillId="2" borderId="22" xfId="8" applyNumberFormat="1" applyFont="1" applyFill="1" applyBorder="1"/>
    <xf numFmtId="0" fontId="36" fillId="2" borderId="22" xfId="0" applyFont="1" applyFill="1" applyBorder="1"/>
    <xf numFmtId="39" fontId="34" fillId="2" borderId="0" xfId="8" applyNumberFormat="1" applyFont="1" applyFill="1" applyBorder="1"/>
    <xf numFmtId="0" fontId="35" fillId="2" borderId="25" xfId="0" applyFont="1" applyFill="1" applyBorder="1" applyAlignment="1">
      <alignment horizontal="center" vertical="justify" wrapText="1"/>
    </xf>
    <xf numFmtId="0" fontId="34" fillId="2" borderId="19" xfId="0" applyFont="1" applyFill="1" applyBorder="1"/>
    <xf numFmtId="0" fontId="35" fillId="2" borderId="21" xfId="0" applyFont="1" applyFill="1" applyBorder="1" applyAlignment="1">
      <alignment horizontal="center"/>
    </xf>
    <xf numFmtId="0" fontId="35" fillId="2" borderId="22" xfId="0" applyFont="1" applyFill="1" applyBorder="1" applyAlignment="1">
      <alignment horizontal="center" vertical="justify" wrapText="1"/>
    </xf>
    <xf numFmtId="0" fontId="35" fillId="2" borderId="23" xfId="0" applyFont="1" applyFill="1" applyBorder="1" applyAlignment="1">
      <alignment horizontal="center"/>
    </xf>
    <xf numFmtId="0" fontId="35" fillId="2" borderId="15" xfId="0" applyFont="1" applyFill="1" applyBorder="1" applyAlignment="1">
      <alignment horizontal="center" vertical="justify" wrapText="1"/>
    </xf>
    <xf numFmtId="0" fontId="36" fillId="2" borderId="21" xfId="0" applyFont="1" applyFill="1" applyBorder="1" applyAlignment="1">
      <alignment horizontal="center"/>
    </xf>
    <xf numFmtId="0" fontId="36" fillId="2" borderId="18" xfId="0" applyFont="1" applyFill="1" applyBorder="1" applyAlignment="1">
      <alignment horizontal="center"/>
    </xf>
    <xf numFmtId="0" fontId="36" fillId="2" borderId="23" xfId="0" applyFont="1" applyFill="1" applyBorder="1" applyAlignment="1">
      <alignment horizontal="center"/>
    </xf>
    <xf numFmtId="170" fontId="34" fillId="2" borderId="17" xfId="7" applyNumberFormat="1" applyFont="1" applyFill="1" applyBorder="1"/>
    <xf numFmtId="0" fontId="36" fillId="2" borderId="18" xfId="0" applyFont="1" applyFill="1" applyBorder="1" applyAlignment="1">
      <alignment horizontal="left"/>
    </xf>
    <xf numFmtId="0" fontId="35" fillId="2" borderId="17" xfId="0" applyFont="1" applyFill="1" applyBorder="1" applyAlignment="1">
      <alignment horizontal="center" vertical="justify" wrapText="1"/>
    </xf>
    <xf numFmtId="0" fontId="34" fillId="2" borderId="26" xfId="0" applyFont="1" applyFill="1" applyBorder="1"/>
    <xf numFmtId="0" fontId="35" fillId="2" borderId="18" xfId="0" applyFont="1" applyFill="1" applyBorder="1" applyAlignment="1">
      <alignment horizontal="center"/>
    </xf>
    <xf numFmtId="0" fontId="0" fillId="2" borderId="0" xfId="0" applyFont="1" applyFill="1" applyBorder="1"/>
    <xf numFmtId="0" fontId="30" fillId="2" borderId="0" xfId="0"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horizontal="justify" vertical="center" wrapText="1"/>
    </xf>
    <xf numFmtId="0" fontId="38" fillId="2" borderId="15" xfId="0" applyFont="1" applyFill="1" applyBorder="1" applyAlignment="1">
      <alignment horizontal="center" vertical="center"/>
    </xf>
    <xf numFmtId="0" fontId="37" fillId="2" borderId="21" xfId="0" applyFont="1" applyFill="1" applyBorder="1" applyAlignment="1">
      <alignment horizontal="justify" vertical="center" wrapText="1"/>
    </xf>
    <xf numFmtId="170" fontId="30" fillId="2" borderId="0" xfId="7" applyNumberFormat="1" applyFont="1" applyFill="1"/>
    <xf numFmtId="0" fontId="38" fillId="2" borderId="14" xfId="0" applyFont="1" applyFill="1" applyBorder="1" applyAlignment="1">
      <alignment horizontal="center" vertical="center" wrapText="1"/>
    </xf>
    <xf numFmtId="0" fontId="38" fillId="2" borderId="14" xfId="0" applyFont="1" applyFill="1" applyBorder="1" applyAlignment="1">
      <alignment horizontal="center" vertical="center"/>
    </xf>
    <xf numFmtId="0" fontId="37" fillId="2" borderId="29" xfId="0" applyFont="1" applyFill="1" applyBorder="1" applyAlignment="1">
      <alignment horizontal="justify" vertical="center" wrapText="1"/>
    </xf>
    <xf numFmtId="165" fontId="0" fillId="2" borderId="0" xfId="6" applyFont="1" applyFill="1" applyAlignment="1">
      <alignment vertical="center"/>
    </xf>
    <xf numFmtId="0" fontId="37" fillId="2" borderId="24" xfId="0" applyFont="1" applyFill="1" applyBorder="1" applyAlignment="1">
      <alignment horizontal="justify" vertical="center" wrapText="1"/>
    </xf>
    <xf numFmtId="0" fontId="37" fillId="2" borderId="23" xfId="0" applyFont="1" applyFill="1" applyBorder="1" applyAlignment="1">
      <alignment vertical="center"/>
    </xf>
    <xf numFmtId="0" fontId="37" fillId="2" borderId="18" xfId="0" applyFont="1" applyFill="1" applyBorder="1" applyAlignment="1">
      <alignment horizontal="center" vertical="center"/>
    </xf>
    <xf numFmtId="0" fontId="30" fillId="2" borderId="0" xfId="0" applyFont="1" applyFill="1"/>
    <xf numFmtId="0" fontId="0" fillId="2" borderId="0" xfId="0" applyFont="1" applyFill="1" applyAlignment="1">
      <alignment horizontal="justify" vertical="justify"/>
    </xf>
    <xf numFmtId="0" fontId="0" fillId="2" borderId="0" xfId="0" applyFont="1" applyFill="1" applyAlignment="1">
      <alignment horizontal="center"/>
    </xf>
    <xf numFmtId="2" fontId="34" fillId="2" borderId="1" xfId="9" applyNumberFormat="1" applyFont="1" applyFill="1" applyBorder="1" applyAlignment="1">
      <alignment horizontal="right" vertical="center"/>
    </xf>
    <xf numFmtId="0" fontId="0" fillId="2" borderId="1" xfId="0" applyFont="1" applyFill="1" applyBorder="1" applyAlignment="1">
      <alignment horizontal="center" vertical="center"/>
    </xf>
    <xf numFmtId="0" fontId="30" fillId="2" borderId="1" xfId="0" applyFont="1" applyFill="1" applyBorder="1" applyAlignment="1">
      <alignment horizontal="left" vertical="center" wrapText="1"/>
    </xf>
    <xf numFmtId="170" fontId="34" fillId="2" borderId="1" xfId="7" applyNumberFormat="1" applyFont="1" applyFill="1" applyBorder="1" applyAlignment="1">
      <alignment horizontal="right" vertical="center"/>
    </xf>
    <xf numFmtId="0" fontId="0" fillId="2" borderId="1" xfId="0" applyFont="1" applyFill="1" applyBorder="1" applyAlignment="1">
      <alignment horizontal="center" vertical="center" wrapText="1"/>
    </xf>
    <xf numFmtId="9" fontId="34" fillId="2" borderId="1" xfId="9" applyFont="1" applyFill="1" applyBorder="1" applyAlignment="1">
      <alignment horizontal="right" vertical="center"/>
    </xf>
    <xf numFmtId="9" fontId="34" fillId="2" borderId="1" xfId="8" applyNumberFormat="1" applyFont="1" applyFill="1" applyBorder="1" applyAlignment="1">
      <alignment horizontal="right" vertical="center"/>
    </xf>
    <xf numFmtId="172" fontId="34" fillId="2" borderId="1" xfId="0" applyNumberFormat="1" applyFont="1" applyFill="1" applyBorder="1" applyAlignment="1">
      <alignment horizontal="right" vertical="center"/>
    </xf>
    <xf numFmtId="39" fontId="34" fillId="2" borderId="1" xfId="8" applyNumberFormat="1" applyFont="1" applyFill="1" applyBorder="1" applyAlignment="1">
      <alignment horizontal="right" vertical="center"/>
    </xf>
    <xf numFmtId="0" fontId="30" fillId="2" borderId="1" xfId="0" applyFont="1" applyFill="1" applyBorder="1" applyAlignment="1">
      <alignment horizontal="left" vertical="center"/>
    </xf>
    <xf numFmtId="0" fontId="35"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6" fillId="2" borderId="0" xfId="0" applyFont="1" applyFill="1"/>
    <xf numFmtId="0" fontId="39" fillId="2" borderId="0" xfId="0" applyFont="1" applyFill="1"/>
    <xf numFmtId="0" fontId="7" fillId="2" borderId="0" xfId="0" applyFont="1" applyFill="1" applyAlignment="1">
      <alignment horizontal="left"/>
    </xf>
    <xf numFmtId="0" fontId="40" fillId="0" borderId="3" xfId="0" applyFont="1" applyBorder="1" applyAlignment="1">
      <alignment horizontal="center" vertical="center" wrapText="1"/>
    </xf>
    <xf numFmtId="0" fontId="40" fillId="0" borderId="3" xfId="0" applyFont="1" applyBorder="1" applyAlignment="1">
      <alignment horizontal="center" vertical="center"/>
    </xf>
    <xf numFmtId="0" fontId="41" fillId="0" borderId="3" xfId="0" applyFont="1" applyBorder="1" applyAlignment="1">
      <alignment horizontal="center" vertical="center" wrapText="1"/>
    </xf>
    <xf numFmtId="0" fontId="41" fillId="0"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4" xfId="0" applyNumberFormat="1" applyFont="1" applyFill="1" applyBorder="1" applyAlignment="1">
      <alignment horizontal="center" vertical="center" wrapText="1"/>
    </xf>
    <xf numFmtId="0" fontId="8" fillId="0" borderId="1" xfId="0" applyFont="1" applyBorder="1" applyAlignment="1">
      <alignment horizontal="center"/>
    </xf>
    <xf numFmtId="0" fontId="8" fillId="0" borderId="2" xfId="0" applyFont="1" applyBorder="1" applyAlignment="1">
      <alignment horizont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8" fillId="5" borderId="1" xfId="0" applyFont="1" applyFill="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29" fillId="7" borderId="1" xfId="3" applyFont="1" applyFill="1" applyBorder="1" applyAlignment="1">
      <alignment horizontal="center" vertical="center" wrapText="1"/>
    </xf>
    <xf numFmtId="0" fontId="24" fillId="0" borderId="0" xfId="3" applyFont="1" applyBorder="1" applyAlignment="1">
      <alignment horizontal="center" vertical="center" wrapText="1"/>
    </xf>
    <xf numFmtId="0" fontId="27" fillId="0" borderId="11" xfId="0" applyFont="1" applyBorder="1" applyAlignment="1">
      <alignment horizontal="center" vertical="center"/>
    </xf>
    <xf numFmtId="0" fontId="25" fillId="0" borderId="0" xfId="3"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9" fillId="0" borderId="1" xfId="3"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0" fontId="32" fillId="2" borderId="18" xfId="0" applyFont="1" applyFill="1" applyBorder="1" applyAlignment="1">
      <alignment horizontal="justify" vertical="center" wrapText="1"/>
    </xf>
    <xf numFmtId="0" fontId="32" fillId="2" borderId="17" xfId="0" applyFont="1" applyFill="1" applyBorder="1" applyAlignment="1">
      <alignment horizontal="justify" vertical="center" wrapText="1"/>
    </xf>
    <xf numFmtId="0" fontId="32" fillId="2" borderId="19" xfId="0" applyFont="1" applyFill="1" applyBorder="1" applyAlignment="1">
      <alignment horizontal="center" vertical="center"/>
    </xf>
    <xf numFmtId="0" fontId="13" fillId="2" borderId="1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36" fillId="2" borderId="24" xfId="0" applyFont="1" applyFill="1" applyBorder="1" applyAlignment="1">
      <alignment horizontal="left" vertical="center"/>
    </xf>
    <xf numFmtId="0" fontId="36" fillId="2" borderId="21" xfId="0" applyFont="1" applyFill="1" applyBorder="1" applyAlignment="1">
      <alignment horizontal="left" vertical="center"/>
    </xf>
    <xf numFmtId="0" fontId="36" fillId="2" borderId="14" xfId="0" applyFont="1" applyFill="1" applyBorder="1" applyAlignment="1">
      <alignment horizontal="left" vertical="center"/>
    </xf>
    <xf numFmtId="0" fontId="36" fillId="2" borderId="20" xfId="0" applyFont="1" applyFill="1" applyBorder="1" applyAlignment="1">
      <alignment horizontal="left" vertical="center"/>
    </xf>
    <xf numFmtId="43" fontId="35" fillId="2" borderId="14" xfId="8" applyNumberFormat="1" applyFont="1" applyFill="1" applyBorder="1" applyAlignment="1">
      <alignment horizontal="center" vertical="center"/>
    </xf>
    <xf numFmtId="43" fontId="35" fillId="2" borderId="20" xfId="8" applyNumberFormat="1" applyFont="1" applyFill="1" applyBorder="1" applyAlignment="1">
      <alignment horizontal="center" vertical="center"/>
    </xf>
    <xf numFmtId="39" fontId="34" fillId="2" borderId="14" xfId="8" applyNumberFormat="1" applyFont="1" applyFill="1" applyBorder="1" applyAlignment="1">
      <alignment horizontal="right" vertical="center"/>
    </xf>
    <xf numFmtId="39" fontId="34" fillId="2" borderId="20" xfId="8" applyNumberFormat="1" applyFont="1" applyFill="1" applyBorder="1" applyAlignment="1">
      <alignment horizontal="right" vertical="center"/>
    </xf>
    <xf numFmtId="2" fontId="34" fillId="2" borderId="14" xfId="9" applyNumberFormat="1" applyFont="1" applyFill="1" applyBorder="1" applyAlignment="1">
      <alignment horizontal="right" vertical="center"/>
    </xf>
    <xf numFmtId="2" fontId="34" fillId="2" borderId="20" xfId="9" applyNumberFormat="1" applyFont="1" applyFill="1" applyBorder="1" applyAlignment="1">
      <alignment horizontal="right" vertical="center"/>
    </xf>
    <xf numFmtId="43" fontId="35" fillId="2" borderId="22" xfId="8" applyNumberFormat="1" applyFont="1" applyFill="1" applyBorder="1" applyAlignment="1">
      <alignment horizontal="center" vertical="center"/>
    </xf>
    <xf numFmtId="43" fontId="32" fillId="2" borderId="18" xfId="0" applyNumberFormat="1" applyFont="1" applyFill="1" applyBorder="1" applyAlignment="1">
      <alignment horizontal="center" vertical="justify" wrapText="1"/>
    </xf>
    <xf numFmtId="43" fontId="32" fillId="2" borderId="26" xfId="0" applyNumberFormat="1" applyFont="1" applyFill="1" applyBorder="1" applyAlignment="1">
      <alignment horizontal="center" vertical="justify" wrapText="1"/>
    </xf>
    <xf numFmtId="43" fontId="32" fillId="2" borderId="17" xfId="0" applyNumberFormat="1" applyFont="1" applyFill="1" applyBorder="1" applyAlignment="1">
      <alignment horizontal="center" vertical="justify" wrapText="1"/>
    </xf>
    <xf numFmtId="0" fontId="32" fillId="2" borderId="24"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30" fillId="2" borderId="0" xfId="0" applyFont="1" applyFill="1" applyAlignment="1">
      <alignment horizontal="left" vertical="justify"/>
    </xf>
    <xf numFmtId="0" fontId="37" fillId="2" borderId="24" xfId="0" applyFont="1" applyFill="1" applyBorder="1" applyAlignment="1">
      <alignment horizontal="center" vertical="center" wrapText="1"/>
    </xf>
    <xf numFmtId="0" fontId="37" fillId="2" borderId="27" xfId="0" applyFont="1" applyFill="1" applyBorder="1" applyAlignment="1">
      <alignment horizontal="center" vertical="center" wrapText="1"/>
    </xf>
    <xf numFmtId="0" fontId="32" fillId="2" borderId="18" xfId="0" applyFont="1" applyFill="1" applyBorder="1" applyAlignment="1">
      <alignment horizontal="center" vertical="justify" wrapText="1"/>
    </xf>
    <xf numFmtId="0" fontId="32" fillId="2" borderId="26" xfId="0" applyFont="1" applyFill="1" applyBorder="1" applyAlignment="1">
      <alignment horizontal="center" vertical="justify" wrapText="1"/>
    </xf>
    <xf numFmtId="43" fontId="37" fillId="2" borderId="16" xfId="8" applyNumberFormat="1" applyFont="1" applyFill="1" applyBorder="1" applyAlignment="1">
      <alignment horizontal="center"/>
    </xf>
    <xf numFmtId="0" fontId="32" fillId="2" borderId="18" xfId="0" applyFont="1" applyFill="1" applyBorder="1" applyAlignment="1">
      <alignment horizontal="center" vertical="center" wrapText="1"/>
    </xf>
    <xf numFmtId="0" fontId="32" fillId="2" borderId="26" xfId="0" applyFont="1" applyFill="1" applyBorder="1" applyAlignment="1">
      <alignment horizontal="center" vertical="center" wrapText="1"/>
    </xf>
    <xf numFmtId="39" fontId="34" fillId="2" borderId="22" xfId="8" applyNumberFormat="1" applyFont="1" applyFill="1" applyBorder="1" applyAlignment="1">
      <alignment horizontal="center" vertical="center"/>
    </xf>
    <xf numFmtId="39" fontId="34" fillId="2" borderId="20" xfId="8" applyNumberFormat="1" applyFont="1" applyFill="1" applyBorder="1" applyAlignment="1">
      <alignment horizontal="center" vertical="center"/>
    </xf>
    <xf numFmtId="168" fontId="34" fillId="2" borderId="14" xfId="9" applyNumberFormat="1" applyFont="1" applyFill="1" applyBorder="1" applyAlignment="1">
      <alignment horizontal="center" vertical="center"/>
    </xf>
    <xf numFmtId="168" fontId="34" fillId="2" borderId="20" xfId="9" applyNumberFormat="1" applyFont="1" applyFill="1" applyBorder="1" applyAlignment="1">
      <alignment horizontal="center" vertical="center"/>
    </xf>
    <xf numFmtId="2" fontId="34" fillId="2" borderId="14" xfId="9" applyNumberFormat="1" applyFont="1" applyFill="1" applyBorder="1" applyAlignment="1">
      <alignment horizontal="center" vertical="center"/>
    </xf>
    <xf numFmtId="2" fontId="34" fillId="2" borderId="20" xfId="9" applyNumberFormat="1" applyFont="1" applyFill="1" applyBorder="1" applyAlignment="1">
      <alignment horizontal="center" vertical="center"/>
    </xf>
    <xf numFmtId="0" fontId="36" fillId="2" borderId="22" xfId="0" applyFont="1" applyFill="1" applyBorder="1" applyAlignment="1">
      <alignment horizontal="left" vertical="center"/>
    </xf>
    <xf numFmtId="0" fontId="32" fillId="2" borderId="0" xfId="0" applyFont="1" applyFill="1" applyAlignment="1">
      <alignment horizontal="left" vertical="justify"/>
    </xf>
    <xf numFmtId="0" fontId="35" fillId="2" borderId="1" xfId="0" applyFont="1" applyFill="1" applyBorder="1" applyAlignment="1">
      <alignment horizontal="center" vertical="center"/>
    </xf>
    <xf numFmtId="0" fontId="32" fillId="2" borderId="0" xfId="0" applyFont="1" applyFill="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0">
    <cellStyle name="Millares" xfId="8" builtinId="3"/>
    <cellStyle name="Millares [0] 2" xfId="6"/>
    <cellStyle name="Millares 2" xfId="1"/>
    <cellStyle name="Moneda" xfId="7" builtinId="4"/>
    <cellStyle name="Moneda [0] 2" xfId="5"/>
    <cellStyle name="Normal" xfId="0" builtinId="0"/>
    <cellStyle name="Normal 2" xfId="2"/>
    <cellStyle name="Normal 3" xfId="3"/>
    <cellStyle name="Normal 4"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8</xdr:col>
      <xdr:colOff>323850</xdr:colOff>
      <xdr:row>37</xdr:row>
      <xdr:rowOff>123825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09550"/>
          <a:ext cx="5619750" cy="69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37</xdr:row>
      <xdr:rowOff>19050</xdr:rowOff>
    </xdr:from>
    <xdr:to>
      <xdr:col>8</xdr:col>
      <xdr:colOff>304800</xdr:colOff>
      <xdr:row>67</xdr:row>
      <xdr:rowOff>142875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7067550"/>
          <a:ext cx="5619750" cy="583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533400</xdr:colOff>
      <xdr:row>68</xdr:row>
      <xdr:rowOff>47625</xdr:rowOff>
    </xdr:from>
    <xdr:to>
      <xdr:col>8</xdr:col>
      <xdr:colOff>57150</xdr:colOff>
      <xdr:row>95</xdr:row>
      <xdr:rowOff>47625</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13001625"/>
          <a:ext cx="5619750" cy="514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95</xdr:row>
      <xdr:rowOff>19050</xdr:rowOff>
    </xdr:from>
    <xdr:to>
      <xdr:col>8</xdr:col>
      <xdr:colOff>304800</xdr:colOff>
      <xdr:row>126</xdr:row>
      <xdr:rowOff>38100</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8116550"/>
          <a:ext cx="5629275" cy="592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125</xdr:row>
      <xdr:rowOff>19050</xdr:rowOff>
    </xdr:from>
    <xdr:to>
      <xdr:col>8</xdr:col>
      <xdr:colOff>314325</xdr:colOff>
      <xdr:row>159</xdr:row>
      <xdr:rowOff>95250</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1050" y="23831550"/>
          <a:ext cx="5629275" cy="655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tabSelected="1" topLeftCell="A31" zoomScale="85" zoomScaleNormal="85" workbookViewId="0">
      <selection activeCell="B33" sqref="B33:C33"/>
    </sheetView>
  </sheetViews>
  <sheetFormatPr baseColWidth="10" defaultRowHeight="11.25" x14ac:dyDescent="0.2"/>
  <cols>
    <col min="1" max="1" width="74.42578125" style="2" customWidth="1"/>
    <col min="2" max="2" width="30.7109375" style="2" customWidth="1"/>
    <col min="3" max="3" width="30.85546875" style="14" customWidth="1"/>
    <col min="4" max="4" width="37.85546875" style="35" customWidth="1"/>
    <col min="5" max="6" width="11.42578125" style="1"/>
    <col min="7" max="7" width="15" style="1" bestFit="1" customWidth="1"/>
    <col min="8" max="16384" width="11.42578125" style="1"/>
  </cols>
  <sheetData>
    <row r="2" spans="1:4" ht="23.25" x14ac:dyDescent="0.35">
      <c r="A2" s="205" t="s">
        <v>43</v>
      </c>
      <c r="B2" s="205"/>
      <c r="C2" s="206"/>
      <c r="D2" s="32"/>
    </row>
    <row r="3" spans="1:4" ht="38.25" customHeight="1" x14ac:dyDescent="0.2">
      <c r="A3" s="4" t="s">
        <v>0</v>
      </c>
      <c r="B3" s="207" t="s">
        <v>42</v>
      </c>
      <c r="C3" s="208"/>
      <c r="D3" s="34"/>
    </row>
    <row r="4" spans="1:4" ht="39" customHeight="1" x14ac:dyDescent="0.2">
      <c r="A4" s="4" t="s">
        <v>31</v>
      </c>
      <c r="B4" s="21" t="s">
        <v>44</v>
      </c>
      <c r="C4" s="30" t="s">
        <v>45</v>
      </c>
      <c r="D4" s="33" t="s">
        <v>78</v>
      </c>
    </row>
    <row r="5" spans="1:4" ht="15" customHeight="1" x14ac:dyDescent="0.2">
      <c r="A5" s="5" t="s">
        <v>30</v>
      </c>
      <c r="B5" s="201" t="s">
        <v>46</v>
      </c>
      <c r="C5" s="202"/>
      <c r="D5" s="32" t="s">
        <v>65</v>
      </c>
    </row>
    <row r="6" spans="1:4" ht="45" x14ac:dyDescent="0.2">
      <c r="A6" s="6" t="s">
        <v>1</v>
      </c>
      <c r="B6" s="201" t="s">
        <v>5</v>
      </c>
      <c r="C6" s="202"/>
      <c r="D6" s="32" t="s">
        <v>5</v>
      </c>
    </row>
    <row r="7" spans="1:4" x14ac:dyDescent="0.2">
      <c r="A7" s="7" t="s">
        <v>29</v>
      </c>
      <c r="B7" s="24"/>
      <c r="C7" s="27"/>
      <c r="D7" s="13"/>
    </row>
    <row r="8" spans="1:4" ht="22.5" x14ac:dyDescent="0.2">
      <c r="A8" s="8" t="s">
        <v>28</v>
      </c>
      <c r="B8" s="25" t="s">
        <v>47</v>
      </c>
      <c r="C8" s="27" t="s">
        <v>48</v>
      </c>
      <c r="D8" s="13" t="s">
        <v>66</v>
      </c>
    </row>
    <row r="9" spans="1:4" ht="204.75" customHeight="1" x14ac:dyDescent="0.2">
      <c r="A9" s="9" t="s">
        <v>10</v>
      </c>
      <c r="B9" s="27" t="s">
        <v>5</v>
      </c>
      <c r="C9" s="27" t="s">
        <v>5</v>
      </c>
      <c r="D9" s="13" t="s">
        <v>5</v>
      </c>
    </row>
    <row r="10" spans="1:4" ht="15" customHeight="1" x14ac:dyDescent="0.2">
      <c r="A10" s="9" t="s">
        <v>8</v>
      </c>
      <c r="B10" s="209" t="s">
        <v>49</v>
      </c>
      <c r="C10" s="210"/>
      <c r="D10" s="32" t="s">
        <v>67</v>
      </c>
    </row>
    <row r="11" spans="1:4" x14ac:dyDescent="0.2">
      <c r="A11" s="7" t="s">
        <v>27</v>
      </c>
      <c r="B11" s="13" t="s">
        <v>6</v>
      </c>
      <c r="C11" s="27" t="s">
        <v>6</v>
      </c>
      <c r="D11" s="13" t="s">
        <v>6</v>
      </c>
    </row>
    <row r="12" spans="1:4" ht="22.5" x14ac:dyDescent="0.2">
      <c r="A12" s="10" t="s">
        <v>2</v>
      </c>
      <c r="B12" s="13" t="s">
        <v>6</v>
      </c>
      <c r="C12" s="27" t="s">
        <v>6</v>
      </c>
      <c r="D12" s="13" t="s">
        <v>6</v>
      </c>
    </row>
    <row r="13" spans="1:4" ht="15" customHeight="1" x14ac:dyDescent="0.2">
      <c r="A13" s="7" t="s">
        <v>26</v>
      </c>
      <c r="B13" s="201" t="s">
        <v>50</v>
      </c>
      <c r="C13" s="202"/>
      <c r="D13" s="32" t="s">
        <v>6</v>
      </c>
    </row>
    <row r="14" spans="1:4" ht="45.75" customHeight="1" x14ac:dyDescent="0.2">
      <c r="A14" s="10" t="s">
        <v>4</v>
      </c>
      <c r="B14" s="201" t="s">
        <v>5</v>
      </c>
      <c r="C14" s="202"/>
      <c r="D14" s="32" t="s">
        <v>6</v>
      </c>
    </row>
    <row r="15" spans="1:4" ht="15" customHeight="1" x14ac:dyDescent="0.2">
      <c r="A15" s="8" t="s">
        <v>25</v>
      </c>
      <c r="B15" s="201" t="s">
        <v>39</v>
      </c>
      <c r="C15" s="202"/>
      <c r="D15" s="32" t="s">
        <v>68</v>
      </c>
    </row>
    <row r="16" spans="1:4" ht="324.75" customHeight="1" x14ac:dyDescent="0.2">
      <c r="A16" s="9" t="s">
        <v>7</v>
      </c>
      <c r="B16" s="203" t="s">
        <v>51</v>
      </c>
      <c r="C16" s="204"/>
      <c r="D16" s="13" t="s">
        <v>69</v>
      </c>
    </row>
    <row r="17" spans="1:4" ht="21.75" customHeight="1" x14ac:dyDescent="0.2">
      <c r="A17" s="7" t="s">
        <v>24</v>
      </c>
      <c r="B17" s="26" t="s">
        <v>53</v>
      </c>
      <c r="C17" s="27" t="s">
        <v>52</v>
      </c>
      <c r="D17" s="13" t="s">
        <v>70</v>
      </c>
    </row>
    <row r="18" spans="1:4" ht="73.5" customHeight="1" x14ac:dyDescent="0.2">
      <c r="A18" s="10" t="s">
        <v>32</v>
      </c>
      <c r="B18" s="13" t="s">
        <v>5</v>
      </c>
      <c r="C18" s="27" t="s">
        <v>5</v>
      </c>
      <c r="D18" s="13" t="s">
        <v>5</v>
      </c>
    </row>
    <row r="19" spans="1:4" ht="23.25" customHeight="1" x14ac:dyDescent="0.2">
      <c r="A19" s="8" t="s">
        <v>23</v>
      </c>
      <c r="B19" s="25" t="s">
        <v>55</v>
      </c>
      <c r="C19" s="27" t="s">
        <v>54</v>
      </c>
      <c r="D19" s="13" t="s">
        <v>71</v>
      </c>
    </row>
    <row r="20" spans="1:4" ht="93.75" customHeight="1" x14ac:dyDescent="0.2">
      <c r="A20" s="10" t="s">
        <v>34</v>
      </c>
      <c r="B20" s="25" t="s">
        <v>5</v>
      </c>
      <c r="C20" s="27" t="s">
        <v>5</v>
      </c>
      <c r="D20" s="13" t="s">
        <v>5</v>
      </c>
    </row>
    <row r="21" spans="1:4" ht="12" customHeight="1" x14ac:dyDescent="0.2">
      <c r="A21" s="23" t="s">
        <v>35</v>
      </c>
      <c r="B21" s="26" t="s">
        <v>56</v>
      </c>
      <c r="C21" s="27" t="s">
        <v>57</v>
      </c>
      <c r="D21" s="13" t="s">
        <v>72</v>
      </c>
    </row>
    <row r="22" spans="1:4" ht="93.75" customHeight="1" x14ac:dyDescent="0.2">
      <c r="A22" s="22" t="s">
        <v>36</v>
      </c>
      <c r="B22" s="25" t="s">
        <v>5</v>
      </c>
      <c r="C22" s="27" t="s">
        <v>5</v>
      </c>
      <c r="D22" s="13" t="s">
        <v>5</v>
      </c>
    </row>
    <row r="23" spans="1:4" x14ac:dyDescent="0.2">
      <c r="A23" s="23" t="s">
        <v>22</v>
      </c>
      <c r="B23" s="26" t="s">
        <v>59</v>
      </c>
      <c r="C23" s="27" t="s">
        <v>58</v>
      </c>
      <c r="D23" s="13" t="s">
        <v>73</v>
      </c>
    </row>
    <row r="24" spans="1:4" ht="29.25" customHeight="1" x14ac:dyDescent="0.2">
      <c r="A24" s="10" t="s">
        <v>3</v>
      </c>
      <c r="B24" s="25" t="s">
        <v>5</v>
      </c>
      <c r="C24" s="27" t="s">
        <v>5</v>
      </c>
      <c r="D24" s="13" t="s">
        <v>5</v>
      </c>
    </row>
    <row r="25" spans="1:4" ht="14.25" customHeight="1" x14ac:dyDescent="0.2">
      <c r="A25" s="8" t="s">
        <v>18</v>
      </c>
      <c r="B25" s="201" t="s">
        <v>60</v>
      </c>
      <c r="C25" s="202"/>
      <c r="D25" s="32" t="s">
        <v>74</v>
      </c>
    </row>
    <row r="26" spans="1:4" ht="96.75" customHeight="1" x14ac:dyDescent="0.2">
      <c r="A26" s="10" t="s">
        <v>19</v>
      </c>
      <c r="B26" s="25" t="s">
        <v>5</v>
      </c>
      <c r="C26" s="27" t="s">
        <v>5</v>
      </c>
      <c r="D26" s="13" t="s">
        <v>5</v>
      </c>
    </row>
    <row r="27" spans="1:4" x14ac:dyDescent="0.2">
      <c r="A27" s="11" t="s">
        <v>21</v>
      </c>
      <c r="B27" s="25" t="s">
        <v>40</v>
      </c>
      <c r="C27" s="27" t="s">
        <v>40</v>
      </c>
      <c r="D27" s="13" t="s">
        <v>75</v>
      </c>
    </row>
    <row r="28" spans="1:4" ht="68.25" customHeight="1" x14ac:dyDescent="0.2">
      <c r="A28" s="12" t="s">
        <v>11</v>
      </c>
      <c r="B28" s="25" t="s">
        <v>5</v>
      </c>
      <c r="C28" s="27" t="s">
        <v>5</v>
      </c>
      <c r="D28" s="13" t="s">
        <v>5</v>
      </c>
    </row>
    <row r="29" spans="1:4" ht="24" customHeight="1" x14ac:dyDescent="0.2">
      <c r="A29" s="20" t="s">
        <v>37</v>
      </c>
      <c r="B29" s="25" t="s">
        <v>62</v>
      </c>
      <c r="C29" s="27" t="s">
        <v>61</v>
      </c>
      <c r="D29" s="13" t="s">
        <v>76</v>
      </c>
    </row>
    <row r="30" spans="1:4" ht="114.75" customHeight="1" x14ac:dyDescent="0.2">
      <c r="A30" s="12" t="s">
        <v>38</v>
      </c>
      <c r="B30" s="25" t="s">
        <v>5</v>
      </c>
      <c r="C30" s="27" t="s">
        <v>5</v>
      </c>
      <c r="D30" s="13" t="s">
        <v>5</v>
      </c>
    </row>
    <row r="31" spans="1:4" ht="16.5" customHeight="1" x14ac:dyDescent="0.2">
      <c r="A31" s="8" t="s">
        <v>20</v>
      </c>
      <c r="B31" s="25" t="s">
        <v>63</v>
      </c>
      <c r="C31" s="27" t="s">
        <v>64</v>
      </c>
      <c r="D31" s="13" t="s">
        <v>77</v>
      </c>
    </row>
    <row r="32" spans="1:4" ht="189.75" customHeight="1" x14ac:dyDescent="0.2">
      <c r="A32" s="12" t="s">
        <v>12</v>
      </c>
      <c r="B32" s="25" t="s">
        <v>5</v>
      </c>
      <c r="C32" s="31" t="s">
        <v>5</v>
      </c>
      <c r="D32" s="15" t="s">
        <v>5</v>
      </c>
    </row>
    <row r="33" spans="1:4" ht="51" customHeight="1" x14ac:dyDescent="0.2">
      <c r="A33" s="16" t="s">
        <v>9</v>
      </c>
      <c r="B33" s="199" t="s">
        <v>33</v>
      </c>
      <c r="C33" s="200"/>
      <c r="D33" s="37" t="s">
        <v>69</v>
      </c>
    </row>
    <row r="34" spans="1:4" x14ac:dyDescent="0.2">
      <c r="A34" s="3"/>
      <c r="B34" s="3"/>
      <c r="C34" s="17"/>
      <c r="D34" s="36"/>
    </row>
  </sheetData>
  <mergeCells count="11">
    <mergeCell ref="A2:C2"/>
    <mergeCell ref="B3:C3"/>
    <mergeCell ref="B5:C5"/>
    <mergeCell ref="B6:C6"/>
    <mergeCell ref="B10:C10"/>
    <mergeCell ref="B33:C33"/>
    <mergeCell ref="B13:C13"/>
    <mergeCell ref="B14:C14"/>
    <mergeCell ref="B15:C15"/>
    <mergeCell ref="B16:C16"/>
    <mergeCell ref="B25:C25"/>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view="pageBreakPreview" topLeftCell="B1" zoomScale="40" zoomScaleNormal="84" zoomScaleSheetLayoutView="40" workbookViewId="0">
      <selection activeCell="I34" sqref="I34"/>
    </sheetView>
  </sheetViews>
  <sheetFormatPr baseColWidth="10" defaultColWidth="10.85546875" defaultRowHeight="23.25" x14ac:dyDescent="0.35"/>
  <cols>
    <col min="1" max="1" width="11" style="39" bestFit="1" customWidth="1"/>
    <col min="2" max="2" width="81.85546875" style="41" customWidth="1"/>
    <col min="3" max="3" width="37.7109375" style="40" customWidth="1"/>
    <col min="4" max="4" width="42.85546875" style="40" customWidth="1"/>
    <col min="5" max="5" width="44" style="39" customWidth="1"/>
    <col min="6" max="6" width="35.140625" style="39" customWidth="1"/>
    <col min="7" max="8" width="10.85546875" style="39"/>
    <col min="9" max="9" width="32.7109375" style="39" customWidth="1"/>
    <col min="10" max="10" width="36.7109375" style="39" customWidth="1"/>
    <col min="11" max="11" width="29.140625" style="39" customWidth="1"/>
    <col min="12" max="12" width="28.42578125" style="39" customWidth="1"/>
    <col min="13" max="13" width="37.42578125" style="40" customWidth="1"/>
    <col min="14" max="14" width="38.42578125" style="39" customWidth="1"/>
    <col min="15" max="16384" width="10.85546875" style="39"/>
  </cols>
  <sheetData>
    <row r="2" spans="1:14" ht="37.5" customHeight="1" x14ac:dyDescent="0.35">
      <c r="A2" s="212" t="s">
        <v>234</v>
      </c>
      <c r="B2" s="212"/>
      <c r="C2" s="212"/>
      <c r="D2" s="212"/>
      <c r="E2" s="212"/>
      <c r="F2" s="212"/>
      <c r="I2" s="213" t="s">
        <v>167</v>
      </c>
      <c r="J2" s="213"/>
      <c r="K2" s="213"/>
      <c r="L2" s="213"/>
      <c r="M2" s="213"/>
      <c r="N2" s="213"/>
    </row>
    <row r="3" spans="1:14" ht="83.25" customHeight="1" x14ac:dyDescent="0.35">
      <c r="A3" s="66" t="s">
        <v>166</v>
      </c>
      <c r="B3" s="66" t="s">
        <v>165</v>
      </c>
      <c r="C3" s="66" t="s">
        <v>42</v>
      </c>
      <c r="D3" s="66" t="s">
        <v>161</v>
      </c>
      <c r="E3" s="66" t="s">
        <v>162</v>
      </c>
      <c r="F3" s="66" t="s">
        <v>161</v>
      </c>
      <c r="I3" s="65" t="s">
        <v>164</v>
      </c>
      <c r="J3" s="65" t="s">
        <v>163</v>
      </c>
      <c r="K3" s="63" t="s">
        <v>42</v>
      </c>
      <c r="L3" s="63" t="s">
        <v>161</v>
      </c>
      <c r="M3" s="64" t="s">
        <v>162</v>
      </c>
      <c r="N3" s="63" t="s">
        <v>161</v>
      </c>
    </row>
    <row r="4" spans="1:14" ht="255.75" x14ac:dyDescent="0.35">
      <c r="A4" s="62">
        <v>1</v>
      </c>
      <c r="B4" s="56" t="s">
        <v>160</v>
      </c>
      <c r="C4" s="43" t="s">
        <v>5</v>
      </c>
      <c r="D4" s="43" t="s">
        <v>159</v>
      </c>
      <c r="E4" s="43" t="s">
        <v>5</v>
      </c>
      <c r="F4" s="43" t="s">
        <v>158</v>
      </c>
      <c r="I4" s="49" t="s">
        <v>157</v>
      </c>
      <c r="J4" s="49" t="s">
        <v>156</v>
      </c>
      <c r="K4" s="42">
        <v>15</v>
      </c>
      <c r="L4" s="51" t="s">
        <v>120</v>
      </c>
      <c r="M4" s="43">
        <v>0</v>
      </c>
      <c r="N4" s="48" t="s">
        <v>119</v>
      </c>
    </row>
    <row r="5" spans="1:14" ht="232.5" x14ac:dyDescent="0.35">
      <c r="A5" s="42">
        <v>2</v>
      </c>
      <c r="B5" s="59" t="s">
        <v>155</v>
      </c>
      <c r="C5" s="43" t="s">
        <v>5</v>
      </c>
      <c r="D5" s="48" t="s">
        <v>129</v>
      </c>
      <c r="E5" s="43" t="s">
        <v>5</v>
      </c>
      <c r="F5" s="48" t="s">
        <v>128</v>
      </c>
      <c r="I5" s="49" t="s">
        <v>154</v>
      </c>
      <c r="J5" s="49" t="s">
        <v>126</v>
      </c>
      <c r="K5" s="42">
        <v>25</v>
      </c>
      <c r="L5" s="51" t="s">
        <v>120</v>
      </c>
      <c r="M5" s="43">
        <v>0</v>
      </c>
      <c r="N5" s="48" t="s">
        <v>119</v>
      </c>
    </row>
    <row r="6" spans="1:14" ht="75" customHeight="1" x14ac:dyDescent="0.35">
      <c r="A6" s="42">
        <v>3</v>
      </c>
      <c r="B6" s="59" t="s">
        <v>153</v>
      </c>
      <c r="C6" s="43" t="s">
        <v>5</v>
      </c>
      <c r="D6" s="48" t="s">
        <v>129</v>
      </c>
      <c r="E6" s="43" t="s">
        <v>5</v>
      </c>
      <c r="F6" s="48" t="s">
        <v>128</v>
      </c>
      <c r="I6" s="52" t="s">
        <v>92</v>
      </c>
      <c r="J6" s="52" t="s">
        <v>123</v>
      </c>
      <c r="K6" s="42">
        <v>40</v>
      </c>
      <c r="L6" s="51" t="s">
        <v>120</v>
      </c>
      <c r="M6" s="43">
        <v>0</v>
      </c>
      <c r="N6" s="48" t="s">
        <v>119</v>
      </c>
    </row>
    <row r="7" spans="1:14" ht="162.75" x14ac:dyDescent="0.35">
      <c r="A7" s="42">
        <v>4</v>
      </c>
      <c r="B7" s="59" t="s">
        <v>152</v>
      </c>
      <c r="C7" s="43" t="s">
        <v>5</v>
      </c>
      <c r="D7" s="48" t="s">
        <v>129</v>
      </c>
      <c r="E7" s="43" t="s">
        <v>5</v>
      </c>
      <c r="F7" s="48" t="s">
        <v>128</v>
      </c>
      <c r="I7" s="211" t="s">
        <v>151</v>
      </c>
      <c r="J7" s="211"/>
      <c r="K7" s="211"/>
      <c r="L7" s="211"/>
      <c r="M7" s="211"/>
      <c r="N7" s="211"/>
    </row>
    <row r="8" spans="1:14" ht="139.5" x14ac:dyDescent="0.35">
      <c r="A8" s="42">
        <f t="shared" ref="A8:A21" si="0">A7+1</f>
        <v>5</v>
      </c>
      <c r="B8" s="59" t="s">
        <v>150</v>
      </c>
      <c r="C8" s="43" t="s">
        <v>5</v>
      </c>
      <c r="D8" s="48" t="s">
        <v>129</v>
      </c>
      <c r="E8" s="43" t="s">
        <v>5</v>
      </c>
      <c r="F8" s="48" t="s">
        <v>128</v>
      </c>
      <c r="I8" s="49" t="s">
        <v>149</v>
      </c>
      <c r="J8" s="49" t="s">
        <v>100</v>
      </c>
      <c r="K8" s="42">
        <v>5</v>
      </c>
      <c r="L8" s="48" t="s">
        <v>124</v>
      </c>
      <c r="M8" s="43">
        <v>0</v>
      </c>
      <c r="N8" s="46" t="s">
        <v>119</v>
      </c>
    </row>
    <row r="9" spans="1:14" ht="186" x14ac:dyDescent="0.35">
      <c r="A9" s="42">
        <f t="shared" si="0"/>
        <v>6</v>
      </c>
      <c r="B9" s="59" t="s">
        <v>148</v>
      </c>
      <c r="C9" s="43" t="s">
        <v>5</v>
      </c>
      <c r="D9" s="48" t="s">
        <v>129</v>
      </c>
      <c r="E9" s="43" t="s">
        <v>5</v>
      </c>
      <c r="F9" s="48" t="s">
        <v>128</v>
      </c>
      <c r="I9" s="50" t="s">
        <v>147</v>
      </c>
      <c r="J9" s="49" t="s">
        <v>100</v>
      </c>
      <c r="K9" s="42">
        <v>5</v>
      </c>
      <c r="L9" s="48" t="s">
        <v>124</v>
      </c>
      <c r="M9" s="43">
        <v>0</v>
      </c>
      <c r="N9" s="46" t="s">
        <v>119</v>
      </c>
    </row>
    <row r="10" spans="1:14" ht="209.25" x14ac:dyDescent="0.35">
      <c r="A10" s="42">
        <f t="shared" si="0"/>
        <v>7</v>
      </c>
      <c r="B10" s="59" t="s">
        <v>146</v>
      </c>
      <c r="C10" s="43" t="s">
        <v>5</v>
      </c>
      <c r="D10" s="61" t="s">
        <v>145</v>
      </c>
      <c r="E10" s="43" t="s">
        <v>105</v>
      </c>
      <c r="F10" s="61" t="s">
        <v>141</v>
      </c>
      <c r="I10" s="50" t="s">
        <v>144</v>
      </c>
      <c r="J10" s="49" t="s">
        <v>93</v>
      </c>
      <c r="K10" s="42">
        <v>20</v>
      </c>
      <c r="L10" s="48" t="s">
        <v>124</v>
      </c>
      <c r="M10" s="43">
        <v>0</v>
      </c>
      <c r="N10" s="46" t="s">
        <v>119</v>
      </c>
    </row>
    <row r="11" spans="1:14" ht="162.75" x14ac:dyDescent="0.35">
      <c r="A11" s="42">
        <f t="shared" si="0"/>
        <v>8</v>
      </c>
      <c r="B11" s="59" t="s">
        <v>143</v>
      </c>
      <c r="C11" s="43" t="s">
        <v>5</v>
      </c>
      <c r="D11" s="61" t="s">
        <v>142</v>
      </c>
      <c r="E11" s="43" t="s">
        <v>105</v>
      </c>
      <c r="F11" s="61" t="s">
        <v>141</v>
      </c>
      <c r="I11" s="52" t="s">
        <v>92</v>
      </c>
      <c r="J11" s="52" t="s">
        <v>91</v>
      </c>
      <c r="K11" s="42">
        <v>30</v>
      </c>
      <c r="L11" s="48" t="s">
        <v>124</v>
      </c>
      <c r="M11" s="43">
        <v>0</v>
      </c>
      <c r="N11" s="46" t="s">
        <v>119</v>
      </c>
    </row>
    <row r="12" spans="1:14" ht="139.5" x14ac:dyDescent="0.35">
      <c r="A12" s="42">
        <f t="shared" si="0"/>
        <v>9</v>
      </c>
      <c r="B12" s="59" t="s">
        <v>140</v>
      </c>
      <c r="C12" s="43" t="s">
        <v>5</v>
      </c>
      <c r="D12" s="48" t="s">
        <v>139</v>
      </c>
      <c r="E12" s="43" t="s">
        <v>105</v>
      </c>
      <c r="F12" s="48" t="s">
        <v>138</v>
      </c>
      <c r="I12" s="211" t="s">
        <v>137</v>
      </c>
      <c r="J12" s="211"/>
      <c r="K12" s="211"/>
      <c r="L12" s="211"/>
      <c r="M12" s="211"/>
      <c r="N12" s="211"/>
    </row>
    <row r="13" spans="1:14" ht="186" x14ac:dyDescent="0.35">
      <c r="A13" s="42">
        <f t="shared" si="0"/>
        <v>10</v>
      </c>
      <c r="B13" s="59" t="s">
        <v>136</v>
      </c>
      <c r="C13" s="43" t="s">
        <v>5</v>
      </c>
      <c r="D13" s="61" t="s">
        <v>135</v>
      </c>
      <c r="E13" s="43" t="s">
        <v>105</v>
      </c>
      <c r="F13" s="61" t="s">
        <v>134</v>
      </c>
      <c r="I13" s="50" t="s">
        <v>133</v>
      </c>
      <c r="J13" s="49" t="s">
        <v>95</v>
      </c>
      <c r="K13" s="42">
        <v>10</v>
      </c>
      <c r="L13" s="48" t="s">
        <v>116</v>
      </c>
      <c r="M13" s="43">
        <v>0</v>
      </c>
      <c r="N13" s="46" t="s">
        <v>122</v>
      </c>
    </row>
    <row r="14" spans="1:14" ht="186" x14ac:dyDescent="0.35">
      <c r="A14" s="42">
        <f t="shared" si="0"/>
        <v>11</v>
      </c>
      <c r="B14" s="60" t="s">
        <v>132</v>
      </c>
      <c r="C14" s="43" t="s">
        <v>5</v>
      </c>
      <c r="D14" s="48" t="s">
        <v>129</v>
      </c>
      <c r="E14" s="43" t="s">
        <v>5</v>
      </c>
      <c r="F14" s="48" t="s">
        <v>128</v>
      </c>
      <c r="I14" s="50" t="s">
        <v>131</v>
      </c>
      <c r="J14" s="49" t="s">
        <v>100</v>
      </c>
      <c r="K14" s="42">
        <v>5</v>
      </c>
      <c r="L14" s="48" t="s">
        <v>116</v>
      </c>
      <c r="M14" s="43">
        <v>0</v>
      </c>
      <c r="N14" s="46" t="s">
        <v>122</v>
      </c>
    </row>
    <row r="15" spans="1:14" ht="409.5" x14ac:dyDescent="0.35">
      <c r="A15" s="42">
        <f t="shared" si="0"/>
        <v>12</v>
      </c>
      <c r="B15" s="59" t="s">
        <v>130</v>
      </c>
      <c r="C15" s="43" t="s">
        <v>5</v>
      </c>
      <c r="D15" s="48" t="s">
        <v>129</v>
      </c>
      <c r="E15" s="43" t="s">
        <v>5</v>
      </c>
      <c r="F15" s="48" t="s">
        <v>128</v>
      </c>
      <c r="I15" s="50" t="s">
        <v>127</v>
      </c>
      <c r="J15" s="49" t="s">
        <v>126</v>
      </c>
      <c r="K15" s="42">
        <v>25</v>
      </c>
      <c r="L15" s="48" t="s">
        <v>116</v>
      </c>
      <c r="M15" s="43">
        <v>0</v>
      </c>
      <c r="N15" s="46" t="s">
        <v>122</v>
      </c>
    </row>
    <row r="16" spans="1:14" ht="279" x14ac:dyDescent="0.35">
      <c r="A16" s="42">
        <f t="shared" si="0"/>
        <v>13</v>
      </c>
      <c r="B16" s="56" t="s">
        <v>125</v>
      </c>
      <c r="C16" s="43" t="s">
        <v>5</v>
      </c>
      <c r="D16" s="48" t="s">
        <v>124</v>
      </c>
      <c r="E16" s="43" t="s">
        <v>105</v>
      </c>
      <c r="F16" s="48" t="s">
        <v>119</v>
      </c>
      <c r="I16" s="58" t="s">
        <v>92</v>
      </c>
      <c r="J16" s="52" t="s">
        <v>123</v>
      </c>
      <c r="K16" s="42">
        <v>40</v>
      </c>
      <c r="L16" s="48" t="s">
        <v>116</v>
      </c>
      <c r="M16" s="43">
        <v>0</v>
      </c>
      <c r="N16" s="57" t="s">
        <v>122</v>
      </c>
    </row>
    <row r="17" spans="1:14" ht="279" x14ac:dyDescent="0.35">
      <c r="A17" s="42">
        <f t="shared" si="0"/>
        <v>14</v>
      </c>
      <c r="B17" s="56" t="s">
        <v>121</v>
      </c>
      <c r="C17" s="43" t="s">
        <v>5</v>
      </c>
      <c r="D17" s="48" t="s">
        <v>120</v>
      </c>
      <c r="E17" s="43" t="s">
        <v>105</v>
      </c>
      <c r="F17" s="48" t="s">
        <v>119</v>
      </c>
      <c r="I17" s="211" t="s">
        <v>118</v>
      </c>
      <c r="J17" s="211"/>
      <c r="K17" s="211"/>
      <c r="L17" s="211"/>
      <c r="M17" s="211"/>
      <c r="N17" s="211"/>
    </row>
    <row r="18" spans="1:14" ht="348.75" x14ac:dyDescent="0.35">
      <c r="A18" s="42">
        <f t="shared" si="0"/>
        <v>15</v>
      </c>
      <c r="B18" s="56" t="s">
        <v>117</v>
      </c>
      <c r="C18" s="43" t="s">
        <v>5</v>
      </c>
      <c r="D18" s="48" t="s">
        <v>116</v>
      </c>
      <c r="E18" s="43" t="s">
        <v>105</v>
      </c>
      <c r="F18" s="48" t="s">
        <v>115</v>
      </c>
      <c r="I18" s="50" t="s">
        <v>114</v>
      </c>
      <c r="J18" s="49" t="s">
        <v>100</v>
      </c>
      <c r="K18" s="42">
        <v>5</v>
      </c>
      <c r="L18" s="48" t="s">
        <v>107</v>
      </c>
      <c r="M18" s="43">
        <v>5</v>
      </c>
      <c r="N18" s="42" t="s">
        <v>106</v>
      </c>
    </row>
    <row r="19" spans="1:14" ht="279" x14ac:dyDescent="0.35">
      <c r="A19" s="42">
        <f t="shared" si="0"/>
        <v>16</v>
      </c>
      <c r="B19" s="56" t="s">
        <v>113</v>
      </c>
      <c r="C19" s="43" t="s">
        <v>5</v>
      </c>
      <c r="D19" s="48" t="s">
        <v>107</v>
      </c>
      <c r="E19" s="43" t="s">
        <v>5</v>
      </c>
      <c r="F19" s="48" t="s">
        <v>112</v>
      </c>
      <c r="I19" s="50" t="s">
        <v>111</v>
      </c>
      <c r="J19" s="49" t="s">
        <v>100</v>
      </c>
      <c r="K19" s="42">
        <v>5</v>
      </c>
      <c r="L19" s="48" t="s">
        <v>107</v>
      </c>
      <c r="M19" s="43">
        <v>5</v>
      </c>
      <c r="N19" s="42" t="s">
        <v>106</v>
      </c>
    </row>
    <row r="20" spans="1:14" ht="302.25" x14ac:dyDescent="0.35">
      <c r="A20" s="42">
        <f t="shared" si="0"/>
        <v>17</v>
      </c>
      <c r="B20" s="56" t="s">
        <v>110</v>
      </c>
      <c r="C20" s="43" t="s">
        <v>5</v>
      </c>
      <c r="D20" s="48" t="s">
        <v>98</v>
      </c>
      <c r="E20" s="43" t="s">
        <v>105</v>
      </c>
      <c r="F20" s="48" t="s">
        <v>89</v>
      </c>
      <c r="I20" s="50" t="s">
        <v>109</v>
      </c>
      <c r="J20" s="49" t="s">
        <v>93</v>
      </c>
      <c r="K20" s="42">
        <v>20</v>
      </c>
      <c r="L20" s="48" t="s">
        <v>107</v>
      </c>
      <c r="M20" s="43">
        <v>20</v>
      </c>
      <c r="N20" s="42" t="s">
        <v>106</v>
      </c>
    </row>
    <row r="21" spans="1:14" ht="232.5" x14ac:dyDescent="0.35">
      <c r="A21" s="42">
        <f t="shared" si="0"/>
        <v>18</v>
      </c>
      <c r="B21" s="56" t="s">
        <v>108</v>
      </c>
      <c r="C21" s="43" t="s">
        <v>5</v>
      </c>
      <c r="D21" s="48" t="s">
        <v>90</v>
      </c>
      <c r="E21" s="43" t="s">
        <v>105</v>
      </c>
      <c r="F21" s="48" t="s">
        <v>89</v>
      </c>
      <c r="I21" s="52" t="s">
        <v>92</v>
      </c>
      <c r="J21" s="52" t="s">
        <v>91</v>
      </c>
      <c r="K21" s="42">
        <v>30</v>
      </c>
      <c r="L21" s="48" t="s">
        <v>107</v>
      </c>
      <c r="M21" s="43">
        <v>30</v>
      </c>
      <c r="N21" s="42" t="s">
        <v>106</v>
      </c>
    </row>
    <row r="22" spans="1:14" x14ac:dyDescent="0.35">
      <c r="A22" s="214" t="s">
        <v>9</v>
      </c>
      <c r="B22" s="215"/>
      <c r="C22" s="214" t="s">
        <v>5</v>
      </c>
      <c r="D22" s="215"/>
      <c r="E22" s="214" t="s">
        <v>105</v>
      </c>
      <c r="F22" s="215"/>
      <c r="I22" s="211" t="s">
        <v>104</v>
      </c>
      <c r="J22" s="211"/>
      <c r="K22" s="211"/>
      <c r="L22" s="211"/>
      <c r="M22" s="211"/>
      <c r="N22" s="211"/>
    </row>
    <row r="23" spans="1:14" ht="165.95" customHeight="1" x14ac:dyDescent="0.35">
      <c r="B23" s="55"/>
      <c r="I23" s="50" t="s">
        <v>103</v>
      </c>
      <c r="J23" s="49" t="s">
        <v>100</v>
      </c>
      <c r="K23" s="42">
        <v>5</v>
      </c>
      <c r="L23" s="51" t="s">
        <v>98</v>
      </c>
      <c r="M23" s="43">
        <v>0</v>
      </c>
      <c r="N23" s="46" t="s">
        <v>89</v>
      </c>
    </row>
    <row r="24" spans="1:14" ht="138.94999999999999" customHeight="1" x14ac:dyDescent="0.35">
      <c r="B24" s="54" t="s">
        <v>102</v>
      </c>
      <c r="C24" s="45"/>
      <c r="I24" s="50" t="s">
        <v>101</v>
      </c>
      <c r="J24" s="49" t="s">
        <v>100</v>
      </c>
      <c r="K24" s="42">
        <v>5</v>
      </c>
      <c r="L24" s="51" t="s">
        <v>98</v>
      </c>
      <c r="M24" s="43">
        <v>0</v>
      </c>
      <c r="N24" s="46" t="s">
        <v>89</v>
      </c>
    </row>
    <row r="25" spans="1:14" ht="129.94999999999999" customHeight="1" x14ac:dyDescent="0.35">
      <c r="B25" s="53"/>
      <c r="C25" s="41"/>
      <c r="I25" s="50" t="s">
        <v>99</v>
      </c>
      <c r="J25" s="49" t="s">
        <v>93</v>
      </c>
      <c r="K25" s="42">
        <v>20</v>
      </c>
      <c r="L25" s="51" t="s">
        <v>98</v>
      </c>
      <c r="M25" s="43">
        <v>0</v>
      </c>
      <c r="N25" s="46" t="s">
        <v>89</v>
      </c>
    </row>
    <row r="26" spans="1:14" ht="93" x14ac:dyDescent="0.35">
      <c r="I26" s="52" t="s">
        <v>92</v>
      </c>
      <c r="J26" s="52" t="s">
        <v>91</v>
      </c>
      <c r="K26" s="42">
        <v>30</v>
      </c>
      <c r="L26" s="51" t="s">
        <v>98</v>
      </c>
      <c r="M26" s="43">
        <v>0</v>
      </c>
      <c r="N26" s="46" t="s">
        <v>89</v>
      </c>
    </row>
    <row r="27" spans="1:14" ht="20.100000000000001" customHeight="1" x14ac:dyDescent="0.35">
      <c r="B27" s="45"/>
      <c r="I27" s="211" t="s">
        <v>97</v>
      </c>
      <c r="J27" s="211"/>
      <c r="K27" s="211"/>
      <c r="L27" s="211"/>
      <c r="M27" s="211"/>
      <c r="N27" s="211"/>
    </row>
    <row r="28" spans="1:14" ht="93" x14ac:dyDescent="0.35">
      <c r="I28" s="50" t="s">
        <v>96</v>
      </c>
      <c r="J28" s="49" t="s">
        <v>95</v>
      </c>
      <c r="K28" s="42">
        <v>10</v>
      </c>
      <c r="L28" s="48" t="s">
        <v>90</v>
      </c>
      <c r="M28" s="43">
        <v>0</v>
      </c>
      <c r="N28" s="46" t="s">
        <v>89</v>
      </c>
    </row>
    <row r="29" spans="1:14" ht="209.25" x14ac:dyDescent="0.35">
      <c r="I29" s="50" t="s">
        <v>94</v>
      </c>
      <c r="J29" s="49" t="s">
        <v>93</v>
      </c>
      <c r="K29" s="42">
        <v>20</v>
      </c>
      <c r="L29" s="48" t="s">
        <v>90</v>
      </c>
      <c r="M29" s="43">
        <v>0</v>
      </c>
      <c r="N29" s="46" t="s">
        <v>89</v>
      </c>
    </row>
    <row r="30" spans="1:14" ht="93" x14ac:dyDescent="0.35">
      <c r="I30" s="47" t="s">
        <v>92</v>
      </c>
      <c r="J30" s="47" t="s">
        <v>91</v>
      </c>
      <c r="K30" s="42">
        <v>30</v>
      </c>
      <c r="L30" s="48" t="s">
        <v>90</v>
      </c>
      <c r="M30" s="43">
        <v>0</v>
      </c>
      <c r="N30" s="46" t="s">
        <v>89</v>
      </c>
    </row>
    <row r="31" spans="1:14" x14ac:dyDescent="0.35">
      <c r="I31" s="44" t="s">
        <v>88</v>
      </c>
      <c r="J31" s="44" t="s">
        <v>87</v>
      </c>
      <c r="K31" s="42">
        <v>200</v>
      </c>
      <c r="L31" s="42"/>
      <c r="M31" s="43">
        <f>M18+M19+M20</f>
        <v>30</v>
      </c>
      <c r="N31" s="42"/>
    </row>
    <row r="32" spans="1:14" x14ac:dyDescent="0.35">
      <c r="I32" s="205" t="s">
        <v>86</v>
      </c>
      <c r="J32" s="205"/>
      <c r="K32" s="205"/>
      <c r="L32" s="205"/>
      <c r="M32" s="205"/>
      <c r="N32" s="205"/>
    </row>
    <row r="33" spans="2:14" ht="279" x14ac:dyDescent="0.35">
      <c r="I33" s="47" t="s">
        <v>85</v>
      </c>
      <c r="J33" s="47" t="s">
        <v>84</v>
      </c>
      <c r="K33" s="42">
        <v>800</v>
      </c>
      <c r="L33" s="46" t="s">
        <v>83</v>
      </c>
      <c r="M33" s="43">
        <v>0</v>
      </c>
      <c r="N33" s="46" t="s">
        <v>82</v>
      </c>
    </row>
    <row r="34" spans="2:14" ht="129" customHeight="1" x14ac:dyDescent="0.35">
      <c r="B34" s="45"/>
      <c r="I34" s="44" t="s">
        <v>81</v>
      </c>
      <c r="J34" s="44" t="s">
        <v>80</v>
      </c>
      <c r="K34" s="42">
        <v>1000</v>
      </c>
      <c r="L34" s="42"/>
      <c r="M34" s="43">
        <f>M31</f>
        <v>30</v>
      </c>
      <c r="N34" s="42"/>
    </row>
  </sheetData>
  <mergeCells count="11">
    <mergeCell ref="I27:N27"/>
    <mergeCell ref="A2:F2"/>
    <mergeCell ref="I2:N2"/>
    <mergeCell ref="I7:N7"/>
    <mergeCell ref="I32:N32"/>
    <mergeCell ref="A22:B22"/>
    <mergeCell ref="E22:F22"/>
    <mergeCell ref="C22:D22"/>
    <mergeCell ref="I12:N12"/>
    <mergeCell ref="I17:N17"/>
    <mergeCell ref="I22:N22"/>
  </mergeCells>
  <pageMargins left="0.70866141732283505" right="0.70866141732283505" top="0.74803149606299202" bottom="0.74803149606299202" header="0.31496062992126" footer="0.31496062992126"/>
  <pageSetup paperSize="5" scale="32" orientation="portrait" r:id="rId1"/>
  <rowBreaks count="1" manualBreakCount="1">
    <brk id="15" max="1638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Z17"/>
  <sheetViews>
    <sheetView view="pageBreakPreview" topLeftCell="J9" zoomScale="40" zoomScaleNormal="82" zoomScaleSheetLayoutView="40" workbookViewId="0">
      <selection activeCell="T12" sqref="T12"/>
    </sheetView>
  </sheetViews>
  <sheetFormatPr baseColWidth="10" defaultRowHeight="26.25" x14ac:dyDescent="0.25"/>
  <cols>
    <col min="1" max="2" width="11.42578125" style="67"/>
    <col min="3" max="3" width="8.42578125" style="67" customWidth="1"/>
    <col min="4" max="4" width="5" style="67" customWidth="1"/>
    <col min="5" max="5" width="26.140625" style="67" customWidth="1"/>
    <col min="6" max="6" width="30.28515625" style="67" customWidth="1"/>
    <col min="7" max="7" width="17.140625" style="67" customWidth="1"/>
    <col min="8" max="8" width="53.42578125" style="67" customWidth="1"/>
    <col min="9" max="9" width="22.42578125" style="67" bestFit="1" customWidth="1"/>
    <col min="10" max="10" width="25.42578125" style="67" bestFit="1" customWidth="1"/>
    <col min="11" max="11" width="35.140625" style="67" customWidth="1"/>
    <col min="12" max="12" width="28.28515625" style="67" customWidth="1"/>
    <col min="13" max="13" width="24.7109375" style="67" customWidth="1"/>
    <col min="14" max="14" width="49" style="67" customWidth="1"/>
    <col min="15" max="15" width="48.7109375" style="67" customWidth="1"/>
    <col min="16" max="16" width="11.28515625" style="67" customWidth="1"/>
    <col min="17" max="17" width="27.42578125" style="67" customWidth="1"/>
    <col min="18" max="18" width="25.140625" style="67" customWidth="1"/>
    <col min="19" max="19" width="22.28515625" style="67" customWidth="1"/>
    <col min="20" max="20" width="55" style="67" customWidth="1"/>
    <col min="21" max="21" width="30.28515625" style="67" customWidth="1"/>
    <col min="22" max="22" width="31.140625" style="67" customWidth="1"/>
    <col min="23" max="23" width="35.5703125" style="67" customWidth="1"/>
    <col min="24" max="24" width="27.28515625" style="67" customWidth="1"/>
    <col min="25" max="25" width="26.7109375" style="67" customWidth="1"/>
    <col min="26" max="26" width="57.85546875" style="67" customWidth="1"/>
    <col min="27" max="256" width="11.42578125" style="67"/>
    <col min="257" max="257" width="5.42578125" style="67" customWidth="1"/>
    <col min="258" max="258" width="5" style="67" customWidth="1"/>
    <col min="259" max="260" width="17.28515625" style="67" customWidth="1"/>
    <col min="261" max="261" width="15.7109375" style="67" customWidth="1"/>
    <col min="262" max="262" width="41.42578125" style="67" customWidth="1"/>
    <col min="263" max="263" width="21.7109375" style="67" customWidth="1"/>
    <col min="264" max="264" width="18.42578125" style="67" customWidth="1"/>
    <col min="265" max="265" width="19.28515625" style="67" customWidth="1"/>
    <col min="266" max="266" width="20.42578125" style="67" customWidth="1"/>
    <col min="267" max="512" width="11.42578125" style="67"/>
    <col min="513" max="513" width="5.42578125" style="67" customWidth="1"/>
    <col min="514" max="514" width="5" style="67" customWidth="1"/>
    <col min="515" max="516" width="17.28515625" style="67" customWidth="1"/>
    <col min="517" max="517" width="15.7109375" style="67" customWidth="1"/>
    <col min="518" max="518" width="41.42578125" style="67" customWidth="1"/>
    <col min="519" max="519" width="21.7109375" style="67" customWidth="1"/>
    <col min="520" max="520" width="18.42578125" style="67" customWidth="1"/>
    <col min="521" max="521" width="19.28515625" style="67" customWidth="1"/>
    <col min="522" max="522" width="20.42578125" style="67" customWidth="1"/>
    <col min="523" max="768" width="11.42578125" style="67"/>
    <col min="769" max="769" width="5.42578125" style="67" customWidth="1"/>
    <col min="770" max="770" width="5" style="67" customWidth="1"/>
    <col min="771" max="772" width="17.28515625" style="67" customWidth="1"/>
    <col min="773" max="773" width="15.7109375" style="67" customWidth="1"/>
    <col min="774" max="774" width="41.42578125" style="67" customWidth="1"/>
    <col min="775" max="775" width="21.7109375" style="67" customWidth="1"/>
    <col min="776" max="776" width="18.42578125" style="67" customWidth="1"/>
    <col min="777" max="777" width="19.28515625" style="67" customWidth="1"/>
    <col min="778" max="778" width="20.42578125" style="67" customWidth="1"/>
    <col min="779" max="1024" width="11.42578125" style="67"/>
    <col min="1025" max="1025" width="5.42578125" style="67" customWidth="1"/>
    <col min="1026" max="1026" width="5" style="67" customWidth="1"/>
    <col min="1027" max="1028" width="17.28515625" style="67" customWidth="1"/>
    <col min="1029" max="1029" width="15.7109375" style="67" customWidth="1"/>
    <col min="1030" max="1030" width="41.42578125" style="67" customWidth="1"/>
    <col min="1031" max="1031" width="21.7109375" style="67" customWidth="1"/>
    <col min="1032" max="1032" width="18.42578125" style="67" customWidth="1"/>
    <col min="1033" max="1033" width="19.28515625" style="67" customWidth="1"/>
    <col min="1034" max="1034" width="20.42578125" style="67" customWidth="1"/>
    <col min="1035" max="1280" width="11.42578125" style="67"/>
    <col min="1281" max="1281" width="5.42578125" style="67" customWidth="1"/>
    <col min="1282" max="1282" width="5" style="67" customWidth="1"/>
    <col min="1283" max="1284" width="17.28515625" style="67" customWidth="1"/>
    <col min="1285" max="1285" width="15.7109375" style="67" customWidth="1"/>
    <col min="1286" max="1286" width="41.42578125" style="67" customWidth="1"/>
    <col min="1287" max="1287" width="21.7109375" style="67" customWidth="1"/>
    <col min="1288" max="1288" width="18.42578125" style="67" customWidth="1"/>
    <col min="1289" max="1289" width="19.28515625" style="67" customWidth="1"/>
    <col min="1290" max="1290" width="20.42578125" style="67" customWidth="1"/>
    <col min="1291" max="1536" width="11.42578125" style="67"/>
    <col min="1537" max="1537" width="5.42578125" style="67" customWidth="1"/>
    <col min="1538" max="1538" width="5" style="67" customWidth="1"/>
    <col min="1539" max="1540" width="17.28515625" style="67" customWidth="1"/>
    <col min="1541" max="1541" width="15.7109375" style="67" customWidth="1"/>
    <col min="1542" max="1542" width="41.42578125" style="67" customWidth="1"/>
    <col min="1543" max="1543" width="21.7109375" style="67" customWidth="1"/>
    <col min="1544" max="1544" width="18.42578125" style="67" customWidth="1"/>
    <col min="1545" max="1545" width="19.28515625" style="67" customWidth="1"/>
    <col min="1546" max="1546" width="20.42578125" style="67" customWidth="1"/>
    <col min="1547" max="1792" width="11.42578125" style="67"/>
    <col min="1793" max="1793" width="5.42578125" style="67" customWidth="1"/>
    <col min="1794" max="1794" width="5" style="67" customWidth="1"/>
    <col min="1795" max="1796" width="17.28515625" style="67" customWidth="1"/>
    <col min="1797" max="1797" width="15.7109375" style="67" customWidth="1"/>
    <col min="1798" max="1798" width="41.42578125" style="67" customWidth="1"/>
    <col min="1799" max="1799" width="21.7109375" style="67" customWidth="1"/>
    <col min="1800" max="1800" width="18.42578125" style="67" customWidth="1"/>
    <col min="1801" max="1801" width="19.28515625" style="67" customWidth="1"/>
    <col min="1802" max="1802" width="20.42578125" style="67" customWidth="1"/>
    <col min="1803" max="2048" width="11.42578125" style="67"/>
    <col min="2049" max="2049" width="5.42578125" style="67" customWidth="1"/>
    <col min="2050" max="2050" width="5" style="67" customWidth="1"/>
    <col min="2051" max="2052" width="17.28515625" style="67" customWidth="1"/>
    <col min="2053" max="2053" width="15.7109375" style="67" customWidth="1"/>
    <col min="2054" max="2054" width="41.42578125" style="67" customWidth="1"/>
    <col min="2055" max="2055" width="21.7109375" style="67" customWidth="1"/>
    <col min="2056" max="2056" width="18.42578125" style="67" customWidth="1"/>
    <col min="2057" max="2057" width="19.28515625" style="67" customWidth="1"/>
    <col min="2058" max="2058" width="20.42578125" style="67" customWidth="1"/>
    <col min="2059" max="2304" width="11.42578125" style="67"/>
    <col min="2305" max="2305" width="5.42578125" style="67" customWidth="1"/>
    <col min="2306" max="2306" width="5" style="67" customWidth="1"/>
    <col min="2307" max="2308" width="17.28515625" style="67" customWidth="1"/>
    <col min="2309" max="2309" width="15.7109375" style="67" customWidth="1"/>
    <col min="2310" max="2310" width="41.42578125" style="67" customWidth="1"/>
    <col min="2311" max="2311" width="21.7109375" style="67" customWidth="1"/>
    <col min="2312" max="2312" width="18.42578125" style="67" customWidth="1"/>
    <col min="2313" max="2313" width="19.28515625" style="67" customWidth="1"/>
    <col min="2314" max="2314" width="20.42578125" style="67" customWidth="1"/>
    <col min="2315" max="2560" width="11.42578125" style="67"/>
    <col min="2561" max="2561" width="5.42578125" style="67" customWidth="1"/>
    <col min="2562" max="2562" width="5" style="67" customWidth="1"/>
    <col min="2563" max="2564" width="17.28515625" style="67" customWidth="1"/>
    <col min="2565" max="2565" width="15.7109375" style="67" customWidth="1"/>
    <col min="2566" max="2566" width="41.42578125" style="67" customWidth="1"/>
    <col min="2567" max="2567" width="21.7109375" style="67" customWidth="1"/>
    <col min="2568" max="2568" width="18.42578125" style="67" customWidth="1"/>
    <col min="2569" max="2569" width="19.28515625" style="67" customWidth="1"/>
    <col min="2570" max="2570" width="20.42578125" style="67" customWidth="1"/>
    <col min="2571" max="2816" width="11.42578125" style="67"/>
    <col min="2817" max="2817" width="5.42578125" style="67" customWidth="1"/>
    <col min="2818" max="2818" width="5" style="67" customWidth="1"/>
    <col min="2819" max="2820" width="17.28515625" style="67" customWidth="1"/>
    <col min="2821" max="2821" width="15.7109375" style="67" customWidth="1"/>
    <col min="2822" max="2822" width="41.42578125" style="67" customWidth="1"/>
    <col min="2823" max="2823" width="21.7109375" style="67" customWidth="1"/>
    <col min="2824" max="2824" width="18.42578125" style="67" customWidth="1"/>
    <col min="2825" max="2825" width="19.28515625" style="67" customWidth="1"/>
    <col min="2826" max="2826" width="20.42578125" style="67" customWidth="1"/>
    <col min="2827" max="3072" width="11.42578125" style="67"/>
    <col min="3073" max="3073" width="5.42578125" style="67" customWidth="1"/>
    <col min="3074" max="3074" width="5" style="67" customWidth="1"/>
    <col min="3075" max="3076" width="17.28515625" style="67" customWidth="1"/>
    <col min="3077" max="3077" width="15.7109375" style="67" customWidth="1"/>
    <col min="3078" max="3078" width="41.42578125" style="67" customWidth="1"/>
    <col min="3079" max="3079" width="21.7109375" style="67" customWidth="1"/>
    <col min="3080" max="3080" width="18.42578125" style="67" customWidth="1"/>
    <col min="3081" max="3081" width="19.28515625" style="67" customWidth="1"/>
    <col min="3082" max="3082" width="20.42578125" style="67" customWidth="1"/>
    <col min="3083" max="3328" width="11.42578125" style="67"/>
    <col min="3329" max="3329" width="5.42578125" style="67" customWidth="1"/>
    <col min="3330" max="3330" width="5" style="67" customWidth="1"/>
    <col min="3331" max="3332" width="17.28515625" style="67" customWidth="1"/>
    <col min="3333" max="3333" width="15.7109375" style="67" customWidth="1"/>
    <col min="3334" max="3334" width="41.42578125" style="67" customWidth="1"/>
    <col min="3335" max="3335" width="21.7109375" style="67" customWidth="1"/>
    <col min="3336" max="3336" width="18.42578125" style="67" customWidth="1"/>
    <col min="3337" max="3337" width="19.28515625" style="67" customWidth="1"/>
    <col min="3338" max="3338" width="20.42578125" style="67" customWidth="1"/>
    <col min="3339" max="3584" width="11.42578125" style="67"/>
    <col min="3585" max="3585" width="5.42578125" style="67" customWidth="1"/>
    <col min="3586" max="3586" width="5" style="67" customWidth="1"/>
    <col min="3587" max="3588" width="17.28515625" style="67" customWidth="1"/>
    <col min="3589" max="3589" width="15.7109375" style="67" customWidth="1"/>
    <col min="3590" max="3590" width="41.42578125" style="67" customWidth="1"/>
    <col min="3591" max="3591" width="21.7109375" style="67" customWidth="1"/>
    <col min="3592" max="3592" width="18.42578125" style="67" customWidth="1"/>
    <col min="3593" max="3593" width="19.28515625" style="67" customWidth="1"/>
    <col min="3594" max="3594" width="20.42578125" style="67" customWidth="1"/>
    <col min="3595" max="3840" width="11.42578125" style="67"/>
    <col min="3841" max="3841" width="5.42578125" style="67" customWidth="1"/>
    <col min="3842" max="3842" width="5" style="67" customWidth="1"/>
    <col min="3843" max="3844" width="17.28515625" style="67" customWidth="1"/>
    <col min="3845" max="3845" width="15.7109375" style="67" customWidth="1"/>
    <col min="3846" max="3846" width="41.42578125" style="67" customWidth="1"/>
    <col min="3847" max="3847" width="21.7109375" style="67" customWidth="1"/>
    <col min="3848" max="3848" width="18.42578125" style="67" customWidth="1"/>
    <col min="3849" max="3849" width="19.28515625" style="67" customWidth="1"/>
    <col min="3850" max="3850" width="20.42578125" style="67" customWidth="1"/>
    <col min="3851" max="4096" width="11.42578125" style="67"/>
    <col min="4097" max="4097" width="5.42578125" style="67" customWidth="1"/>
    <col min="4098" max="4098" width="5" style="67" customWidth="1"/>
    <col min="4099" max="4100" width="17.28515625" style="67" customWidth="1"/>
    <col min="4101" max="4101" width="15.7109375" style="67" customWidth="1"/>
    <col min="4102" max="4102" width="41.42578125" style="67" customWidth="1"/>
    <col min="4103" max="4103" width="21.7109375" style="67" customWidth="1"/>
    <col min="4104" max="4104" width="18.42578125" style="67" customWidth="1"/>
    <col min="4105" max="4105" width="19.28515625" style="67" customWidth="1"/>
    <col min="4106" max="4106" width="20.42578125" style="67" customWidth="1"/>
    <col min="4107" max="4352" width="11.42578125" style="67"/>
    <col min="4353" max="4353" width="5.42578125" style="67" customWidth="1"/>
    <col min="4354" max="4354" width="5" style="67" customWidth="1"/>
    <col min="4355" max="4356" width="17.28515625" style="67" customWidth="1"/>
    <col min="4357" max="4357" width="15.7109375" style="67" customWidth="1"/>
    <col min="4358" max="4358" width="41.42578125" style="67" customWidth="1"/>
    <col min="4359" max="4359" width="21.7109375" style="67" customWidth="1"/>
    <col min="4360" max="4360" width="18.42578125" style="67" customWidth="1"/>
    <col min="4361" max="4361" width="19.28515625" style="67" customWidth="1"/>
    <col min="4362" max="4362" width="20.42578125" style="67" customWidth="1"/>
    <col min="4363" max="4608" width="11.42578125" style="67"/>
    <col min="4609" max="4609" width="5.42578125" style="67" customWidth="1"/>
    <col min="4610" max="4610" width="5" style="67" customWidth="1"/>
    <col min="4611" max="4612" width="17.28515625" style="67" customWidth="1"/>
    <col min="4613" max="4613" width="15.7109375" style="67" customWidth="1"/>
    <col min="4614" max="4614" width="41.42578125" style="67" customWidth="1"/>
    <col min="4615" max="4615" width="21.7109375" style="67" customWidth="1"/>
    <col min="4616" max="4616" width="18.42578125" style="67" customWidth="1"/>
    <col min="4617" max="4617" width="19.28515625" style="67" customWidth="1"/>
    <col min="4618" max="4618" width="20.42578125" style="67" customWidth="1"/>
    <col min="4619" max="4864" width="11.42578125" style="67"/>
    <col min="4865" max="4865" width="5.42578125" style="67" customWidth="1"/>
    <col min="4866" max="4866" width="5" style="67" customWidth="1"/>
    <col min="4867" max="4868" width="17.28515625" style="67" customWidth="1"/>
    <col min="4869" max="4869" width="15.7109375" style="67" customWidth="1"/>
    <col min="4870" max="4870" width="41.42578125" style="67" customWidth="1"/>
    <col min="4871" max="4871" width="21.7109375" style="67" customWidth="1"/>
    <col min="4872" max="4872" width="18.42578125" style="67" customWidth="1"/>
    <col min="4873" max="4873" width="19.28515625" style="67" customWidth="1"/>
    <col min="4874" max="4874" width="20.42578125" style="67" customWidth="1"/>
    <col min="4875" max="5120" width="11.42578125" style="67"/>
    <col min="5121" max="5121" width="5.42578125" style="67" customWidth="1"/>
    <col min="5122" max="5122" width="5" style="67" customWidth="1"/>
    <col min="5123" max="5124" width="17.28515625" style="67" customWidth="1"/>
    <col min="5125" max="5125" width="15.7109375" style="67" customWidth="1"/>
    <col min="5126" max="5126" width="41.42578125" style="67" customWidth="1"/>
    <col min="5127" max="5127" width="21.7109375" style="67" customWidth="1"/>
    <col min="5128" max="5128" width="18.42578125" style="67" customWidth="1"/>
    <col min="5129" max="5129" width="19.28515625" style="67" customWidth="1"/>
    <col min="5130" max="5130" width="20.42578125" style="67" customWidth="1"/>
    <col min="5131" max="5376" width="11.42578125" style="67"/>
    <col min="5377" max="5377" width="5.42578125" style="67" customWidth="1"/>
    <col min="5378" max="5378" width="5" style="67" customWidth="1"/>
    <col min="5379" max="5380" width="17.28515625" style="67" customWidth="1"/>
    <col min="5381" max="5381" width="15.7109375" style="67" customWidth="1"/>
    <col min="5382" max="5382" width="41.42578125" style="67" customWidth="1"/>
    <col min="5383" max="5383" width="21.7109375" style="67" customWidth="1"/>
    <col min="5384" max="5384" width="18.42578125" style="67" customWidth="1"/>
    <col min="5385" max="5385" width="19.28515625" style="67" customWidth="1"/>
    <col min="5386" max="5386" width="20.42578125" style="67" customWidth="1"/>
    <col min="5387" max="5632" width="11.42578125" style="67"/>
    <col min="5633" max="5633" width="5.42578125" style="67" customWidth="1"/>
    <col min="5634" max="5634" width="5" style="67" customWidth="1"/>
    <col min="5635" max="5636" width="17.28515625" style="67" customWidth="1"/>
    <col min="5637" max="5637" width="15.7109375" style="67" customWidth="1"/>
    <col min="5638" max="5638" width="41.42578125" style="67" customWidth="1"/>
    <col min="5639" max="5639" width="21.7109375" style="67" customWidth="1"/>
    <col min="5640" max="5640" width="18.42578125" style="67" customWidth="1"/>
    <col min="5641" max="5641" width="19.28515625" style="67" customWidth="1"/>
    <col min="5642" max="5642" width="20.42578125" style="67" customWidth="1"/>
    <col min="5643" max="5888" width="11.42578125" style="67"/>
    <col min="5889" max="5889" width="5.42578125" style="67" customWidth="1"/>
    <col min="5890" max="5890" width="5" style="67" customWidth="1"/>
    <col min="5891" max="5892" width="17.28515625" style="67" customWidth="1"/>
    <col min="5893" max="5893" width="15.7109375" style="67" customWidth="1"/>
    <col min="5894" max="5894" width="41.42578125" style="67" customWidth="1"/>
    <col min="5895" max="5895" width="21.7109375" style="67" customWidth="1"/>
    <col min="5896" max="5896" width="18.42578125" style="67" customWidth="1"/>
    <col min="5897" max="5897" width="19.28515625" style="67" customWidth="1"/>
    <col min="5898" max="5898" width="20.42578125" style="67" customWidth="1"/>
    <col min="5899" max="6144" width="11.42578125" style="67"/>
    <col min="6145" max="6145" width="5.42578125" style="67" customWidth="1"/>
    <col min="6146" max="6146" width="5" style="67" customWidth="1"/>
    <col min="6147" max="6148" width="17.28515625" style="67" customWidth="1"/>
    <col min="6149" max="6149" width="15.7109375" style="67" customWidth="1"/>
    <col min="6150" max="6150" width="41.42578125" style="67" customWidth="1"/>
    <col min="6151" max="6151" width="21.7109375" style="67" customWidth="1"/>
    <col min="6152" max="6152" width="18.42578125" style="67" customWidth="1"/>
    <col min="6153" max="6153" width="19.28515625" style="67" customWidth="1"/>
    <col min="6154" max="6154" width="20.42578125" style="67" customWidth="1"/>
    <col min="6155" max="6400" width="11.42578125" style="67"/>
    <col min="6401" max="6401" width="5.42578125" style="67" customWidth="1"/>
    <col min="6402" max="6402" width="5" style="67" customWidth="1"/>
    <col min="6403" max="6404" width="17.28515625" style="67" customWidth="1"/>
    <col min="6405" max="6405" width="15.7109375" style="67" customWidth="1"/>
    <col min="6406" max="6406" width="41.42578125" style="67" customWidth="1"/>
    <col min="6407" max="6407" width="21.7109375" style="67" customWidth="1"/>
    <col min="6408" max="6408" width="18.42578125" style="67" customWidth="1"/>
    <col min="6409" max="6409" width="19.28515625" style="67" customWidth="1"/>
    <col min="6410" max="6410" width="20.42578125" style="67" customWidth="1"/>
    <col min="6411" max="6656" width="11.42578125" style="67"/>
    <col min="6657" max="6657" width="5.42578125" style="67" customWidth="1"/>
    <col min="6658" max="6658" width="5" style="67" customWidth="1"/>
    <col min="6659" max="6660" width="17.28515625" style="67" customWidth="1"/>
    <col min="6661" max="6661" width="15.7109375" style="67" customWidth="1"/>
    <col min="6662" max="6662" width="41.42578125" style="67" customWidth="1"/>
    <col min="6663" max="6663" width="21.7109375" style="67" customWidth="1"/>
    <col min="6664" max="6664" width="18.42578125" style="67" customWidth="1"/>
    <col min="6665" max="6665" width="19.28515625" style="67" customWidth="1"/>
    <col min="6666" max="6666" width="20.42578125" style="67" customWidth="1"/>
    <col min="6667" max="6912" width="11.42578125" style="67"/>
    <col min="6913" max="6913" width="5.42578125" style="67" customWidth="1"/>
    <col min="6914" max="6914" width="5" style="67" customWidth="1"/>
    <col min="6915" max="6916" width="17.28515625" style="67" customWidth="1"/>
    <col min="6917" max="6917" width="15.7109375" style="67" customWidth="1"/>
    <col min="6918" max="6918" width="41.42578125" style="67" customWidth="1"/>
    <col min="6919" max="6919" width="21.7109375" style="67" customWidth="1"/>
    <col min="6920" max="6920" width="18.42578125" style="67" customWidth="1"/>
    <col min="6921" max="6921" width="19.28515625" style="67" customWidth="1"/>
    <col min="6922" max="6922" width="20.42578125" style="67" customWidth="1"/>
    <col min="6923" max="7168" width="11.42578125" style="67"/>
    <col min="7169" max="7169" width="5.42578125" style="67" customWidth="1"/>
    <col min="7170" max="7170" width="5" style="67" customWidth="1"/>
    <col min="7171" max="7172" width="17.28515625" style="67" customWidth="1"/>
    <col min="7173" max="7173" width="15.7109375" style="67" customWidth="1"/>
    <col min="7174" max="7174" width="41.42578125" style="67" customWidth="1"/>
    <col min="7175" max="7175" width="21.7109375" style="67" customWidth="1"/>
    <col min="7176" max="7176" width="18.42578125" style="67" customWidth="1"/>
    <col min="7177" max="7177" width="19.28515625" style="67" customWidth="1"/>
    <col min="7178" max="7178" width="20.42578125" style="67" customWidth="1"/>
    <col min="7179" max="7424" width="11.42578125" style="67"/>
    <col min="7425" max="7425" width="5.42578125" style="67" customWidth="1"/>
    <col min="7426" max="7426" width="5" style="67" customWidth="1"/>
    <col min="7427" max="7428" width="17.28515625" style="67" customWidth="1"/>
    <col min="7429" max="7429" width="15.7109375" style="67" customWidth="1"/>
    <col min="7430" max="7430" width="41.42578125" style="67" customWidth="1"/>
    <col min="7431" max="7431" width="21.7109375" style="67" customWidth="1"/>
    <col min="7432" max="7432" width="18.42578125" style="67" customWidth="1"/>
    <col min="7433" max="7433" width="19.28515625" style="67" customWidth="1"/>
    <col min="7434" max="7434" width="20.42578125" style="67" customWidth="1"/>
    <col min="7435" max="7680" width="11.42578125" style="67"/>
    <col min="7681" max="7681" width="5.42578125" style="67" customWidth="1"/>
    <col min="7682" max="7682" width="5" style="67" customWidth="1"/>
    <col min="7683" max="7684" width="17.28515625" style="67" customWidth="1"/>
    <col min="7685" max="7685" width="15.7109375" style="67" customWidth="1"/>
    <col min="7686" max="7686" width="41.42578125" style="67" customWidth="1"/>
    <col min="7687" max="7687" width="21.7109375" style="67" customWidth="1"/>
    <col min="7688" max="7688" width="18.42578125" style="67" customWidth="1"/>
    <col min="7689" max="7689" width="19.28515625" style="67" customWidth="1"/>
    <col min="7690" max="7690" width="20.42578125" style="67" customWidth="1"/>
    <col min="7691" max="7936" width="11.42578125" style="67"/>
    <col min="7937" max="7937" width="5.42578125" style="67" customWidth="1"/>
    <col min="7938" max="7938" width="5" style="67" customWidth="1"/>
    <col min="7939" max="7940" width="17.28515625" style="67" customWidth="1"/>
    <col min="7941" max="7941" width="15.7109375" style="67" customWidth="1"/>
    <col min="7942" max="7942" width="41.42578125" style="67" customWidth="1"/>
    <col min="7943" max="7943" width="21.7109375" style="67" customWidth="1"/>
    <col min="7944" max="7944" width="18.42578125" style="67" customWidth="1"/>
    <col min="7945" max="7945" width="19.28515625" style="67" customWidth="1"/>
    <col min="7946" max="7946" width="20.42578125" style="67" customWidth="1"/>
    <col min="7947" max="8192" width="11.42578125" style="67"/>
    <col min="8193" max="8193" width="5.42578125" style="67" customWidth="1"/>
    <col min="8194" max="8194" width="5" style="67" customWidth="1"/>
    <col min="8195" max="8196" width="17.28515625" style="67" customWidth="1"/>
    <col min="8197" max="8197" width="15.7109375" style="67" customWidth="1"/>
    <col min="8198" max="8198" width="41.42578125" style="67" customWidth="1"/>
    <col min="8199" max="8199" width="21.7109375" style="67" customWidth="1"/>
    <col min="8200" max="8200" width="18.42578125" style="67" customWidth="1"/>
    <col min="8201" max="8201" width="19.28515625" style="67" customWidth="1"/>
    <col min="8202" max="8202" width="20.42578125" style="67" customWidth="1"/>
    <col min="8203" max="8448" width="11.42578125" style="67"/>
    <col min="8449" max="8449" width="5.42578125" style="67" customWidth="1"/>
    <col min="8450" max="8450" width="5" style="67" customWidth="1"/>
    <col min="8451" max="8452" width="17.28515625" style="67" customWidth="1"/>
    <col min="8453" max="8453" width="15.7109375" style="67" customWidth="1"/>
    <col min="8454" max="8454" width="41.42578125" style="67" customWidth="1"/>
    <col min="8455" max="8455" width="21.7109375" style="67" customWidth="1"/>
    <col min="8456" max="8456" width="18.42578125" style="67" customWidth="1"/>
    <col min="8457" max="8457" width="19.28515625" style="67" customWidth="1"/>
    <col min="8458" max="8458" width="20.42578125" style="67" customWidth="1"/>
    <col min="8459" max="8704" width="11.42578125" style="67"/>
    <col min="8705" max="8705" width="5.42578125" style="67" customWidth="1"/>
    <col min="8706" max="8706" width="5" style="67" customWidth="1"/>
    <col min="8707" max="8708" width="17.28515625" style="67" customWidth="1"/>
    <col min="8709" max="8709" width="15.7109375" style="67" customWidth="1"/>
    <col min="8710" max="8710" width="41.42578125" style="67" customWidth="1"/>
    <col min="8711" max="8711" width="21.7109375" style="67" customWidth="1"/>
    <col min="8712" max="8712" width="18.42578125" style="67" customWidth="1"/>
    <col min="8713" max="8713" width="19.28515625" style="67" customWidth="1"/>
    <col min="8714" max="8714" width="20.42578125" style="67" customWidth="1"/>
    <col min="8715" max="8960" width="11.42578125" style="67"/>
    <col min="8961" max="8961" width="5.42578125" style="67" customWidth="1"/>
    <col min="8962" max="8962" width="5" style="67" customWidth="1"/>
    <col min="8963" max="8964" width="17.28515625" style="67" customWidth="1"/>
    <col min="8965" max="8965" width="15.7109375" style="67" customWidth="1"/>
    <col min="8966" max="8966" width="41.42578125" style="67" customWidth="1"/>
    <col min="8967" max="8967" width="21.7109375" style="67" customWidth="1"/>
    <col min="8968" max="8968" width="18.42578125" style="67" customWidth="1"/>
    <col min="8969" max="8969" width="19.28515625" style="67" customWidth="1"/>
    <col min="8970" max="8970" width="20.42578125" style="67" customWidth="1"/>
    <col min="8971" max="9216" width="11.42578125" style="67"/>
    <col min="9217" max="9217" width="5.42578125" style="67" customWidth="1"/>
    <col min="9218" max="9218" width="5" style="67" customWidth="1"/>
    <col min="9219" max="9220" width="17.28515625" style="67" customWidth="1"/>
    <col min="9221" max="9221" width="15.7109375" style="67" customWidth="1"/>
    <col min="9222" max="9222" width="41.42578125" style="67" customWidth="1"/>
    <col min="9223" max="9223" width="21.7109375" style="67" customWidth="1"/>
    <col min="9224" max="9224" width="18.42578125" style="67" customWidth="1"/>
    <col min="9225" max="9225" width="19.28515625" style="67" customWidth="1"/>
    <col min="9226" max="9226" width="20.42578125" style="67" customWidth="1"/>
    <col min="9227" max="9472" width="11.42578125" style="67"/>
    <col min="9473" max="9473" width="5.42578125" style="67" customWidth="1"/>
    <col min="9474" max="9474" width="5" style="67" customWidth="1"/>
    <col min="9475" max="9476" width="17.28515625" style="67" customWidth="1"/>
    <col min="9477" max="9477" width="15.7109375" style="67" customWidth="1"/>
    <col min="9478" max="9478" width="41.42578125" style="67" customWidth="1"/>
    <col min="9479" max="9479" width="21.7109375" style="67" customWidth="1"/>
    <col min="9480" max="9480" width="18.42578125" style="67" customWidth="1"/>
    <col min="9481" max="9481" width="19.28515625" style="67" customWidth="1"/>
    <col min="9482" max="9482" width="20.42578125" style="67" customWidth="1"/>
    <col min="9483" max="9728" width="11.42578125" style="67"/>
    <col min="9729" max="9729" width="5.42578125" style="67" customWidth="1"/>
    <col min="9730" max="9730" width="5" style="67" customWidth="1"/>
    <col min="9731" max="9732" width="17.28515625" style="67" customWidth="1"/>
    <col min="9733" max="9733" width="15.7109375" style="67" customWidth="1"/>
    <col min="9734" max="9734" width="41.42578125" style="67" customWidth="1"/>
    <col min="9735" max="9735" width="21.7109375" style="67" customWidth="1"/>
    <col min="9736" max="9736" width="18.42578125" style="67" customWidth="1"/>
    <col min="9737" max="9737" width="19.28515625" style="67" customWidth="1"/>
    <col min="9738" max="9738" width="20.42578125" style="67" customWidth="1"/>
    <col min="9739" max="9984" width="11.42578125" style="67"/>
    <col min="9985" max="9985" width="5.42578125" style="67" customWidth="1"/>
    <col min="9986" max="9986" width="5" style="67" customWidth="1"/>
    <col min="9987" max="9988" width="17.28515625" style="67" customWidth="1"/>
    <col min="9989" max="9989" width="15.7109375" style="67" customWidth="1"/>
    <col min="9990" max="9990" width="41.42578125" style="67" customWidth="1"/>
    <col min="9991" max="9991" width="21.7109375" style="67" customWidth="1"/>
    <col min="9992" max="9992" width="18.42578125" style="67" customWidth="1"/>
    <col min="9993" max="9993" width="19.28515625" style="67" customWidth="1"/>
    <col min="9994" max="9994" width="20.42578125" style="67" customWidth="1"/>
    <col min="9995" max="10240" width="11.42578125" style="67"/>
    <col min="10241" max="10241" width="5.42578125" style="67" customWidth="1"/>
    <col min="10242" max="10242" width="5" style="67" customWidth="1"/>
    <col min="10243" max="10244" width="17.28515625" style="67" customWidth="1"/>
    <col min="10245" max="10245" width="15.7109375" style="67" customWidth="1"/>
    <col min="10246" max="10246" width="41.42578125" style="67" customWidth="1"/>
    <col min="10247" max="10247" width="21.7109375" style="67" customWidth="1"/>
    <col min="10248" max="10248" width="18.42578125" style="67" customWidth="1"/>
    <col min="10249" max="10249" width="19.28515625" style="67" customWidth="1"/>
    <col min="10250" max="10250" width="20.42578125" style="67" customWidth="1"/>
    <col min="10251" max="10496" width="11.42578125" style="67"/>
    <col min="10497" max="10497" width="5.42578125" style="67" customWidth="1"/>
    <col min="10498" max="10498" width="5" style="67" customWidth="1"/>
    <col min="10499" max="10500" width="17.28515625" style="67" customWidth="1"/>
    <col min="10501" max="10501" width="15.7109375" style="67" customWidth="1"/>
    <col min="10502" max="10502" width="41.42578125" style="67" customWidth="1"/>
    <col min="10503" max="10503" width="21.7109375" style="67" customWidth="1"/>
    <col min="10504" max="10504" width="18.42578125" style="67" customWidth="1"/>
    <col min="10505" max="10505" width="19.28515625" style="67" customWidth="1"/>
    <col min="10506" max="10506" width="20.42578125" style="67" customWidth="1"/>
    <col min="10507" max="10752" width="11.42578125" style="67"/>
    <col min="10753" max="10753" width="5.42578125" style="67" customWidth="1"/>
    <col min="10754" max="10754" width="5" style="67" customWidth="1"/>
    <col min="10755" max="10756" width="17.28515625" style="67" customWidth="1"/>
    <col min="10757" max="10757" width="15.7109375" style="67" customWidth="1"/>
    <col min="10758" max="10758" width="41.42578125" style="67" customWidth="1"/>
    <col min="10759" max="10759" width="21.7109375" style="67" customWidth="1"/>
    <col min="10760" max="10760" width="18.42578125" style="67" customWidth="1"/>
    <col min="10761" max="10761" width="19.28515625" style="67" customWidth="1"/>
    <col min="10762" max="10762" width="20.42578125" style="67" customWidth="1"/>
    <col min="10763" max="11008" width="11.42578125" style="67"/>
    <col min="11009" max="11009" width="5.42578125" style="67" customWidth="1"/>
    <col min="11010" max="11010" width="5" style="67" customWidth="1"/>
    <col min="11011" max="11012" width="17.28515625" style="67" customWidth="1"/>
    <col min="11013" max="11013" width="15.7109375" style="67" customWidth="1"/>
    <col min="11014" max="11014" width="41.42578125" style="67" customWidth="1"/>
    <col min="11015" max="11015" width="21.7109375" style="67" customWidth="1"/>
    <col min="11016" max="11016" width="18.42578125" style="67" customWidth="1"/>
    <col min="11017" max="11017" width="19.28515625" style="67" customWidth="1"/>
    <col min="11018" max="11018" width="20.42578125" style="67" customWidth="1"/>
    <col min="11019" max="11264" width="11.42578125" style="67"/>
    <col min="11265" max="11265" width="5.42578125" style="67" customWidth="1"/>
    <col min="11266" max="11266" width="5" style="67" customWidth="1"/>
    <col min="11267" max="11268" width="17.28515625" style="67" customWidth="1"/>
    <col min="11269" max="11269" width="15.7109375" style="67" customWidth="1"/>
    <col min="11270" max="11270" width="41.42578125" style="67" customWidth="1"/>
    <col min="11271" max="11271" width="21.7109375" style="67" customWidth="1"/>
    <col min="11272" max="11272" width="18.42578125" style="67" customWidth="1"/>
    <col min="11273" max="11273" width="19.28515625" style="67" customWidth="1"/>
    <col min="11274" max="11274" width="20.42578125" style="67" customWidth="1"/>
    <col min="11275" max="11520" width="11.42578125" style="67"/>
    <col min="11521" max="11521" width="5.42578125" style="67" customWidth="1"/>
    <col min="11522" max="11522" width="5" style="67" customWidth="1"/>
    <col min="11523" max="11524" width="17.28515625" style="67" customWidth="1"/>
    <col min="11525" max="11525" width="15.7109375" style="67" customWidth="1"/>
    <col min="11526" max="11526" width="41.42578125" style="67" customWidth="1"/>
    <col min="11527" max="11527" width="21.7109375" style="67" customWidth="1"/>
    <col min="11528" max="11528" width="18.42578125" style="67" customWidth="1"/>
    <col min="11529" max="11529" width="19.28515625" style="67" customWidth="1"/>
    <col min="11530" max="11530" width="20.42578125" style="67" customWidth="1"/>
    <col min="11531" max="11776" width="11.42578125" style="67"/>
    <col min="11777" max="11777" width="5.42578125" style="67" customWidth="1"/>
    <col min="11778" max="11778" width="5" style="67" customWidth="1"/>
    <col min="11779" max="11780" width="17.28515625" style="67" customWidth="1"/>
    <col min="11781" max="11781" width="15.7109375" style="67" customWidth="1"/>
    <col min="11782" max="11782" width="41.42578125" style="67" customWidth="1"/>
    <col min="11783" max="11783" width="21.7109375" style="67" customWidth="1"/>
    <col min="11784" max="11784" width="18.42578125" style="67" customWidth="1"/>
    <col min="11785" max="11785" width="19.28515625" style="67" customWidth="1"/>
    <col min="11786" max="11786" width="20.42578125" style="67" customWidth="1"/>
    <col min="11787" max="12032" width="11.42578125" style="67"/>
    <col min="12033" max="12033" width="5.42578125" style="67" customWidth="1"/>
    <col min="12034" max="12034" width="5" style="67" customWidth="1"/>
    <col min="12035" max="12036" width="17.28515625" style="67" customWidth="1"/>
    <col min="12037" max="12037" width="15.7109375" style="67" customWidth="1"/>
    <col min="12038" max="12038" width="41.42578125" style="67" customWidth="1"/>
    <col min="12039" max="12039" width="21.7109375" style="67" customWidth="1"/>
    <col min="12040" max="12040" width="18.42578125" style="67" customWidth="1"/>
    <col min="12041" max="12041" width="19.28515625" style="67" customWidth="1"/>
    <col min="12042" max="12042" width="20.42578125" style="67" customWidth="1"/>
    <col min="12043" max="12288" width="11.42578125" style="67"/>
    <col min="12289" max="12289" width="5.42578125" style="67" customWidth="1"/>
    <col min="12290" max="12290" width="5" style="67" customWidth="1"/>
    <col min="12291" max="12292" width="17.28515625" style="67" customWidth="1"/>
    <col min="12293" max="12293" width="15.7109375" style="67" customWidth="1"/>
    <col min="12294" max="12294" width="41.42578125" style="67" customWidth="1"/>
    <col min="12295" max="12295" width="21.7109375" style="67" customWidth="1"/>
    <col min="12296" max="12296" width="18.42578125" style="67" customWidth="1"/>
    <col min="12297" max="12297" width="19.28515625" style="67" customWidth="1"/>
    <col min="12298" max="12298" width="20.42578125" style="67" customWidth="1"/>
    <col min="12299" max="12544" width="11.42578125" style="67"/>
    <col min="12545" max="12545" width="5.42578125" style="67" customWidth="1"/>
    <col min="12546" max="12546" width="5" style="67" customWidth="1"/>
    <col min="12547" max="12548" width="17.28515625" style="67" customWidth="1"/>
    <col min="12549" max="12549" width="15.7109375" style="67" customWidth="1"/>
    <col min="12550" max="12550" width="41.42578125" style="67" customWidth="1"/>
    <col min="12551" max="12551" width="21.7109375" style="67" customWidth="1"/>
    <col min="12552" max="12552" width="18.42578125" style="67" customWidth="1"/>
    <col min="12553" max="12553" width="19.28515625" style="67" customWidth="1"/>
    <col min="12554" max="12554" width="20.42578125" style="67" customWidth="1"/>
    <col min="12555" max="12800" width="11.42578125" style="67"/>
    <col min="12801" max="12801" width="5.42578125" style="67" customWidth="1"/>
    <col min="12802" max="12802" width="5" style="67" customWidth="1"/>
    <col min="12803" max="12804" width="17.28515625" style="67" customWidth="1"/>
    <col min="12805" max="12805" width="15.7109375" style="67" customWidth="1"/>
    <col min="12806" max="12806" width="41.42578125" style="67" customWidth="1"/>
    <col min="12807" max="12807" width="21.7109375" style="67" customWidth="1"/>
    <col min="12808" max="12808" width="18.42578125" style="67" customWidth="1"/>
    <col min="12809" max="12809" width="19.28515625" style="67" customWidth="1"/>
    <col min="12810" max="12810" width="20.42578125" style="67" customWidth="1"/>
    <col min="12811" max="13056" width="11.42578125" style="67"/>
    <col min="13057" max="13057" width="5.42578125" style="67" customWidth="1"/>
    <col min="13058" max="13058" width="5" style="67" customWidth="1"/>
    <col min="13059" max="13060" width="17.28515625" style="67" customWidth="1"/>
    <col min="13061" max="13061" width="15.7109375" style="67" customWidth="1"/>
    <col min="13062" max="13062" width="41.42578125" style="67" customWidth="1"/>
    <col min="13063" max="13063" width="21.7109375" style="67" customWidth="1"/>
    <col min="13064" max="13064" width="18.42578125" style="67" customWidth="1"/>
    <col min="13065" max="13065" width="19.28515625" style="67" customWidth="1"/>
    <col min="13066" max="13066" width="20.42578125" style="67" customWidth="1"/>
    <col min="13067" max="13312" width="11.42578125" style="67"/>
    <col min="13313" max="13313" width="5.42578125" style="67" customWidth="1"/>
    <col min="13314" max="13314" width="5" style="67" customWidth="1"/>
    <col min="13315" max="13316" width="17.28515625" style="67" customWidth="1"/>
    <col min="13317" max="13317" width="15.7109375" style="67" customWidth="1"/>
    <col min="13318" max="13318" width="41.42578125" style="67" customWidth="1"/>
    <col min="13319" max="13319" width="21.7109375" style="67" customWidth="1"/>
    <col min="13320" max="13320" width="18.42578125" style="67" customWidth="1"/>
    <col min="13321" max="13321" width="19.28515625" style="67" customWidth="1"/>
    <col min="13322" max="13322" width="20.42578125" style="67" customWidth="1"/>
    <col min="13323" max="13568" width="11.42578125" style="67"/>
    <col min="13569" max="13569" width="5.42578125" style="67" customWidth="1"/>
    <col min="13570" max="13570" width="5" style="67" customWidth="1"/>
    <col min="13571" max="13572" width="17.28515625" style="67" customWidth="1"/>
    <col min="13573" max="13573" width="15.7109375" style="67" customWidth="1"/>
    <col min="13574" max="13574" width="41.42578125" style="67" customWidth="1"/>
    <col min="13575" max="13575" width="21.7109375" style="67" customWidth="1"/>
    <col min="13576" max="13576" width="18.42578125" style="67" customWidth="1"/>
    <col min="13577" max="13577" width="19.28515625" style="67" customWidth="1"/>
    <col min="13578" max="13578" width="20.42578125" style="67" customWidth="1"/>
    <col min="13579" max="13824" width="11.42578125" style="67"/>
    <col min="13825" max="13825" width="5.42578125" style="67" customWidth="1"/>
    <col min="13826" max="13826" width="5" style="67" customWidth="1"/>
    <col min="13827" max="13828" width="17.28515625" style="67" customWidth="1"/>
    <col min="13829" max="13829" width="15.7109375" style="67" customWidth="1"/>
    <col min="13830" max="13830" width="41.42578125" style="67" customWidth="1"/>
    <col min="13831" max="13831" width="21.7109375" style="67" customWidth="1"/>
    <col min="13832" max="13832" width="18.42578125" style="67" customWidth="1"/>
    <col min="13833" max="13833" width="19.28515625" style="67" customWidth="1"/>
    <col min="13834" max="13834" width="20.42578125" style="67" customWidth="1"/>
    <col min="13835" max="14080" width="11.42578125" style="67"/>
    <col min="14081" max="14081" width="5.42578125" style="67" customWidth="1"/>
    <col min="14082" max="14082" width="5" style="67" customWidth="1"/>
    <col min="14083" max="14084" width="17.28515625" style="67" customWidth="1"/>
    <col min="14085" max="14085" width="15.7109375" style="67" customWidth="1"/>
    <col min="14086" max="14086" width="41.42578125" style="67" customWidth="1"/>
    <col min="14087" max="14087" width="21.7109375" style="67" customWidth="1"/>
    <col min="14088" max="14088" width="18.42578125" style="67" customWidth="1"/>
    <col min="14089" max="14089" width="19.28515625" style="67" customWidth="1"/>
    <col min="14090" max="14090" width="20.42578125" style="67" customWidth="1"/>
    <col min="14091" max="14336" width="11.42578125" style="67"/>
    <col min="14337" max="14337" width="5.42578125" style="67" customWidth="1"/>
    <col min="14338" max="14338" width="5" style="67" customWidth="1"/>
    <col min="14339" max="14340" width="17.28515625" style="67" customWidth="1"/>
    <col min="14341" max="14341" width="15.7109375" style="67" customWidth="1"/>
    <col min="14342" max="14342" width="41.42578125" style="67" customWidth="1"/>
    <col min="14343" max="14343" width="21.7109375" style="67" customWidth="1"/>
    <col min="14344" max="14344" width="18.42578125" style="67" customWidth="1"/>
    <col min="14345" max="14345" width="19.28515625" style="67" customWidth="1"/>
    <col min="14346" max="14346" width="20.42578125" style="67" customWidth="1"/>
    <col min="14347" max="14592" width="11.42578125" style="67"/>
    <col min="14593" max="14593" width="5.42578125" style="67" customWidth="1"/>
    <col min="14594" max="14594" width="5" style="67" customWidth="1"/>
    <col min="14595" max="14596" width="17.28515625" style="67" customWidth="1"/>
    <col min="14597" max="14597" width="15.7109375" style="67" customWidth="1"/>
    <col min="14598" max="14598" width="41.42578125" style="67" customWidth="1"/>
    <col min="14599" max="14599" width="21.7109375" style="67" customWidth="1"/>
    <col min="14600" max="14600" width="18.42578125" style="67" customWidth="1"/>
    <col min="14601" max="14601" width="19.28515625" style="67" customWidth="1"/>
    <col min="14602" max="14602" width="20.42578125" style="67" customWidth="1"/>
    <col min="14603" max="14848" width="11.42578125" style="67"/>
    <col min="14849" max="14849" width="5.42578125" style="67" customWidth="1"/>
    <col min="14850" max="14850" width="5" style="67" customWidth="1"/>
    <col min="14851" max="14852" width="17.28515625" style="67" customWidth="1"/>
    <col min="14853" max="14853" width="15.7109375" style="67" customWidth="1"/>
    <col min="14854" max="14854" width="41.42578125" style="67" customWidth="1"/>
    <col min="14855" max="14855" width="21.7109375" style="67" customWidth="1"/>
    <col min="14856" max="14856" width="18.42578125" style="67" customWidth="1"/>
    <col min="14857" max="14857" width="19.28515625" style="67" customWidth="1"/>
    <col min="14858" max="14858" width="20.42578125" style="67" customWidth="1"/>
    <col min="14859" max="15104" width="11.42578125" style="67"/>
    <col min="15105" max="15105" width="5.42578125" style="67" customWidth="1"/>
    <col min="15106" max="15106" width="5" style="67" customWidth="1"/>
    <col min="15107" max="15108" width="17.28515625" style="67" customWidth="1"/>
    <col min="15109" max="15109" width="15.7109375" style="67" customWidth="1"/>
    <col min="15110" max="15110" width="41.42578125" style="67" customWidth="1"/>
    <col min="15111" max="15111" width="21.7109375" style="67" customWidth="1"/>
    <col min="15112" max="15112" width="18.42578125" style="67" customWidth="1"/>
    <col min="15113" max="15113" width="19.28515625" style="67" customWidth="1"/>
    <col min="15114" max="15114" width="20.42578125" style="67" customWidth="1"/>
    <col min="15115" max="15360" width="11.42578125" style="67"/>
    <col min="15361" max="15361" width="5.42578125" style="67" customWidth="1"/>
    <col min="15362" max="15362" width="5" style="67" customWidth="1"/>
    <col min="15363" max="15364" width="17.28515625" style="67" customWidth="1"/>
    <col min="15365" max="15365" width="15.7109375" style="67" customWidth="1"/>
    <col min="15366" max="15366" width="41.42578125" style="67" customWidth="1"/>
    <col min="15367" max="15367" width="21.7109375" style="67" customWidth="1"/>
    <col min="15368" max="15368" width="18.42578125" style="67" customWidth="1"/>
    <col min="15369" max="15369" width="19.28515625" style="67" customWidth="1"/>
    <col min="15370" max="15370" width="20.42578125" style="67" customWidth="1"/>
    <col min="15371" max="15616" width="11.42578125" style="67"/>
    <col min="15617" max="15617" width="5.42578125" style="67" customWidth="1"/>
    <col min="15618" max="15618" width="5" style="67" customWidth="1"/>
    <col min="15619" max="15620" width="17.28515625" style="67" customWidth="1"/>
    <col min="15621" max="15621" width="15.7109375" style="67" customWidth="1"/>
    <col min="15622" max="15622" width="41.42578125" style="67" customWidth="1"/>
    <col min="15623" max="15623" width="21.7109375" style="67" customWidth="1"/>
    <col min="15624" max="15624" width="18.42578125" style="67" customWidth="1"/>
    <col min="15625" max="15625" width="19.28515625" style="67" customWidth="1"/>
    <col min="15626" max="15626" width="20.42578125" style="67" customWidth="1"/>
    <col min="15627" max="15872" width="11.42578125" style="67"/>
    <col min="15873" max="15873" width="5.42578125" style="67" customWidth="1"/>
    <col min="15874" max="15874" width="5" style="67" customWidth="1"/>
    <col min="15875" max="15876" width="17.28515625" style="67" customWidth="1"/>
    <col min="15877" max="15877" width="15.7109375" style="67" customWidth="1"/>
    <col min="15878" max="15878" width="41.42578125" style="67" customWidth="1"/>
    <col min="15879" max="15879" width="21.7109375" style="67" customWidth="1"/>
    <col min="15880" max="15880" width="18.42578125" style="67" customWidth="1"/>
    <col min="15881" max="15881" width="19.28515625" style="67" customWidth="1"/>
    <col min="15882" max="15882" width="20.42578125" style="67" customWidth="1"/>
    <col min="15883" max="16128" width="11.42578125" style="67"/>
    <col min="16129" max="16129" width="5.42578125" style="67" customWidth="1"/>
    <col min="16130" max="16130" width="5" style="67" customWidth="1"/>
    <col min="16131" max="16132" width="17.28515625" style="67" customWidth="1"/>
    <col min="16133" max="16133" width="15.7109375" style="67" customWidth="1"/>
    <col min="16134" max="16134" width="41.42578125" style="67" customWidth="1"/>
    <col min="16135" max="16135" width="21.7109375" style="67" customWidth="1"/>
    <col min="16136" max="16136" width="18.42578125" style="67" customWidth="1"/>
    <col min="16137" max="16137" width="19.28515625" style="67" customWidth="1"/>
    <col min="16138" max="16138" width="20.42578125" style="67" customWidth="1"/>
    <col min="16139" max="16384" width="11.42578125" style="67"/>
  </cols>
  <sheetData>
    <row r="2" spans="3:26" ht="104.1" customHeight="1" x14ac:dyDescent="0.25">
      <c r="C2" s="93"/>
      <c r="D2" s="218" t="s">
        <v>233</v>
      </c>
      <c r="E2" s="218"/>
      <c r="F2" s="218"/>
      <c r="G2" s="218"/>
      <c r="H2" s="218"/>
      <c r="I2" s="218"/>
      <c r="J2" s="218"/>
      <c r="K2" s="218"/>
      <c r="L2" s="218"/>
      <c r="M2" s="218"/>
      <c r="N2" s="218"/>
      <c r="O2" s="92"/>
      <c r="P2" s="92"/>
      <c r="Q2" s="92"/>
      <c r="R2" s="92"/>
      <c r="S2" s="92"/>
      <c r="T2" s="92"/>
      <c r="U2" s="92"/>
      <c r="V2" s="92"/>
      <c r="W2" s="92"/>
      <c r="X2" s="92"/>
      <c r="Y2" s="92"/>
      <c r="Z2" s="92"/>
    </row>
    <row r="3" spans="3:26" ht="39.950000000000003" customHeight="1" x14ac:dyDescent="0.25">
      <c r="D3" s="216" t="s">
        <v>42</v>
      </c>
      <c r="E3" s="216"/>
      <c r="F3" s="216"/>
      <c r="G3" s="216"/>
      <c r="H3" s="216"/>
      <c r="I3" s="216"/>
      <c r="J3" s="216"/>
      <c r="K3" s="216"/>
      <c r="L3" s="216"/>
      <c r="M3" s="91" t="s">
        <v>9</v>
      </c>
      <c r="N3" s="90" t="s">
        <v>161</v>
      </c>
      <c r="P3" s="216" t="s">
        <v>232</v>
      </c>
      <c r="Q3" s="216"/>
      <c r="R3" s="216"/>
      <c r="S3" s="216"/>
      <c r="T3" s="216"/>
      <c r="U3" s="216"/>
      <c r="V3" s="216"/>
      <c r="W3" s="216"/>
      <c r="X3" s="216"/>
      <c r="Y3" s="91" t="s">
        <v>9</v>
      </c>
      <c r="Z3" s="90" t="s">
        <v>161</v>
      </c>
    </row>
    <row r="4" spans="3:26" ht="392.1" customHeight="1" x14ac:dyDescent="0.25">
      <c r="D4" s="222" t="s">
        <v>231</v>
      </c>
      <c r="E4" s="222"/>
      <c r="F4" s="222"/>
      <c r="G4" s="222"/>
      <c r="H4" s="222"/>
      <c r="I4" s="222"/>
      <c r="J4" s="222"/>
      <c r="K4" s="222"/>
      <c r="L4" s="222"/>
      <c r="M4" s="88" t="s">
        <v>5</v>
      </c>
      <c r="N4" s="77" t="s">
        <v>230</v>
      </c>
      <c r="P4" s="222" t="s">
        <v>229</v>
      </c>
      <c r="Q4" s="222"/>
      <c r="R4" s="222"/>
      <c r="S4" s="222"/>
      <c r="T4" s="222"/>
      <c r="U4" s="222"/>
      <c r="V4" s="222"/>
      <c r="W4" s="222"/>
      <c r="X4" s="222"/>
      <c r="Y4" s="88" t="s">
        <v>225</v>
      </c>
      <c r="Z4" s="77" t="s">
        <v>228</v>
      </c>
    </row>
    <row r="5" spans="3:26" ht="212.1" customHeight="1" x14ac:dyDescent="0.25">
      <c r="D5" s="222" t="s">
        <v>226</v>
      </c>
      <c r="E5" s="222"/>
      <c r="F5" s="222"/>
      <c r="G5" s="222"/>
      <c r="H5" s="222"/>
      <c r="I5" s="222"/>
      <c r="J5" s="222"/>
      <c r="K5" s="222"/>
      <c r="L5" s="222"/>
      <c r="M5" s="88" t="s">
        <v>5</v>
      </c>
      <c r="N5" s="77" t="s">
        <v>227</v>
      </c>
      <c r="O5" s="89"/>
      <c r="P5" s="222" t="s">
        <v>226</v>
      </c>
      <c r="Q5" s="222"/>
      <c r="R5" s="222"/>
      <c r="S5" s="222"/>
      <c r="T5" s="222"/>
      <c r="U5" s="222"/>
      <c r="V5" s="222"/>
      <c r="W5" s="222"/>
      <c r="X5" s="222"/>
      <c r="Y5" s="88" t="s">
        <v>225</v>
      </c>
      <c r="Z5" s="77" t="s">
        <v>224</v>
      </c>
    </row>
    <row r="6" spans="3:26" x14ac:dyDescent="0.25">
      <c r="D6" s="220" t="s">
        <v>223</v>
      </c>
      <c r="E6" s="220" t="s">
        <v>222</v>
      </c>
      <c r="F6" s="220" t="s">
        <v>221</v>
      </c>
      <c r="G6" s="221" t="s">
        <v>220</v>
      </c>
      <c r="H6" s="220" t="s">
        <v>219</v>
      </c>
      <c r="I6" s="220" t="s">
        <v>218</v>
      </c>
      <c r="J6" s="220" t="s">
        <v>217</v>
      </c>
      <c r="K6" s="220" t="s">
        <v>216</v>
      </c>
      <c r="L6" s="220" t="s">
        <v>215</v>
      </c>
      <c r="M6" s="226" t="s">
        <v>9</v>
      </c>
      <c r="N6" s="227"/>
      <c r="P6" s="220" t="s">
        <v>223</v>
      </c>
      <c r="Q6" s="220" t="s">
        <v>222</v>
      </c>
      <c r="R6" s="220" t="s">
        <v>221</v>
      </c>
      <c r="S6" s="221" t="s">
        <v>220</v>
      </c>
      <c r="T6" s="220" t="s">
        <v>219</v>
      </c>
      <c r="U6" s="220" t="s">
        <v>218</v>
      </c>
      <c r="V6" s="220" t="s">
        <v>217</v>
      </c>
      <c r="W6" s="220" t="s">
        <v>216</v>
      </c>
      <c r="X6" s="220" t="s">
        <v>215</v>
      </c>
      <c r="Y6" s="226" t="s">
        <v>9</v>
      </c>
      <c r="Z6" s="227"/>
    </row>
    <row r="7" spans="3:26" x14ac:dyDescent="0.25">
      <c r="D7" s="220"/>
      <c r="E7" s="220"/>
      <c r="F7" s="220"/>
      <c r="G7" s="221"/>
      <c r="H7" s="220"/>
      <c r="I7" s="220"/>
      <c r="J7" s="220"/>
      <c r="K7" s="220"/>
      <c r="L7" s="220"/>
      <c r="M7" s="228"/>
      <c r="N7" s="229"/>
      <c r="P7" s="220"/>
      <c r="Q7" s="220"/>
      <c r="R7" s="220"/>
      <c r="S7" s="221"/>
      <c r="T7" s="220"/>
      <c r="U7" s="220"/>
      <c r="V7" s="220"/>
      <c r="W7" s="220"/>
      <c r="X7" s="220"/>
      <c r="Y7" s="228"/>
      <c r="Z7" s="229"/>
    </row>
    <row r="8" spans="3:26" ht="129" customHeight="1" x14ac:dyDescent="0.25">
      <c r="D8" s="220"/>
      <c r="E8" s="220"/>
      <c r="F8" s="220"/>
      <c r="G8" s="221"/>
      <c r="H8" s="220"/>
      <c r="I8" s="220"/>
      <c r="J8" s="220"/>
      <c r="K8" s="220"/>
      <c r="L8" s="220"/>
      <c r="M8" s="230"/>
      <c r="N8" s="231"/>
      <c r="P8" s="220"/>
      <c r="Q8" s="220"/>
      <c r="R8" s="220"/>
      <c r="S8" s="221"/>
      <c r="T8" s="220"/>
      <c r="U8" s="220"/>
      <c r="V8" s="220"/>
      <c r="W8" s="220"/>
      <c r="X8" s="220"/>
      <c r="Y8" s="230"/>
      <c r="Z8" s="231"/>
    </row>
    <row r="9" spans="3:26" ht="27" customHeight="1" x14ac:dyDescent="0.25">
      <c r="D9" s="220" t="s">
        <v>214</v>
      </c>
      <c r="E9" s="220"/>
      <c r="F9" s="220"/>
      <c r="G9" s="220"/>
      <c r="H9" s="220"/>
      <c r="I9" s="220"/>
      <c r="J9" s="220"/>
      <c r="K9" s="220"/>
      <c r="L9" s="220"/>
      <c r="M9" s="87"/>
      <c r="N9" s="86"/>
      <c r="P9" s="220" t="s">
        <v>214</v>
      </c>
      <c r="Q9" s="220"/>
      <c r="R9" s="220"/>
      <c r="S9" s="220"/>
      <c r="T9" s="220"/>
      <c r="U9" s="220"/>
      <c r="V9" s="220"/>
      <c r="W9" s="220"/>
      <c r="X9" s="220"/>
      <c r="Y9" s="87"/>
      <c r="Z9" s="86"/>
    </row>
    <row r="10" spans="3:26" ht="192" customHeight="1" x14ac:dyDescent="0.25">
      <c r="D10" s="79">
        <v>1</v>
      </c>
      <c r="E10" s="82" t="s">
        <v>188</v>
      </c>
      <c r="F10" s="82" t="s">
        <v>213</v>
      </c>
      <c r="G10" s="79" t="s">
        <v>212</v>
      </c>
      <c r="H10" s="82" t="s">
        <v>211</v>
      </c>
      <c r="I10" s="81" t="s">
        <v>210</v>
      </c>
      <c r="J10" s="79" t="s">
        <v>209</v>
      </c>
      <c r="K10" s="80">
        <v>474391497</v>
      </c>
      <c r="L10" s="79" t="s">
        <v>208</v>
      </c>
      <c r="M10" s="78" t="s">
        <v>5</v>
      </c>
      <c r="N10" s="77" t="s">
        <v>207</v>
      </c>
      <c r="P10" s="79">
        <v>1</v>
      </c>
      <c r="Q10" s="82" t="s">
        <v>206</v>
      </c>
      <c r="R10" s="82" t="s">
        <v>179</v>
      </c>
      <c r="S10" s="79">
        <v>7</v>
      </c>
      <c r="T10" s="82" t="s">
        <v>205</v>
      </c>
      <c r="U10" s="81" t="s">
        <v>204</v>
      </c>
      <c r="V10" s="79" t="s">
        <v>203</v>
      </c>
      <c r="W10" s="80">
        <v>7485100</v>
      </c>
      <c r="X10" s="79" t="s">
        <v>202</v>
      </c>
      <c r="Y10" s="78" t="s">
        <v>5</v>
      </c>
      <c r="Z10" s="77" t="s">
        <v>201</v>
      </c>
    </row>
    <row r="11" spans="3:26" ht="201.75" customHeight="1" x14ac:dyDescent="0.25">
      <c r="D11" s="79">
        <v>2</v>
      </c>
      <c r="E11" s="82" t="s">
        <v>200</v>
      </c>
      <c r="F11" s="82" t="s">
        <v>44</v>
      </c>
      <c r="G11" s="85" t="s">
        <v>199</v>
      </c>
      <c r="H11" s="84" t="s">
        <v>198</v>
      </c>
      <c r="I11" s="81" t="s">
        <v>197</v>
      </c>
      <c r="J11" s="79" t="s">
        <v>196</v>
      </c>
      <c r="K11" s="83">
        <v>550000000</v>
      </c>
      <c r="L11" s="79" t="s">
        <v>195</v>
      </c>
      <c r="M11" s="78" t="s">
        <v>5</v>
      </c>
      <c r="N11" s="77" t="s">
        <v>194</v>
      </c>
      <c r="P11" s="79">
        <v>2</v>
      </c>
      <c r="Q11" s="82" t="s">
        <v>193</v>
      </c>
      <c r="R11" s="82" t="s">
        <v>179</v>
      </c>
      <c r="S11" s="79" t="s">
        <v>192</v>
      </c>
      <c r="T11" s="84" t="s">
        <v>191</v>
      </c>
      <c r="U11" s="81" t="s">
        <v>190</v>
      </c>
      <c r="V11" s="79" t="s">
        <v>176</v>
      </c>
      <c r="W11" s="83">
        <v>63000000</v>
      </c>
      <c r="X11" s="79" t="s">
        <v>189</v>
      </c>
      <c r="Y11" s="78" t="s">
        <v>173</v>
      </c>
      <c r="Z11" s="77" t="s">
        <v>172</v>
      </c>
    </row>
    <row r="12" spans="3:26" ht="183.75" x14ac:dyDescent="0.25">
      <c r="D12" s="79">
        <v>3</v>
      </c>
      <c r="E12" s="82" t="s">
        <v>188</v>
      </c>
      <c r="F12" s="82" t="s">
        <v>187</v>
      </c>
      <c r="G12" s="79" t="s">
        <v>186</v>
      </c>
      <c r="H12" s="79" t="s">
        <v>185</v>
      </c>
      <c r="I12" s="81" t="s">
        <v>184</v>
      </c>
      <c r="J12" s="79" t="s">
        <v>183</v>
      </c>
      <c r="K12" s="80">
        <v>508996731</v>
      </c>
      <c r="L12" s="79" t="s">
        <v>182</v>
      </c>
      <c r="M12" s="78" t="s">
        <v>5</v>
      </c>
      <c r="N12" s="77" t="s">
        <v>181</v>
      </c>
      <c r="P12" s="79">
        <v>3</v>
      </c>
      <c r="Q12" s="82" t="s">
        <v>180</v>
      </c>
      <c r="R12" s="82" t="s">
        <v>179</v>
      </c>
      <c r="S12" s="79">
        <v>1</v>
      </c>
      <c r="T12" s="79" t="s">
        <v>178</v>
      </c>
      <c r="U12" s="81" t="s">
        <v>177</v>
      </c>
      <c r="V12" s="79" t="s">
        <v>176</v>
      </c>
      <c r="W12" s="80" t="s">
        <v>175</v>
      </c>
      <c r="X12" s="79" t="s">
        <v>174</v>
      </c>
      <c r="Y12" s="78" t="s">
        <v>173</v>
      </c>
      <c r="Z12" s="77" t="s">
        <v>172</v>
      </c>
    </row>
    <row r="13" spans="3:26" ht="93.95" customHeight="1" x14ac:dyDescent="0.25">
      <c r="D13" s="223" t="s">
        <v>171</v>
      </c>
      <c r="E13" s="224"/>
      <c r="F13" s="224"/>
      <c r="G13" s="224"/>
      <c r="H13" s="224"/>
      <c r="I13" s="224"/>
      <c r="J13" s="224"/>
      <c r="K13" s="224"/>
      <c r="L13" s="224"/>
      <c r="M13" s="224"/>
      <c r="N13" s="225"/>
      <c r="P13" s="223" t="s">
        <v>170</v>
      </c>
      <c r="Q13" s="224"/>
      <c r="R13" s="224"/>
      <c r="S13" s="224"/>
      <c r="T13" s="224"/>
      <c r="U13" s="224"/>
      <c r="V13" s="224"/>
      <c r="W13" s="224"/>
      <c r="X13" s="224"/>
      <c r="Y13" s="224"/>
      <c r="Z13" s="225"/>
    </row>
    <row r="14" spans="3:26" s="71" customFormat="1" ht="114" customHeight="1" x14ac:dyDescent="0.25">
      <c r="D14" s="72"/>
      <c r="E14" s="76"/>
      <c r="F14" s="76"/>
      <c r="G14" s="75"/>
      <c r="H14" s="72"/>
      <c r="I14" s="72"/>
      <c r="J14" s="72"/>
      <c r="K14" s="73"/>
      <c r="L14" s="72"/>
      <c r="T14" s="67"/>
      <c r="U14" s="67"/>
    </row>
    <row r="15" spans="3:26" s="71" customFormat="1" x14ac:dyDescent="0.25">
      <c r="D15" s="67"/>
      <c r="E15" s="219" t="s">
        <v>169</v>
      </c>
      <c r="F15" s="219"/>
      <c r="G15" s="219"/>
      <c r="H15" s="74"/>
      <c r="I15" s="67"/>
      <c r="J15" s="72"/>
      <c r="K15" s="73"/>
      <c r="L15" s="72"/>
      <c r="T15" s="67"/>
      <c r="U15" s="67"/>
    </row>
    <row r="16" spans="3:26" ht="39.950000000000003" customHeight="1" x14ac:dyDescent="0.25">
      <c r="E16" s="217" t="s">
        <v>168</v>
      </c>
      <c r="F16" s="217"/>
      <c r="G16" s="68"/>
      <c r="J16" s="69"/>
      <c r="K16" s="70"/>
      <c r="L16" s="69"/>
    </row>
    <row r="17" spans="8:8" ht="45.95" customHeight="1" x14ac:dyDescent="0.25">
      <c r="H17" s="68"/>
    </row>
  </sheetData>
  <mergeCells count="33">
    <mergeCell ref="W6:W8"/>
    <mergeCell ref="X6:X8"/>
    <mergeCell ref="Y6:Z8"/>
    <mergeCell ref="P9:X9"/>
    <mergeCell ref="J6:J8"/>
    <mergeCell ref="K6:K8"/>
    <mergeCell ref="P13:Z13"/>
    <mergeCell ref="L6:L8"/>
    <mergeCell ref="P3:X3"/>
    <mergeCell ref="P4:X4"/>
    <mergeCell ref="P5:X5"/>
    <mergeCell ref="P6:P8"/>
    <mergeCell ref="Q6:Q8"/>
    <mergeCell ref="R6:R8"/>
    <mergeCell ref="S6:S8"/>
    <mergeCell ref="T6:T8"/>
    <mergeCell ref="U6:U8"/>
    <mergeCell ref="V6:V8"/>
    <mergeCell ref="M6:N8"/>
    <mergeCell ref="D13:N13"/>
    <mergeCell ref="H6:H8"/>
    <mergeCell ref="I6:I8"/>
    <mergeCell ref="D3:L3"/>
    <mergeCell ref="E16:F16"/>
    <mergeCell ref="D2:N2"/>
    <mergeCell ref="E15:G15"/>
    <mergeCell ref="D6:D8"/>
    <mergeCell ref="E6:E8"/>
    <mergeCell ref="F6:F8"/>
    <mergeCell ref="G6:G8"/>
    <mergeCell ref="D9:L9"/>
    <mergeCell ref="D5:L5"/>
    <mergeCell ref="D4:L4"/>
  </mergeCells>
  <pageMargins left="0.70866141732283505" right="0.70866141732283505" top="0.74803149606299202" bottom="0.74803149606299202" header="0.31496062992126" footer="0.31496062992126"/>
  <pageSetup paperSize="9"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2"/>
  <sheetViews>
    <sheetView topLeftCell="A4" zoomScaleNormal="100" workbookViewId="0">
      <selection activeCell="B28" sqref="B28"/>
    </sheetView>
  </sheetViews>
  <sheetFormatPr baseColWidth="10" defaultRowHeight="15" x14ac:dyDescent="0.25"/>
  <cols>
    <col min="1" max="1" width="11.42578125" style="94"/>
    <col min="2" max="2" width="33.140625" style="94" customWidth="1"/>
    <col min="3" max="3" width="30.28515625" style="94" customWidth="1"/>
    <col min="4" max="4" width="11.42578125" style="94"/>
    <col min="5" max="5" width="32.140625" style="94" customWidth="1"/>
    <col min="6" max="6" width="31.42578125" style="94" customWidth="1"/>
    <col min="7" max="7" width="11.42578125" style="94"/>
    <col min="8" max="8" width="16.85546875" style="94" bestFit="1" customWidth="1"/>
    <col min="9" max="16384" width="11.42578125" style="94"/>
  </cols>
  <sheetData>
    <row r="2" spans="2:7" ht="15.75" thickBot="1" x14ac:dyDescent="0.3">
      <c r="B2" s="234" t="s">
        <v>254</v>
      </c>
      <c r="C2" s="234"/>
    </row>
    <row r="3" spans="2:7" ht="85.5" customHeight="1" thickBot="1" x14ac:dyDescent="0.3">
      <c r="B3" s="232" t="s">
        <v>253</v>
      </c>
      <c r="C3" s="233"/>
      <c r="G3" s="117"/>
    </row>
    <row r="4" spans="2:7" x14ac:dyDescent="0.25">
      <c r="B4" s="118"/>
      <c r="C4" s="116"/>
      <c r="G4" s="117"/>
    </row>
    <row r="5" spans="2:7" ht="15.75" thickBot="1" x14ac:dyDescent="0.3">
      <c r="B5" s="115" t="s">
        <v>247</v>
      </c>
      <c r="C5" s="116"/>
    </row>
    <row r="6" spans="2:7" ht="26.25" thickBot="1" x14ac:dyDescent="0.3">
      <c r="B6" s="114" t="s">
        <v>245</v>
      </c>
      <c r="C6" s="113" t="s">
        <v>252</v>
      </c>
    </row>
    <row r="7" spans="2:7" x14ac:dyDescent="0.25">
      <c r="B7" s="112" t="s">
        <v>242</v>
      </c>
      <c r="C7" s="111" t="s">
        <v>251</v>
      </c>
    </row>
    <row r="8" spans="2:7" x14ac:dyDescent="0.25">
      <c r="B8" s="110" t="s">
        <v>240</v>
      </c>
      <c r="C8" s="109" t="s">
        <v>239</v>
      </c>
    </row>
    <row r="9" spans="2:7" ht="79.5" thickBot="1" x14ac:dyDescent="0.3">
      <c r="B9" s="108" t="s">
        <v>250</v>
      </c>
      <c r="C9" s="107" t="s">
        <v>249</v>
      </c>
    </row>
    <row r="13" spans="2:7" ht="15.75" thickBot="1" x14ac:dyDescent="0.3">
      <c r="B13" s="102"/>
      <c r="C13" s="101"/>
    </row>
    <row r="14" spans="2:7" ht="16.5" thickTop="1" thickBot="1" x14ac:dyDescent="0.3">
      <c r="B14" s="235" t="s">
        <v>248</v>
      </c>
      <c r="C14" s="236"/>
      <c r="D14" s="236"/>
      <c r="E14" s="236"/>
      <c r="F14" s="236"/>
    </row>
    <row r="15" spans="2:7" ht="15.75" thickTop="1" x14ac:dyDescent="0.25">
      <c r="B15" s="106"/>
      <c r="C15" s="105"/>
    </row>
    <row r="16" spans="2:7" ht="15.75" thickBot="1" x14ac:dyDescent="0.3">
      <c r="B16" s="115" t="s">
        <v>247</v>
      </c>
      <c r="C16" s="105"/>
      <c r="E16" s="115" t="s">
        <v>247</v>
      </c>
    </row>
    <row r="17" spans="2:6" ht="26.25" thickBot="1" x14ac:dyDescent="0.3">
      <c r="B17" s="114" t="s">
        <v>245</v>
      </c>
      <c r="C17" s="113" t="s">
        <v>246</v>
      </c>
      <c r="E17" s="114" t="s">
        <v>245</v>
      </c>
      <c r="F17" s="113" t="s">
        <v>244</v>
      </c>
    </row>
    <row r="18" spans="2:6" x14ac:dyDescent="0.25">
      <c r="B18" s="112" t="s">
        <v>242</v>
      </c>
      <c r="C18" s="111" t="s">
        <v>243</v>
      </c>
      <c r="E18" s="112" t="s">
        <v>242</v>
      </c>
      <c r="F18" s="111" t="s">
        <v>241</v>
      </c>
    </row>
    <row r="19" spans="2:6" x14ac:dyDescent="0.25">
      <c r="B19" s="110" t="s">
        <v>240</v>
      </c>
      <c r="C19" s="109" t="s">
        <v>239</v>
      </c>
      <c r="E19" s="110" t="s">
        <v>240</v>
      </c>
      <c r="F19" s="109" t="s">
        <v>239</v>
      </c>
    </row>
    <row r="20" spans="2:6" ht="79.5" thickBot="1" x14ac:dyDescent="0.3">
      <c r="B20" s="108" t="s">
        <v>237</v>
      </c>
      <c r="C20" s="107" t="s">
        <v>238</v>
      </c>
      <c r="E20" s="108" t="s">
        <v>237</v>
      </c>
      <c r="F20" s="107" t="s">
        <v>236</v>
      </c>
    </row>
    <row r="21" spans="2:6" x14ac:dyDescent="0.25">
      <c r="B21" s="106"/>
      <c r="C21" s="105"/>
    </row>
    <row r="22" spans="2:6" x14ac:dyDescent="0.25">
      <c r="B22" s="106"/>
      <c r="C22" s="105"/>
    </row>
    <row r="23" spans="2:6" x14ac:dyDescent="0.25">
      <c r="B23" s="95"/>
      <c r="C23" s="98"/>
      <c r="D23" s="97"/>
      <c r="E23" s="95"/>
      <c r="F23" s="98"/>
    </row>
    <row r="24" spans="2:6" x14ac:dyDescent="0.25">
      <c r="B24" s="104"/>
      <c r="C24" s="103"/>
      <c r="D24" s="97"/>
      <c r="E24" s="104"/>
      <c r="F24" s="103"/>
    </row>
    <row r="25" spans="2:6" x14ac:dyDescent="0.25">
      <c r="B25" s="102"/>
      <c r="C25" s="101"/>
      <c r="D25" s="97"/>
      <c r="E25" s="102"/>
      <c r="F25" s="101"/>
    </row>
    <row r="26" spans="2:6" x14ac:dyDescent="0.25">
      <c r="B26" s="100"/>
      <c r="C26" s="95"/>
      <c r="D26" s="97"/>
      <c r="E26" s="100"/>
      <c r="F26" s="95"/>
    </row>
    <row r="27" spans="2:6" x14ac:dyDescent="0.25">
      <c r="B27" s="99"/>
      <c r="C27" s="95"/>
      <c r="D27" s="97"/>
      <c r="E27" s="99"/>
      <c r="F27" s="95"/>
    </row>
    <row r="28" spans="2:6" x14ac:dyDescent="0.25">
      <c r="B28" s="96"/>
      <c r="C28" s="95"/>
      <c r="D28" s="97"/>
      <c r="E28" s="96"/>
      <c r="F28" s="95"/>
    </row>
    <row r="29" spans="2:6" x14ac:dyDescent="0.25">
      <c r="B29" s="96"/>
      <c r="C29" s="95"/>
      <c r="D29" s="97"/>
      <c r="E29" s="96"/>
      <c r="F29" s="95"/>
    </row>
    <row r="30" spans="2:6" x14ac:dyDescent="0.25">
      <c r="B30" s="96"/>
      <c r="C30" s="95"/>
      <c r="D30" s="97"/>
      <c r="E30" s="96"/>
      <c r="F30" s="95"/>
    </row>
    <row r="31" spans="2:6" x14ac:dyDescent="0.25">
      <c r="B31" s="96"/>
      <c r="C31" s="98"/>
      <c r="D31" s="97"/>
      <c r="E31" s="96"/>
      <c r="F31" s="98"/>
    </row>
    <row r="32" spans="2:6" x14ac:dyDescent="0.25">
      <c r="B32" s="96"/>
      <c r="C32" s="95"/>
      <c r="D32" s="97"/>
      <c r="E32" s="96"/>
      <c r="F32" s="95"/>
    </row>
  </sheetData>
  <mergeCells count="3">
    <mergeCell ref="B3:C3"/>
    <mergeCell ref="B2:C2"/>
    <mergeCell ref="B14:F14"/>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3"/>
  <sheetViews>
    <sheetView zoomScale="90" zoomScaleNormal="90" workbookViewId="0">
      <selection activeCell="E9" sqref="E9"/>
    </sheetView>
  </sheetViews>
  <sheetFormatPr baseColWidth="10" defaultRowHeight="15" x14ac:dyDescent="0.25"/>
  <cols>
    <col min="1" max="1" width="11.42578125" style="94"/>
    <col min="2" max="2" width="27.5703125" style="94" customWidth="1"/>
    <col min="3" max="3" width="30.140625" style="119" customWidth="1"/>
    <col min="4" max="4" width="26.7109375" style="94" customWidth="1"/>
    <col min="5" max="5" width="16.7109375" style="94" bestFit="1" customWidth="1"/>
    <col min="6" max="6" width="14.85546875" style="94" bestFit="1" customWidth="1"/>
    <col min="7" max="7" width="16" style="94" bestFit="1" customWidth="1"/>
    <col min="8" max="8" width="25.5703125" style="94" bestFit="1" customWidth="1"/>
    <col min="9" max="9" width="26.85546875" style="94" customWidth="1"/>
    <col min="10" max="10" width="24.7109375" style="94" customWidth="1"/>
    <col min="11" max="11" width="13.28515625" style="94" bestFit="1" customWidth="1"/>
    <col min="12" max="12" width="23.5703125" style="94" customWidth="1"/>
    <col min="13" max="13" width="11.42578125" style="94"/>
    <col min="14" max="14" width="20.42578125" style="94" customWidth="1"/>
    <col min="15" max="15" width="29.85546875" style="94" customWidth="1"/>
    <col min="16" max="16" width="27.28515625" style="94" bestFit="1" customWidth="1"/>
    <col min="17" max="17" width="14.28515625" style="94" bestFit="1" customWidth="1"/>
    <col min="18" max="18" width="10.7109375" style="94" bestFit="1" customWidth="1"/>
    <col min="19" max="16384" width="11.42578125" style="94"/>
  </cols>
  <sheetData>
    <row r="1" spans="2:6" x14ac:dyDescent="0.25">
      <c r="B1" s="119"/>
      <c r="D1" s="179"/>
      <c r="E1" s="119"/>
      <c r="F1" s="119"/>
    </row>
    <row r="2" spans="2:6" x14ac:dyDescent="0.25">
      <c r="B2" s="177" t="str">
        <f>+DOCUMENTOS!B2</f>
        <v>INVITACIÓN ABIERTA No 011 DE 2021</v>
      </c>
      <c r="D2" s="119"/>
      <c r="E2" s="119"/>
      <c r="F2" s="119"/>
    </row>
    <row r="3" spans="2:6" ht="64.5" customHeight="1" x14ac:dyDescent="0.25">
      <c r="B3" s="254" t="str">
        <f>+DOCUMENTOS!B3</f>
        <v xml:space="preserve">SUMINISTRO, INSTALACIÓN, CONSTRUCCIÓN Y PUESTA EN FUNCIONAMIENTO DE UNA CUBIERTA UBICADA EN LA FACHADA NORTE DE LA ZONA DE CARGA DE PRODUCTO TERMINADO CON ILUMINACIÓN Y CONEXIONES CORRESPONDIENTES A LA RED DE AGUAS LLUVIAS SEGÚN DISEÑO ESTRUCTURAL. </v>
      </c>
      <c r="C3" s="254"/>
      <c r="D3" s="254"/>
      <c r="E3" s="254"/>
      <c r="F3" s="254"/>
    </row>
    <row r="4" spans="2:6" x14ac:dyDescent="0.25">
      <c r="B4" s="178"/>
      <c r="C4" s="178"/>
      <c r="D4" s="178"/>
      <c r="E4" s="178"/>
      <c r="F4" s="178"/>
    </row>
    <row r="5" spans="2:6" x14ac:dyDescent="0.25">
      <c r="B5" s="177" t="s">
        <v>282</v>
      </c>
      <c r="D5" s="119"/>
      <c r="E5" s="119"/>
      <c r="F5" s="119"/>
    </row>
    <row r="6" spans="2:6" ht="15.75" thickBot="1" x14ac:dyDescent="0.3">
      <c r="B6" s="119"/>
      <c r="D6" s="119"/>
      <c r="E6" s="119"/>
      <c r="F6" s="119"/>
    </row>
    <row r="7" spans="2:6" ht="62.25" customHeight="1" thickBot="1" x14ac:dyDescent="0.3">
      <c r="B7" s="176" t="s">
        <v>281</v>
      </c>
      <c r="C7" s="255" t="s">
        <v>280</v>
      </c>
      <c r="D7" s="256"/>
      <c r="E7" s="163"/>
    </row>
    <row r="8" spans="2:6" ht="18.75" customHeight="1" thickBot="1" x14ac:dyDescent="0.3">
      <c r="B8" s="175" t="s">
        <v>268</v>
      </c>
      <c r="C8" s="171" t="s">
        <v>279</v>
      </c>
      <c r="D8" s="171" t="s">
        <v>278</v>
      </c>
      <c r="F8" s="173"/>
    </row>
    <row r="9" spans="2:6" ht="18.75" customHeight="1" thickBot="1" x14ac:dyDescent="0.3">
      <c r="B9" s="174" t="s">
        <v>266</v>
      </c>
      <c r="C9" s="171" t="s">
        <v>277</v>
      </c>
      <c r="D9" s="171" t="s">
        <v>276</v>
      </c>
      <c r="F9" s="173"/>
    </row>
    <row r="10" spans="2:6" ht="39" customHeight="1" thickBot="1" x14ac:dyDescent="0.3">
      <c r="B10" s="172" t="s">
        <v>260</v>
      </c>
      <c r="C10" s="171" t="s">
        <v>275</v>
      </c>
      <c r="D10" s="170" t="s">
        <v>274</v>
      </c>
      <c r="E10" s="163"/>
      <c r="F10" s="169">
        <f>236688265*2</f>
        <v>473376530</v>
      </c>
    </row>
    <row r="11" spans="2:6" ht="23.25" customHeight="1" thickBot="1" x14ac:dyDescent="0.3">
      <c r="B11" s="168" t="s">
        <v>257</v>
      </c>
      <c r="C11" s="167" t="s">
        <v>273</v>
      </c>
      <c r="D11" s="167" t="s">
        <v>272</v>
      </c>
      <c r="E11" s="163"/>
      <c r="F11" s="163"/>
    </row>
    <row r="12" spans="2:6" ht="13.5" customHeight="1" x14ac:dyDescent="0.25">
      <c r="B12" s="166"/>
      <c r="C12" s="165"/>
      <c r="D12" s="165"/>
      <c r="E12" s="163"/>
      <c r="F12" s="163"/>
    </row>
    <row r="13" spans="2:6" ht="15.75" thickBot="1" x14ac:dyDescent="0.3">
      <c r="B13" s="163"/>
      <c r="C13" s="163"/>
      <c r="D13" s="164"/>
      <c r="E13" s="163"/>
      <c r="F13" s="163"/>
    </row>
    <row r="14" spans="2:6" ht="25.5" customHeight="1" thickBot="1" x14ac:dyDescent="0.3">
      <c r="B14" s="251" t="s">
        <v>252</v>
      </c>
      <c r="C14" s="252"/>
      <c r="D14" s="252"/>
      <c r="E14" s="252"/>
      <c r="F14" s="253"/>
    </row>
    <row r="15" spans="2:6" ht="12" customHeight="1" thickBot="1" x14ac:dyDescent="0.3">
      <c r="B15" s="162" t="s">
        <v>270</v>
      </c>
      <c r="C15" s="161"/>
      <c r="D15" s="161"/>
      <c r="E15" s="161"/>
      <c r="F15" s="160"/>
    </row>
    <row r="16" spans="2:6" ht="12" customHeight="1" thickBot="1" x14ac:dyDescent="0.3">
      <c r="B16" s="268" t="s">
        <v>268</v>
      </c>
      <c r="C16" s="155" t="s">
        <v>269</v>
      </c>
      <c r="D16" s="125">
        <v>192543000</v>
      </c>
      <c r="E16" s="262">
        <f>+D16/D17</f>
        <v>5.1048040723262105</v>
      </c>
      <c r="F16" s="247" t="s">
        <v>5</v>
      </c>
    </row>
    <row r="17" spans="2:18" ht="11.25" customHeight="1" thickBot="1" x14ac:dyDescent="0.3">
      <c r="B17" s="240"/>
      <c r="C17" s="155" t="s">
        <v>267</v>
      </c>
      <c r="D17" s="125">
        <v>37718000</v>
      </c>
      <c r="E17" s="263"/>
      <c r="F17" s="242"/>
    </row>
    <row r="18" spans="2:18" ht="15.75" thickBot="1" x14ac:dyDescent="0.3">
      <c r="B18" s="140"/>
      <c r="C18" s="140"/>
      <c r="D18" s="138"/>
      <c r="E18" s="122"/>
      <c r="F18" s="134"/>
    </row>
    <row r="19" spans="2:18" ht="15.75" thickBot="1" x14ac:dyDescent="0.3">
      <c r="B19" s="239" t="s">
        <v>266</v>
      </c>
      <c r="C19" s="156" t="s">
        <v>265</v>
      </c>
      <c r="D19" s="132">
        <v>37718000</v>
      </c>
      <c r="E19" s="264">
        <f>D19/D20</f>
        <v>0.15845036400986376</v>
      </c>
      <c r="F19" s="241" t="s">
        <v>5</v>
      </c>
    </row>
    <row r="20" spans="2:18" ht="15.75" thickBot="1" x14ac:dyDescent="0.3">
      <c r="B20" s="240"/>
      <c r="C20" s="155" t="s">
        <v>263</v>
      </c>
      <c r="D20" s="125">
        <v>238043000</v>
      </c>
      <c r="E20" s="265"/>
      <c r="F20" s="242"/>
    </row>
    <row r="21" spans="2:18" ht="15.75" thickBot="1" x14ac:dyDescent="0.3">
      <c r="B21" s="140"/>
      <c r="C21" s="157"/>
      <c r="D21" s="138"/>
      <c r="E21" s="122"/>
      <c r="F21" s="134"/>
    </row>
    <row r="22" spans="2:18" ht="15.75" thickBot="1" x14ac:dyDescent="0.3">
      <c r="B22" s="159" t="s">
        <v>260</v>
      </c>
      <c r="C22" s="156" t="s">
        <v>259</v>
      </c>
      <c r="D22" s="132" t="s">
        <v>271</v>
      </c>
      <c r="E22" s="158">
        <f>+D16-D19</f>
        <v>154825000</v>
      </c>
      <c r="F22" s="141" t="s">
        <v>264</v>
      </c>
    </row>
    <row r="23" spans="2:18" ht="15.75" thickBot="1" x14ac:dyDescent="0.3">
      <c r="B23" s="140"/>
      <c r="C23" s="157"/>
      <c r="D23" s="138"/>
      <c r="E23" s="122"/>
      <c r="F23" s="134"/>
    </row>
    <row r="24" spans="2:18" ht="15.75" thickBot="1" x14ac:dyDescent="0.3">
      <c r="B24" s="239" t="s">
        <v>257</v>
      </c>
      <c r="C24" s="156" t="s">
        <v>256</v>
      </c>
      <c r="D24" s="132">
        <v>54612000</v>
      </c>
      <c r="E24" s="266">
        <f>D24/D25</f>
        <v>73.01069518716578</v>
      </c>
      <c r="F24" s="241" t="s">
        <v>5</v>
      </c>
    </row>
    <row r="25" spans="2:18" ht="15.75" thickBot="1" x14ac:dyDescent="0.3">
      <c r="B25" s="240"/>
      <c r="C25" s="155" t="s">
        <v>255</v>
      </c>
      <c r="D25" s="125">
        <v>748000</v>
      </c>
      <c r="E25" s="267"/>
      <c r="F25" s="242"/>
    </row>
    <row r="26" spans="2:18" x14ac:dyDescent="0.25">
      <c r="B26" s="119"/>
      <c r="D26" s="119"/>
      <c r="E26" s="119"/>
      <c r="F26" s="119"/>
      <c r="G26" s="119"/>
    </row>
    <row r="27" spans="2:18" x14ac:dyDescent="0.25">
      <c r="B27" s="119"/>
      <c r="D27" s="119"/>
      <c r="E27" s="119"/>
      <c r="F27" s="119"/>
      <c r="G27" s="119"/>
    </row>
    <row r="28" spans="2:18" ht="15.75" thickBot="1" x14ac:dyDescent="0.3">
      <c r="B28" s="120"/>
      <c r="C28" s="124"/>
      <c r="D28" s="123"/>
      <c r="E28" s="122"/>
      <c r="F28" s="121"/>
    </row>
    <row r="29" spans="2:18" ht="17.25" thickTop="1" thickBot="1" x14ac:dyDescent="0.3">
      <c r="B29" s="259" t="s">
        <v>42</v>
      </c>
      <c r="C29" s="259"/>
      <c r="D29" s="259"/>
      <c r="E29" s="259"/>
      <c r="F29" s="259"/>
      <c r="G29" s="259"/>
      <c r="H29" s="259"/>
      <c r="I29" s="259"/>
      <c r="J29" s="259"/>
      <c r="K29" s="259"/>
      <c r="L29" s="259"/>
    </row>
    <row r="30" spans="2:18" ht="16.5" thickTop="1" thickBot="1" x14ac:dyDescent="0.3">
      <c r="B30" s="120"/>
      <c r="C30" s="124"/>
      <c r="D30" s="123"/>
      <c r="E30" s="122"/>
      <c r="F30" s="121"/>
    </row>
    <row r="31" spans="2:18" ht="15.75" thickBot="1" x14ac:dyDescent="0.3">
      <c r="B31" s="260" t="str">
        <f>+DOCUMENTOS!C17</f>
        <v>INGENIERIA CIVIL Y GEODESIA SAS "INCIGE SAS" 50%</v>
      </c>
      <c r="C31" s="261"/>
      <c r="D31" s="261"/>
      <c r="E31" s="261"/>
      <c r="F31" s="154" t="s">
        <v>5</v>
      </c>
      <c r="H31" s="257" t="str">
        <f>+DOCUMENTOS!F17</f>
        <v>SIRCOL SAS 50%</v>
      </c>
      <c r="I31" s="258"/>
      <c r="J31" s="258"/>
      <c r="K31" s="258"/>
      <c r="L31" s="154" t="s">
        <v>5</v>
      </c>
      <c r="N31" s="248" t="str">
        <f>+B29</f>
        <v>CONSORCIO SI</v>
      </c>
      <c r="O31" s="249"/>
      <c r="P31" s="249"/>
      <c r="Q31" s="249"/>
      <c r="R31" s="250"/>
    </row>
    <row r="32" spans="2:18" ht="15.75" thickBot="1" x14ac:dyDescent="0.3">
      <c r="B32" s="153" t="s">
        <v>270</v>
      </c>
      <c r="C32" s="120"/>
      <c r="D32" s="120"/>
      <c r="E32" s="120"/>
      <c r="F32" s="152"/>
      <c r="H32" s="153" t="s">
        <v>270</v>
      </c>
      <c r="I32" s="120"/>
      <c r="J32" s="120"/>
      <c r="K32" s="120"/>
      <c r="L32" s="152"/>
      <c r="N32" s="151" t="s">
        <v>270</v>
      </c>
      <c r="O32" s="150"/>
      <c r="P32" s="150"/>
      <c r="Q32" s="150"/>
      <c r="R32" s="149"/>
    </row>
    <row r="33" spans="2:18" ht="15.75" thickBot="1" x14ac:dyDescent="0.3">
      <c r="B33" s="136"/>
      <c r="C33" s="130" t="s">
        <v>269</v>
      </c>
      <c r="D33" s="129">
        <v>9537748219</v>
      </c>
      <c r="E33" s="148">
        <f>+D33/D34</f>
        <v>3.7361058218543657</v>
      </c>
      <c r="F33" s="134" t="s">
        <v>5</v>
      </c>
      <c r="H33" s="136"/>
      <c r="I33" s="130" t="s">
        <v>269</v>
      </c>
      <c r="J33" s="129">
        <v>1412092351</v>
      </c>
      <c r="K33" s="148">
        <f>+J33/J34</f>
        <v>15.722779638599469</v>
      </c>
      <c r="L33" s="134" t="s">
        <v>5</v>
      </c>
      <c r="N33" s="237" t="s">
        <v>268</v>
      </c>
      <c r="O33" s="133" t="s">
        <v>269</v>
      </c>
      <c r="P33" s="132">
        <f>(D33+J33)/2</f>
        <v>5474920285</v>
      </c>
      <c r="Q33" s="243">
        <f>+P33/P34</f>
        <v>4.1434762695551406</v>
      </c>
      <c r="R33" s="241" t="s">
        <v>5</v>
      </c>
    </row>
    <row r="34" spans="2:18" ht="15.75" thickBot="1" x14ac:dyDescent="0.3">
      <c r="B34" s="136" t="s">
        <v>268</v>
      </c>
      <c r="C34" s="124" t="s">
        <v>267</v>
      </c>
      <c r="D34" s="123">
        <v>2552858156</v>
      </c>
      <c r="E34" s="122"/>
      <c r="F34" s="134"/>
      <c r="H34" s="136" t="s">
        <v>268</v>
      </c>
      <c r="I34" s="124" t="s">
        <v>267</v>
      </c>
      <c r="J34" s="123">
        <v>89811877</v>
      </c>
      <c r="K34" s="122"/>
      <c r="L34" s="134"/>
      <c r="N34" s="238"/>
      <c r="O34" s="126" t="s">
        <v>267</v>
      </c>
      <c r="P34" s="125">
        <f>(D34+J34)/2</f>
        <v>1321335016.5</v>
      </c>
      <c r="Q34" s="244"/>
      <c r="R34" s="242"/>
    </row>
    <row r="35" spans="2:18" ht="15.75" thickBot="1" x14ac:dyDescent="0.3">
      <c r="B35" s="136"/>
      <c r="C35" s="120"/>
      <c r="D35" s="123"/>
      <c r="E35" s="122"/>
      <c r="F35" s="134"/>
      <c r="H35" s="136"/>
      <c r="I35" s="120"/>
      <c r="J35" s="123"/>
      <c r="K35" s="122"/>
      <c r="L35" s="134"/>
      <c r="N35" s="140"/>
      <c r="O35" s="147"/>
      <c r="P35" s="138"/>
      <c r="Q35" s="146"/>
      <c r="R35" s="134"/>
    </row>
    <row r="36" spans="2:18" ht="15.75" thickBot="1" x14ac:dyDescent="0.3">
      <c r="B36" s="136" t="s">
        <v>266</v>
      </c>
      <c r="C36" s="130" t="s">
        <v>265</v>
      </c>
      <c r="D36" s="129">
        <v>5667726378</v>
      </c>
      <c r="E36" s="135">
        <f>D36/D37*100</f>
        <v>56.690176589057209</v>
      </c>
      <c r="F36" s="134" t="s">
        <v>264</v>
      </c>
      <c r="H36" s="136" t="s">
        <v>266</v>
      </c>
      <c r="I36" s="130" t="s">
        <v>265</v>
      </c>
      <c r="J36" s="129">
        <v>352682570</v>
      </c>
      <c r="K36" s="135">
        <f>J36/J37*100</f>
        <v>19.389310165147933</v>
      </c>
      <c r="L36" s="134" t="s">
        <v>5</v>
      </c>
      <c r="N36" s="237" t="s">
        <v>266</v>
      </c>
      <c r="O36" s="133" t="s">
        <v>265</v>
      </c>
      <c r="P36" s="132">
        <f>(D36+J36)/2</f>
        <v>3010204474</v>
      </c>
      <c r="Q36" s="245">
        <f>P36/P37*100</f>
        <v>50.948413953663916</v>
      </c>
      <c r="R36" s="241" t="s">
        <v>264</v>
      </c>
    </row>
    <row r="37" spans="2:18" ht="15.75" thickBot="1" x14ac:dyDescent="0.3">
      <c r="B37" s="136"/>
      <c r="C37" s="124" t="s">
        <v>263</v>
      </c>
      <c r="D37" s="123">
        <v>9997722214</v>
      </c>
      <c r="E37" s="122"/>
      <c r="F37" s="134"/>
      <c r="H37" s="136"/>
      <c r="I37" s="124" t="s">
        <v>263</v>
      </c>
      <c r="J37" s="123">
        <v>1818953676</v>
      </c>
      <c r="K37" s="122"/>
      <c r="L37" s="134"/>
      <c r="N37" s="238"/>
      <c r="O37" s="126" t="s">
        <v>263</v>
      </c>
      <c r="P37" s="125">
        <f>(D37+J37)/2</f>
        <v>5908337945</v>
      </c>
      <c r="Q37" s="246"/>
      <c r="R37" s="242"/>
    </row>
    <row r="38" spans="2:18" ht="15.75" thickBot="1" x14ac:dyDescent="0.3">
      <c r="B38" s="136"/>
      <c r="C38" s="124"/>
      <c r="D38" s="123"/>
      <c r="E38" s="122"/>
      <c r="F38" s="134"/>
      <c r="H38" s="136"/>
      <c r="I38" s="124"/>
      <c r="J38" s="123"/>
      <c r="K38" s="122"/>
      <c r="L38" s="134"/>
      <c r="N38" s="140"/>
      <c r="O38" s="139"/>
      <c r="P38" s="138"/>
      <c r="Q38" s="146"/>
      <c r="R38" s="134"/>
    </row>
    <row r="39" spans="2:18" ht="15.75" thickBot="1" x14ac:dyDescent="0.3">
      <c r="B39" s="136" t="s">
        <v>260</v>
      </c>
      <c r="C39" s="124" t="s">
        <v>259</v>
      </c>
      <c r="D39" s="123" t="s">
        <v>262</v>
      </c>
      <c r="E39" s="145">
        <f>+D33-D34</f>
        <v>6984890063</v>
      </c>
      <c r="F39" s="134" t="s">
        <v>5</v>
      </c>
      <c r="H39" s="136" t="s">
        <v>260</v>
      </c>
      <c r="I39" s="124" t="s">
        <v>259</v>
      </c>
      <c r="J39" s="123" t="s">
        <v>261</v>
      </c>
      <c r="K39" s="144">
        <f>+J33-J34</f>
        <v>1322280474</v>
      </c>
      <c r="L39" s="134" t="s">
        <v>5</v>
      </c>
      <c r="N39" s="143" t="s">
        <v>260</v>
      </c>
      <c r="O39" s="133" t="s">
        <v>259</v>
      </c>
      <c r="P39" s="132" t="s">
        <v>258</v>
      </c>
      <c r="Q39" s="142">
        <f>+P33-P34</f>
        <v>4153585268.5</v>
      </c>
      <c r="R39" s="141" t="s">
        <v>5</v>
      </c>
    </row>
    <row r="40" spans="2:18" ht="15.75" thickBot="1" x14ac:dyDescent="0.3">
      <c r="B40" s="136"/>
      <c r="C40" s="124"/>
      <c r="D40" s="123"/>
      <c r="E40" s="122"/>
      <c r="F40" s="134"/>
      <c r="H40" s="136"/>
      <c r="I40" s="124"/>
      <c r="J40" s="123"/>
      <c r="K40" s="122"/>
      <c r="L40" s="134"/>
      <c r="N40" s="140"/>
      <c r="O40" s="139"/>
      <c r="P40" s="138"/>
      <c r="Q40" s="137"/>
      <c r="R40" s="134"/>
    </row>
    <row r="41" spans="2:18" ht="15.75" thickBot="1" x14ac:dyDescent="0.3">
      <c r="B41" s="136" t="s">
        <v>257</v>
      </c>
      <c r="C41" s="130" t="s">
        <v>256</v>
      </c>
      <c r="D41" s="129">
        <v>2355975982</v>
      </c>
      <c r="E41" s="135">
        <f>D41/D42</f>
        <v>46.375564686324566</v>
      </c>
      <c r="F41" s="134" t="s">
        <v>5</v>
      </c>
      <c r="H41" s="136" t="s">
        <v>257</v>
      </c>
      <c r="I41" s="130" t="s">
        <v>256</v>
      </c>
      <c r="J41" s="129">
        <v>273711481</v>
      </c>
      <c r="K41" s="135">
        <f>J41/J42</f>
        <v>96.547259611992942</v>
      </c>
      <c r="L41" s="134" t="s">
        <v>5</v>
      </c>
      <c r="N41" s="239" t="s">
        <v>257</v>
      </c>
      <c r="O41" s="133" t="s">
        <v>256</v>
      </c>
      <c r="P41" s="132">
        <f>(D41+J41)/2</f>
        <v>1314843731.5</v>
      </c>
      <c r="Q41" s="245">
        <f>P41/P42</f>
        <v>49.027400084173088</v>
      </c>
      <c r="R41" s="241" t="s">
        <v>5</v>
      </c>
    </row>
    <row r="42" spans="2:18" ht="15.75" thickBot="1" x14ac:dyDescent="0.3">
      <c r="B42" s="131"/>
      <c r="C42" s="130" t="s">
        <v>255</v>
      </c>
      <c r="D42" s="129">
        <v>50802098</v>
      </c>
      <c r="E42" s="128"/>
      <c r="F42" s="127"/>
      <c r="H42" s="131"/>
      <c r="I42" s="130" t="s">
        <v>255</v>
      </c>
      <c r="J42" s="129">
        <v>2835000</v>
      </c>
      <c r="K42" s="128"/>
      <c r="L42" s="127"/>
      <c r="N42" s="240"/>
      <c r="O42" s="126" t="s">
        <v>255</v>
      </c>
      <c r="P42" s="125">
        <f>(D42+J42)/2</f>
        <v>26818549</v>
      </c>
      <c r="Q42" s="246"/>
      <c r="R42" s="242"/>
    </row>
    <row r="43" spans="2:18" x14ac:dyDescent="0.25">
      <c r="B43" s="120"/>
      <c r="C43" s="124"/>
      <c r="D43" s="123"/>
      <c r="E43" s="122"/>
      <c r="F43" s="121"/>
    </row>
    <row r="44" spans="2:18" x14ac:dyDescent="0.25">
      <c r="B44" s="120"/>
      <c r="C44" s="124"/>
      <c r="D44" s="123"/>
      <c r="E44" s="122"/>
      <c r="F44" s="121"/>
    </row>
    <row r="45" spans="2:18" x14ac:dyDescent="0.25">
      <c r="B45" s="120"/>
      <c r="C45" s="124"/>
      <c r="D45" s="123"/>
      <c r="E45" s="122"/>
      <c r="F45" s="121"/>
    </row>
    <row r="46" spans="2:18" x14ac:dyDescent="0.25">
      <c r="B46" s="120"/>
      <c r="C46" s="124"/>
      <c r="D46" s="123"/>
      <c r="E46" s="122"/>
      <c r="F46" s="121"/>
    </row>
    <row r="47" spans="2:18" x14ac:dyDescent="0.25">
      <c r="B47" s="120"/>
      <c r="C47" s="124"/>
      <c r="D47" s="123"/>
      <c r="E47" s="122"/>
      <c r="F47" s="121"/>
    </row>
    <row r="48" spans="2:18" x14ac:dyDescent="0.25">
      <c r="B48" s="120"/>
      <c r="C48" s="124"/>
      <c r="D48" s="123"/>
      <c r="E48" s="122"/>
      <c r="F48" s="121"/>
    </row>
    <row r="49" spans="2:6" x14ac:dyDescent="0.25">
      <c r="B49" s="120"/>
      <c r="C49" s="124"/>
      <c r="D49" s="123"/>
      <c r="E49" s="122"/>
      <c r="F49" s="121"/>
    </row>
    <row r="50" spans="2:6" x14ac:dyDescent="0.25">
      <c r="B50" s="120"/>
      <c r="C50" s="124"/>
      <c r="D50" s="123"/>
      <c r="E50" s="122"/>
      <c r="F50" s="121"/>
    </row>
    <row r="51" spans="2:6" x14ac:dyDescent="0.25">
      <c r="B51" s="120"/>
      <c r="C51" s="124"/>
      <c r="D51" s="123"/>
      <c r="E51" s="122"/>
      <c r="F51" s="121"/>
    </row>
    <row r="52" spans="2:6" x14ac:dyDescent="0.25">
      <c r="B52" s="120"/>
      <c r="C52" s="124"/>
      <c r="D52" s="123"/>
      <c r="E52" s="122"/>
      <c r="F52" s="121"/>
    </row>
    <row r="53" spans="2:6" x14ac:dyDescent="0.25">
      <c r="B53" s="120"/>
      <c r="C53" s="120"/>
      <c r="D53" s="120"/>
      <c r="E53" s="120"/>
      <c r="F53" s="120"/>
    </row>
  </sheetData>
  <mergeCells count="25">
    <mergeCell ref="B14:F14"/>
    <mergeCell ref="B3:F3"/>
    <mergeCell ref="C7:D7"/>
    <mergeCell ref="H31:K31"/>
    <mergeCell ref="B29:L29"/>
    <mergeCell ref="B31:E31"/>
    <mergeCell ref="E16:E17"/>
    <mergeCell ref="E19:E20"/>
    <mergeCell ref="E24:E25"/>
    <mergeCell ref="B16:B17"/>
    <mergeCell ref="B19:B20"/>
    <mergeCell ref="B24:B25"/>
    <mergeCell ref="F16:F17"/>
    <mergeCell ref="F19:F20"/>
    <mergeCell ref="F24:F25"/>
    <mergeCell ref="N31:R31"/>
    <mergeCell ref="N33:N34"/>
    <mergeCell ref="N36:N37"/>
    <mergeCell ref="N41:N42"/>
    <mergeCell ref="R33:R34"/>
    <mergeCell ref="R36:R37"/>
    <mergeCell ref="R41:R42"/>
    <mergeCell ref="Q33:Q34"/>
    <mergeCell ref="Q36:Q37"/>
    <mergeCell ref="Q41:Q42"/>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workbookViewId="0">
      <selection activeCell="E8" sqref="E8"/>
    </sheetView>
  </sheetViews>
  <sheetFormatPr baseColWidth="10" defaultRowHeight="15" x14ac:dyDescent="0.25"/>
  <cols>
    <col min="1" max="1" width="11.42578125" style="94"/>
    <col min="2" max="2" width="16.85546875" style="94" customWidth="1"/>
    <col min="3" max="3" width="24" style="94" customWidth="1"/>
    <col min="4" max="4" width="16.42578125" style="94" customWidth="1"/>
    <col min="5" max="5" width="16.5703125" style="94" customWidth="1"/>
    <col min="6" max="16384" width="11.42578125" style="94"/>
  </cols>
  <sheetData>
    <row r="1" spans="2:5" ht="15.75" x14ac:dyDescent="0.25">
      <c r="B1" s="194"/>
    </row>
    <row r="2" spans="2:5" ht="33" customHeight="1" x14ac:dyDescent="0.25">
      <c r="B2" s="269" t="str">
        <f>+'EVALUACION INDICES'!B2</f>
        <v>INVITACIÓN ABIERTA No 011 DE 2021</v>
      </c>
      <c r="C2" s="269"/>
    </row>
    <row r="3" spans="2:5" ht="122.25" customHeight="1" x14ac:dyDescent="0.25">
      <c r="B3" s="271" t="str">
        <f>+'EVALUACION INDICES'!B3</f>
        <v xml:space="preserve">SUMINISTRO, INSTALACIÓN, CONSTRUCCIÓN Y PUESTA EN FUNCIONAMIENTO DE UNA CUBIERTA UBICADA EN LA FACHADA NORTE DE LA ZONA DE CARGA DE PRODUCTO TERMINADO CON ILUMINACIÓN Y CONEXIONES CORRESPONDIENTES A LA RED DE AGUAS LLUVIAS SEGÚN DISEÑO ESTRUCTURAL. </v>
      </c>
      <c r="C3" s="271"/>
    </row>
    <row r="4" spans="2:5" x14ac:dyDescent="0.25">
      <c r="B4" s="193" t="s">
        <v>282</v>
      </c>
      <c r="C4" s="192"/>
    </row>
    <row r="5" spans="2:5" ht="22.5" customHeight="1" x14ac:dyDescent="0.25">
      <c r="B5" s="270" t="s">
        <v>281</v>
      </c>
      <c r="C5" s="270"/>
      <c r="D5" s="191" t="s">
        <v>283</v>
      </c>
      <c r="E5" s="191" t="s">
        <v>283</v>
      </c>
    </row>
    <row r="6" spans="2:5" ht="60.75" customHeight="1" x14ac:dyDescent="0.25">
      <c r="B6" s="270"/>
      <c r="C6" s="270"/>
      <c r="D6" s="190" t="str">
        <f>+DOCUMENTOS!C6</f>
        <v>D.E. DISTRIBUTION ENGINEERING S.A.S</v>
      </c>
      <c r="E6" s="190" t="str">
        <f>+DOCUMENTOS!B14</f>
        <v>CONSORCIO  SI</v>
      </c>
    </row>
    <row r="7" spans="2:5" ht="24" customHeight="1" x14ac:dyDescent="0.25">
      <c r="B7" s="189" t="s">
        <v>268</v>
      </c>
      <c r="C7" s="181" t="s">
        <v>278</v>
      </c>
      <c r="D7" s="188">
        <f>+'EVALUACION INDICES'!E16</f>
        <v>5.1048040723262105</v>
      </c>
      <c r="E7" s="187">
        <f>+'EVALUACION INDICES'!Q33</f>
        <v>4.1434762695551406</v>
      </c>
    </row>
    <row r="8" spans="2:5" ht="24" customHeight="1" x14ac:dyDescent="0.25">
      <c r="B8" s="182" t="s">
        <v>266</v>
      </c>
      <c r="C8" s="181" t="s">
        <v>276</v>
      </c>
      <c r="D8" s="186">
        <f>+'EVALUACION INDICES'!E19</f>
        <v>0.15845036400986376</v>
      </c>
      <c r="E8" s="185">
        <f>+'EVALUACION INDICES'!Q36</f>
        <v>50.948413953663916</v>
      </c>
    </row>
    <row r="9" spans="2:5" ht="30" x14ac:dyDescent="0.25">
      <c r="B9" s="182" t="s">
        <v>260</v>
      </c>
      <c r="C9" s="184" t="s">
        <v>274</v>
      </c>
      <c r="D9" s="183">
        <f>+'EVALUACION INDICES'!E22</f>
        <v>154825000</v>
      </c>
      <c r="E9" s="183">
        <f>+'EVALUACION INDICES'!Q39</f>
        <v>4153585268.5</v>
      </c>
    </row>
    <row r="10" spans="2:5" ht="30" x14ac:dyDescent="0.25">
      <c r="B10" s="182" t="s">
        <v>257</v>
      </c>
      <c r="C10" s="181" t="s">
        <v>272</v>
      </c>
      <c r="D10" s="180">
        <f>+'EVALUACION INDICES'!E24</f>
        <v>73.01069518716578</v>
      </c>
      <c r="E10" s="180">
        <f>+'EVALUACION INDICES'!Q41</f>
        <v>49.027400084173088</v>
      </c>
    </row>
    <row r="11" spans="2:5" x14ac:dyDescent="0.25">
      <c r="D11" s="122"/>
    </row>
    <row r="12" spans="2:5" x14ac:dyDescent="0.25">
      <c r="D12" s="122"/>
    </row>
    <row r="13" spans="2:5" x14ac:dyDescent="0.25">
      <c r="D13" s="145"/>
    </row>
    <row r="14" spans="2:5" x14ac:dyDescent="0.25">
      <c r="D14" s="122"/>
    </row>
    <row r="15" spans="2:5" x14ac:dyDescent="0.25">
      <c r="D15" s="122"/>
    </row>
    <row r="16" spans="2:5" x14ac:dyDescent="0.25">
      <c r="D16" s="135"/>
    </row>
  </sheetData>
  <mergeCells count="3">
    <mergeCell ref="B2:C2"/>
    <mergeCell ref="B5:C6"/>
    <mergeCell ref="B3:C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36" sqref="K136"/>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workbookViewId="0">
      <selection activeCell="D15" sqref="D15"/>
    </sheetView>
  </sheetViews>
  <sheetFormatPr baseColWidth="10" defaultRowHeight="15" x14ac:dyDescent="0.25"/>
  <cols>
    <col min="1" max="1" width="27.42578125" customWidth="1"/>
    <col min="2" max="2" width="10.5703125" customWidth="1"/>
    <col min="3" max="3" width="31" customWidth="1"/>
    <col min="4" max="4" width="46.85546875" customWidth="1"/>
  </cols>
  <sheetData>
    <row r="1" spans="1:4" x14ac:dyDescent="0.25">
      <c r="A1" s="2"/>
      <c r="B1" s="2"/>
      <c r="C1" s="2"/>
      <c r="D1" s="14"/>
    </row>
    <row r="2" spans="1:4" ht="23.25" x14ac:dyDescent="0.35">
      <c r="A2" s="205" t="s">
        <v>43</v>
      </c>
      <c r="B2" s="205"/>
      <c r="C2" s="205"/>
      <c r="D2" s="205"/>
    </row>
    <row r="3" spans="1:4" ht="46.5" customHeight="1" x14ac:dyDescent="0.25">
      <c r="A3" s="274" t="s">
        <v>13</v>
      </c>
      <c r="B3" s="275"/>
      <c r="C3" s="28" t="s">
        <v>42</v>
      </c>
      <c r="D3" s="33" t="s">
        <v>78</v>
      </c>
    </row>
    <row r="4" spans="1:4" x14ac:dyDescent="0.25">
      <c r="A4" s="274" t="s">
        <v>0</v>
      </c>
      <c r="B4" s="275"/>
      <c r="C4" s="196" t="s">
        <v>33</v>
      </c>
      <c r="D4" s="38" t="s">
        <v>79</v>
      </c>
    </row>
    <row r="5" spans="1:4" x14ac:dyDescent="0.25">
      <c r="A5" s="274" t="s">
        <v>41</v>
      </c>
      <c r="B5" s="275"/>
      <c r="C5" s="28" t="s">
        <v>84</v>
      </c>
      <c r="D5" s="38" t="s">
        <v>235</v>
      </c>
    </row>
    <row r="6" spans="1:4" x14ac:dyDescent="0.25">
      <c r="A6" s="274" t="s">
        <v>14</v>
      </c>
      <c r="B6" s="275"/>
      <c r="C6" s="28" t="s">
        <v>87</v>
      </c>
      <c r="D6" s="38" t="s">
        <v>91</v>
      </c>
    </row>
    <row r="7" spans="1:4" x14ac:dyDescent="0.25">
      <c r="A7" s="276" t="s">
        <v>15</v>
      </c>
      <c r="B7" s="277"/>
      <c r="C7" s="29" t="s">
        <v>5</v>
      </c>
      <c r="D7" s="38" t="s">
        <v>33</v>
      </c>
    </row>
    <row r="8" spans="1:4" x14ac:dyDescent="0.25">
      <c r="A8" s="272" t="s">
        <v>16</v>
      </c>
      <c r="B8" s="273"/>
      <c r="C8" s="195" t="s">
        <v>264</v>
      </c>
      <c r="D8" s="38" t="s">
        <v>264</v>
      </c>
    </row>
    <row r="9" spans="1:4" ht="32.25" customHeight="1" x14ac:dyDescent="0.25">
      <c r="A9" s="272" t="s">
        <v>9</v>
      </c>
      <c r="B9" s="273"/>
      <c r="C9" s="197" t="s">
        <v>264</v>
      </c>
      <c r="D9" s="198" t="s">
        <v>264</v>
      </c>
    </row>
    <row r="10" spans="1:4" x14ac:dyDescent="0.25">
      <c r="B10" s="18"/>
      <c r="C10" s="18"/>
      <c r="D10" s="19" t="s">
        <v>17</v>
      </c>
    </row>
  </sheetData>
  <mergeCells count="8">
    <mergeCell ref="A9:B9"/>
    <mergeCell ref="A2:D2"/>
    <mergeCell ref="A3:B3"/>
    <mergeCell ref="A4:B4"/>
    <mergeCell ref="A6:B6"/>
    <mergeCell ref="A7:B7"/>
    <mergeCell ref="A8:B8"/>
    <mergeCell ref="A5:B5"/>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EVALUACION TECNICA Y ECONÓMICA</vt:lpstr>
      <vt:lpstr>EXPERIENCIA</vt:lpstr>
      <vt:lpstr>DOCUMENTOS</vt:lpstr>
      <vt:lpstr>EVALUACION INDICES</vt:lpstr>
      <vt:lpstr>INDICADORES</vt:lpstr>
      <vt:lpstr>RESUMEN FINANCIERO</vt:lpstr>
      <vt:lpstr>RESULTADO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2020-03-26T16:18:46Z</cp:lastPrinted>
  <dcterms:created xsi:type="dcterms:W3CDTF">2017-05-22T13:32:10Z</dcterms:created>
  <dcterms:modified xsi:type="dcterms:W3CDTF">2021-07-08T20:24:42Z</dcterms:modified>
</cp:coreProperties>
</file>