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andra.cubillos\Desktop\JURIDICA 2021\INVITACION ABIERTA 07 DE 2021 ELEMENTOS DE PROTECCION\"/>
    </mc:Choice>
  </mc:AlternateContent>
  <bookViews>
    <workbookView xWindow="0" yWindow="0" windowWidth="2370" windowHeight="0" firstSheet="3" activeTab="6"/>
  </bookViews>
  <sheets>
    <sheet name="EVALUACION JURIDICA" sheetId="1" r:id="rId1"/>
    <sheet name="EXPERIENCIA" sheetId="26" r:id="rId2"/>
    <sheet name="DOCUMENTOS" sheetId="27" r:id="rId3"/>
    <sheet name="EVALUACION INDICES" sheetId="28" r:id="rId4"/>
    <sheet name="INDICADORES" sheetId="29" r:id="rId5"/>
    <sheet name="CONCLUSION FINANCIERA" sheetId="30" r:id="rId6"/>
    <sheet name="RESUMEN" sheetId="25"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29" l="1"/>
  <c r="E6" i="29"/>
  <c r="F6" i="29"/>
  <c r="G6" i="29"/>
  <c r="B7" i="29"/>
  <c r="C7" i="29"/>
  <c r="C8" i="29"/>
  <c r="E8" i="29"/>
  <c r="G8" i="29"/>
  <c r="B9" i="29"/>
  <c r="C9" i="29"/>
  <c r="B2" i="28"/>
  <c r="B2" i="29" s="1"/>
  <c r="B3" i="28"/>
  <c r="B3" i="29" s="1"/>
  <c r="B13" i="28"/>
  <c r="E15" i="28"/>
  <c r="D7" i="29" s="1"/>
  <c r="B18" i="28"/>
  <c r="B31" i="28" s="1"/>
  <c r="D18" i="28"/>
  <c r="E19" i="28" s="1"/>
  <c r="D8" i="29" s="1"/>
  <c r="D19" i="28"/>
  <c r="E21" i="28"/>
  <c r="D9" i="29" s="1"/>
  <c r="B26" i="28"/>
  <c r="E28" i="28"/>
  <c r="E7" i="29" s="1"/>
  <c r="D31" i="28"/>
  <c r="D32" i="28"/>
  <c r="E32" i="28"/>
  <c r="E34" i="28"/>
  <c r="E9" i="29" s="1"/>
  <c r="B40" i="28"/>
  <c r="E42" i="28"/>
  <c r="F7" i="29" s="1"/>
  <c r="D45" i="28"/>
  <c r="D46" i="28"/>
  <c r="E48" i="28"/>
  <c r="F9" i="29" s="1"/>
  <c r="B55" i="28"/>
  <c r="E57" i="28"/>
  <c r="G7" i="29" s="1"/>
  <c r="D60" i="28"/>
  <c r="E61" i="28" s="1"/>
  <c r="D61" i="28"/>
  <c r="E63" i="28"/>
  <c r="G9" i="29" s="1"/>
  <c r="B8" i="29" l="1"/>
  <c r="E46" i="28"/>
  <c r="F8" i="29" s="1"/>
  <c r="B45" i="28"/>
  <c r="B60" i="28" s="1"/>
  <c r="I17" i="26"/>
  <c r="I18" i="26"/>
  <c r="I19" i="26"/>
  <c r="I20" i="26"/>
  <c r="I23" i="26"/>
  <c r="I26" i="26"/>
  <c r="I29" i="26"/>
  <c r="I30" i="26"/>
  <c r="I31" i="26"/>
  <c r="I34" i="26"/>
  <c r="I36" i="26" s="1"/>
  <c r="I35" i="26"/>
</calcChain>
</file>

<file path=xl/sharedStrings.xml><?xml version="1.0" encoding="utf-8"?>
<sst xmlns="http://schemas.openxmlformats.org/spreadsheetml/2006/main" count="454" uniqueCount="231">
  <si>
    <t>EVALUACION JURIDICA</t>
  </si>
  <si>
    <t xml:space="preserve">2.1.1. CARTA DE PRESENTACIÓN DE LA OFERTA </t>
  </si>
  <si>
    <t xml:space="preserve">Las personas naturales deberán presentar fotocopia de la cédula de ciudadanía. En el caso de ser comerciantes deberán presentar copia del Registro Mercantil. </t>
  </si>
  <si>
    <t>Los OFERENTES al momento de presentar su OFERTA deberán estar inscritos en el registro interno de proveedores, por lo cual diligenciarán el Formulario que se encuentra en la página web www.licorercundinamarca.com.co y allegar vía correo electrónico ó medio físico en la Oficina de Gestión Contractual, el formulario diligenciado, la cédula de ciudadanía del Represente Legal, Cámara de Comercio y Rut</t>
  </si>
  <si>
    <t>CUMPLE</t>
  </si>
  <si>
    <t>N/A</t>
  </si>
  <si>
    <t>NO APORTA</t>
  </si>
  <si>
    <t>copia de la CC del Representante Legal</t>
  </si>
  <si>
    <t>RESULTADO</t>
  </si>
  <si>
    <t>2.1.2.1 EXISTENCIA Y REPRESENTACIÓN LEGAL</t>
  </si>
  <si>
    <t>2.1.4 GARANTÍA DE SERIEDAD DE LA OFERTA</t>
  </si>
  <si>
    <t>2.1.10 INSCRIPCIÓN EN EL REGISTRO INTERNO DE PROVEEDORES DE LA EMPRESA</t>
  </si>
  <si>
    <t>Subgerente Finaciera</t>
  </si>
  <si>
    <t>Vo.Bo. SANDRA MILENA CUBILLOS GONZALEZ</t>
  </si>
  <si>
    <t>VERIFICACION TOTAL</t>
  </si>
  <si>
    <t>VERIFICACION FINANCIERA</t>
  </si>
  <si>
    <t>VERIFICACIÓN TÉCNICA</t>
  </si>
  <si>
    <t>VERIFICACION JURÍDICA</t>
  </si>
  <si>
    <t xml:space="preserve">A la OFERTA debe adjuntarse una “Garantía de Seriedad” de la misma, consistente en una póliza expedida por una compañía de seguros legalmente establecida en Colombia, por una cuantía equivalente o superior al diez por ciento (10%) del presupuesto oficial. La vigencia será de ciento veinte (120) días calendario, contados a partir de la fecha fijada para el cierre de la presente Invitación. En todo caso los OFERENTES se comprometen a mantenerla vigente hasta la fecha en que se suscriba el Correspondiente Contrato.
La Garantía de Seriedad de la OFERTA debe cumplir con las siguientes características y requisitos:
Formato: ENTIDADES ESTATALES CON RÉGIMEN PRIVADO DE
  CONTRATACIÓN
Beneficiario: EMPRESA DE LICORES DE CUNDINAMARCA  
Afianzado: El OFERENTE 
Vigencia: Ciento veinte (120) días calendario a partir de la fecha fijada para el cierre del proceso de contratación.
Cuantía: El equivalente al 10% del valor del presupuesto oficial para la presente contratación.
Compañía de Seguros: La Garantía de Seriedad de la OFERTA debe ser expedida por parte de una Compañía de Seguros legalmente autorizada para operar en Colombia.
A la OFERTA, deberá anexarse el original de la Garantía de Seriedad debidamente firmada por el OFERENTE.
Si la OFERTA se presenta en representación de una persona jurídica, de un Consorcio o Unión Temporal, la Garantía de Seriedad deberá ser expedida a nombre del OFERENTE, es decir, de la persona representada o de todos los miembros que integren el Consorcio o la Unión Temporal.
La Garantía de Seriedad deberá llevar la mención expresa de que la misma no será cancelada en forma unilateral por el OFRENTE y en caso de cancelación, la misma debe ser notificada en forma previa a la EMPRESA.
Si la Garantía de Seriedad no se constituye por el monto requerido o su vigencia resulta insuficiente o no es constituida a favor de la EMPRESA, la EMPRESA requerirá al OFERENTE para que éste presente el documento aclaratorio correspondiente o adjunte los documentos faltantes, en la Oficina de Gestión Contractual de la EMPRESA, dentro de la oportunidad que para el efecto le señale la EMPRESA.
La persona jurídica extranjera podrá allegar una “Garantía Bancaria”, para lo cual la entidad bancaria deberá diligenciar el Formulario No. 4, por la siguiente vigencia y cuantía:
Beneficiario: EMPRESA DE LICORES DE CUNDINAMARCA  
Afianzado: El OFERENTE 
Vigencia: Ciento veinte (120) días calendario a partir de la fecha fijada para el cierre del proceso de selección.
Cuantía: El equivalente al 10% del valor del presupuesto oficial para la presente contratación.
Nota: Los OFERENTES no favorecidos podrán solicitar la devolución del original de la Garantía de Seriedad o de la Garantía Bancaria, una vez adjudicada la presente Invitación.
</t>
  </si>
  <si>
    <t xml:space="preserve">La carta de presentación de la OFERTA, deberá ser diligenciada de acuerdo al Formulario No. 1 adjunto a las condiciones de contratación, firmada por el OFERENTE.
</t>
  </si>
  <si>
    <t>2.1.2.1 PERSONAS JURÍDICAS NACIONALES O EXTRANJERAS CON DOMICILIO O SUCURSAL EN COLOMBIA</t>
  </si>
  <si>
    <t>El OFERENTE deberá presentar el certificado de existencia y representación legal expedido por la Cámara de Comercio de su domicilio principal, con fecha no superior a treinta (30) días calendario de antelación a la fecha de recepción de ofertas, donde conste que se encuentra legalmente constituida como tal y debe acreditar que su duración no será inferior al término de ejecución del Contrato y un (1) años más, y que su objeto social contenga las actividades que estén relacionadas con el objeto del presente proceso de contratación. 
Cuando el OFERENTE obre por conducto de un representante o apoderado, allegará con su oferta, copia del documento legalmente otorgado en el que conste tal circunstancia y las facultades conferidas.
Si existieren limitaciones en las facultades del representante legal para contratar y comprometer a la sociedad, deberá acreditar mediante copia del acta expedida como lo determina el Código de Comercio, que ha sido facultado por el máximo órgano social, para presentar la oferta.
En el evento en que no se presente este documento con la oferta, la Empresa de Licores de Cundinamarca podrá solicitarlo, pero en todo caso la fecha de éste no podrá ser posterior al de la aceptación de la oferta.
El representante legal de la persona jurídica, deberá anexar a la oferta fotocopia de su cédula de ciudadanía o del documento legal que acredite su identidad.</t>
  </si>
  <si>
    <t xml:space="preserve">2.1.2.3. PERSONAS NATURALES </t>
  </si>
  <si>
    <t xml:space="preserve">2.1.5 CERTIFICACIÓN EXPEDIDA POR LA CONTRALORÍA GENERAL DE LA REPÚBLICA. </t>
  </si>
  <si>
    <t>2.1.6 ANTECEDENTES DISCIPLINARIOS DE LA PROCURADURÍA GENERAL DE LA NACIÓN</t>
  </si>
  <si>
    <t>2.1.7 ANTECEDENTES JUDICIALES</t>
  </si>
  <si>
    <t xml:space="preserve">El proponente podrá presentar certificación de antecedentes judiciales expedida por autoridad competente.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consultará que los proponentes no se encuentren reportados en los registros delictivos, de acuerdo con lo previsto en el artículo 94 del Decreto 0020 de 2012
</t>
  </si>
  <si>
    <t>2.1.8 REGISTRO UNICO TRIBUTARIO (RUT)</t>
  </si>
  <si>
    <t>El OFERENTE deberá presentar con la OFERTA, fotocopia del Registro Único Tributario</t>
  </si>
  <si>
    <t xml:space="preserve">2.1.11 CERTIFICACIÓN DE PARAFISCALES LEY 789 DE 2002 Y LEY 828 DE 2003 </t>
  </si>
  <si>
    <t xml:space="preserve">LOS OFERENTES NACIONALES deberán anexar a su OFERTA, certificación de paz y salvo del pago de los aportes a los sistemas de salud, riesgos profesionales, pensiones y aportes a las Cajas de Compensación Familiar, Instituto Colombiano de Bienestar Familiar y Servicio Nacional de Aprendizaje, cuando a ello haya lugar, mediante certificación expedida por el revisor fiscal, cuando éste exista de acuerdo con los requerimientos de ley, o por el representante legal, durante un lapso equivalente al que exija el respectivo régimen de contratación para que se hubiera constituido la sociedad, el cual en todo caso no será inferior a los seis (6) meses anteriores a la presentación de la OFERTA. En el evento en que la sociedad no tenga más de seis (6) meses de constituida, deberá acreditar los pagos a partir de la fecha de su constitución.  
No obstante, lo anterior, cuando no haya lugar a ello, el OFERENTE deberá certificar que no existe obligación de realizar aportes por la razón legal que corresponda, a través de su representante legal o del revisor fiscal, según el caso.
</t>
  </si>
  <si>
    <t>FOLIO 1-2</t>
  </si>
  <si>
    <t>2.1.2.5 CONSORCIO O UNIÓN TEMPORAL</t>
  </si>
  <si>
    <t xml:space="preserve">Si EL OFERENTE presenta propuesta en Consorcio o Unión Temporal, de conformidad con lo señalado en el artículo 7o. de la Ley 80 de 1993, deberá diligenciar debidamente los Formularios 2 o 3 de las presentes condiciones de contratación, especificando:  </t>
  </si>
  <si>
    <t>2.1.9 INHABILIDADES E INCOMPATIBILIDADES</t>
  </si>
  <si>
    <t xml:space="preserve">El OFERENTE no podrá estar incurso en alguna causal de inhabilidad o incompatibilidad constitucional o legal para contratar con la Nación, de acuerdo con lo contemplado en los artículos 8º y 9º de la Ley 80 de 02093, en sus Decretos reglamentarios y en las demás normas complementarias y concordantes. 
Con la presentación de la OFERTA y la suscripción de la Carta de Presentación de la misma, se entiende que el OFERENTE manifiesta bajo la gravedad del juramento, que no se encuentra incurso en cualquiera de las causales de inhabilidad o incompatibilidad señaladas en la Ley.
</t>
  </si>
  <si>
    <t>VERIFICACIÓN EXPERIENCIA</t>
  </si>
  <si>
    <t>OFERENTE</t>
  </si>
  <si>
    <t>FOLIO 23</t>
  </si>
  <si>
    <t>FOLIO 15</t>
  </si>
  <si>
    <t>VERIFICACION EN LA AUDIENCIA CON LA OFERTA ECONOMICA</t>
  </si>
  <si>
    <t>NO CUMPLE
(debe Subsanar)</t>
  </si>
  <si>
    <t>De acuerdo con la circular No.008 de febrero 25 de 2008, expedida por el Contralor General de la República, la obligación de comprobar la información contenida en el Boletín de Responsables Fiscales corresponde a la Administración pública y no a los particulares. Por tanto, la verificación del Boletín de Responsables Fiscales, la realizará la Oficina de Gestión Contractual de la Empresa de Licores de Cundinamarca, en el momento de evaluar la propuesta</t>
  </si>
  <si>
    <t>El OFERENTE podrá adjuntar copia del Certificado de Antecedentes Disciplinarios expedido por la Procuraduría General de la Nación. En caso de que el proponente se presente a título de consorcio o unión temporal cada uno de sus integrantes debe cumplir con este requisito.
La anterior solicitud se hace a título de colaboración del oferente con la entidad, sin que en momento alguno su ausencia se constituya en causal de rechazo de la oferta. De no presentarse o de considerarlo conveniente, La Empresa, verificará en cumplimiento de lo establecido por la Ley 1238 de 2008, los antecedentes disciplinarios de los proponentes.</t>
  </si>
  <si>
    <t>FOLIO 12-13</t>
  </si>
  <si>
    <t>FOLIO 22</t>
  </si>
  <si>
    <t>Vo.B. RUTH MARINA NOVOA HERRERA</t>
  </si>
  <si>
    <t>FOLIO 25</t>
  </si>
  <si>
    <t>FOLIO 26</t>
  </si>
  <si>
    <t>FOLIO 27</t>
  </si>
  <si>
    <t>FOLIO 24</t>
  </si>
  <si>
    <t>FOLIO 3-9</t>
  </si>
  <si>
    <t>CLAUSULA 7 - CUMPLE</t>
  </si>
  <si>
    <t>DEBE SUBSANAR</t>
  </si>
  <si>
    <t>Jefe  Oficina  Asesora Juridica y Contratacion</t>
  </si>
  <si>
    <t>INVITACION ABIERTA No. 007 de 2021</t>
  </si>
  <si>
    <t>MUNDIAL DE SUMINISTROS Y CONTRATOS SAS</t>
  </si>
  <si>
    <t>DIAM &amp; CIA S. EN C</t>
  </si>
  <si>
    <t>ALIANZA ESTRATEGICA OUTSORCING &amp; SUMINISTROS SAS</t>
  </si>
  <si>
    <t>PANAMERICANA OUTSORCING S.A.</t>
  </si>
  <si>
    <t>FOLIO 3-4</t>
  </si>
  <si>
    <t>FOLIO 5 CUMPLE</t>
  </si>
  <si>
    <t>FOLIO 6-7</t>
  </si>
  <si>
    <t>FOLIO 10-11</t>
  </si>
  <si>
    <t>FOLIO 8-9</t>
  </si>
  <si>
    <t>FOLIO 14</t>
  </si>
  <si>
    <t>FOLIO 2-3</t>
  </si>
  <si>
    <t>FOLIO 4-8</t>
  </si>
  <si>
    <t>FOLIO 10CUMPLE</t>
  </si>
  <si>
    <t>FOLIO 11-20</t>
  </si>
  <si>
    <t>FOLIO 56-57</t>
  </si>
  <si>
    <t>FOLIO 54-55</t>
  </si>
  <si>
    <t>FOLIO 58-60</t>
  </si>
  <si>
    <t>FOLIO 21-25</t>
  </si>
  <si>
    <t>FOILIO 27</t>
  </si>
  <si>
    <t>FOLIO 3-12</t>
  </si>
  <si>
    <t>FOLIO 13 CUMPLE</t>
  </si>
  <si>
    <t>FOLIO 14-20</t>
  </si>
  <si>
    <t>CUMPLE (VERIFICADO EMPRESA)</t>
  </si>
  <si>
    <t>FOLIO 21</t>
  </si>
  <si>
    <t>CUMPLE (VERIFICADO E,MPRESA)</t>
  </si>
  <si>
    <t>FOLIO 109</t>
  </si>
  <si>
    <t>FOLIO 111-116</t>
  </si>
  <si>
    <t>FOLIO 5-17</t>
  </si>
  <si>
    <t>FOLIO 19 CUMPLE</t>
  </si>
  <si>
    <t>FOLIO 20-26</t>
  </si>
  <si>
    <t>FOLIO 28-29</t>
  </si>
  <si>
    <t>FOLIO 30-31</t>
  </si>
  <si>
    <t>FOLIO 32</t>
  </si>
  <si>
    <t>FOLIO 33</t>
  </si>
  <si>
    <t>FOLIO 3</t>
  </si>
  <si>
    <t>FOLIO 34</t>
  </si>
  <si>
    <t>NO CUMPLE
(Falta Copia CC, Copia de la Tarjeta Profesional y Certificaodo de antecedentes junta central de contadores)</t>
  </si>
  <si>
    <t>Vo. Bo. DANITZA AMAYA GACHA</t>
  </si>
  <si>
    <t>Subgerente Talento Humano</t>
  </si>
  <si>
    <t>DANITZA AMAYA GACHA</t>
  </si>
  <si>
    <t>NO CUMPLE</t>
  </si>
  <si>
    <t xml:space="preserve">Se evidencia dirección y telefono del contratante pero no son legibles. </t>
  </si>
  <si>
    <t xml:space="preserve">Cristian Camilo Carrillo Chacon - Secretario de Gobierno </t>
  </si>
  <si>
    <t xml:space="preserve">Excelente </t>
  </si>
  <si>
    <t>02/08/2017 al 02/09/2017</t>
  </si>
  <si>
    <t>Suministro  de dotacióny elementos de protección personal, para los funcionarios del Municipio de Nemocon, para la vigencia fiscal 2017</t>
  </si>
  <si>
    <t>114 DE 2017</t>
  </si>
  <si>
    <t>DOTACIONES E INVERSIONES A.M &amp; CIA S. EN C.</t>
  </si>
  <si>
    <t xml:space="preserve">Secretario de Gobierno del Municipio de Nemocon-CUND </t>
  </si>
  <si>
    <t>Se evidencia dirección y telefono del contratante pero no son legibles. 
El objeto del contrato no está relacionado con el objeto de la presente invitación</t>
  </si>
  <si>
    <t xml:space="preserve">Sandra Milena Granjales Ocampo - Secretaria de Despacho - Secretaria de Deporte Recreación y Cultura </t>
  </si>
  <si>
    <t>16/10/2015 al 15/11/2015</t>
  </si>
  <si>
    <t xml:space="preserve">Adquisición de dotación deportiva para la delegación de risaralda de los programas juegos intercolegiados superate, juegos deportivos nacionales y paranacionales 2015. Habitos y estilos de vida saludable . Campamentos juveniles y adultos mayores. Centro de vida y centro de bienestar anciano. </t>
  </si>
  <si>
    <t xml:space="preserve">La secretaria del Deporte Recreación y Cultura -Gobernación de Risaralda </t>
  </si>
  <si>
    <t xml:space="preserve">OBSERVACIÓN GENERAL </t>
  </si>
  <si>
    <t>OBSERVACIONES</t>
  </si>
  <si>
    <t>8. Nombre, firma y cargo de quien expide la certificación.</t>
  </si>
  <si>
    <t>7. Valor del contrato (incluyendo adiciones en valor).</t>
  </si>
  <si>
    <t xml:space="preserve">6. Indicación de cumplimiento y calidad a satisfacción. 
</t>
  </si>
  <si>
    <t xml:space="preserve">5. Fecha de inicio y terminación (día, mes y año).
</t>
  </si>
  <si>
    <t>4. Objeto del contrato.</t>
  </si>
  <si>
    <t>3. Número del contrato.</t>
  </si>
  <si>
    <t>2. Nombre o razón social del contratista.</t>
  </si>
  <si>
    <t>1. Nombre o razón social del contratante, dirección y teléfono.</t>
  </si>
  <si>
    <t>No.</t>
  </si>
  <si>
    <t xml:space="preserve">DIAM &amp; CIA S ENC. </t>
  </si>
  <si>
    <t>Se evidencia que en la carta de presentación de la oferta se presentan con el Nombre de la empresa MUNDIAL DE SUMINISTROS Y CONTRATOS S.A.S, pero en la certificación de experiencia certifican a otra empresa denominada COMERCIALIZADORA INTEGRAL BDT S.A.S
No se evidencia ni dirección ni telefono.
No entregan certificación, solo acta de liquidación sin firmas.
No mencionan indicación de cumplimiento y calidad a satisfacción</t>
  </si>
  <si>
    <t>27/11/2018 al 27/12/2018</t>
  </si>
  <si>
    <t>Compra de elementos para la protección personal para funcionarios del Municipio de Fusagasuga</t>
  </si>
  <si>
    <t>2018-0504</t>
  </si>
  <si>
    <t>COMERCIALIZADORA INTEGRAL BDT S.A.S</t>
  </si>
  <si>
    <t xml:space="preserve">ALCALDIA DE FUSAGASUGA </t>
  </si>
  <si>
    <t xml:space="preserve">SE OBSERVA QUE EL NÚMERO DE FOLIOS SE ENCUENTRA INCOMPLETO. ES DECIR, DESDE LA 16 PASAN A LA 67 </t>
  </si>
  <si>
    <t>Se evidencia que en la carta de presentación de la oferta se presentan con el Nombre de la empresa MUNDIAL DE SUMINISTROS Y CONTRATOS S.A.S, pero en la certificación de experiencia certifican a otra empresa denominada COMERCIALIZADORA INTEGRAL BDT S.A.S</t>
  </si>
  <si>
    <t xml:space="preserve">TC. Victor Hugo Vidal Ramirez-Director CENAP Personal </t>
  </si>
  <si>
    <t xml:space="preserve">A satisfacción </t>
  </si>
  <si>
    <t>30/05/2017 al 15/07/2017</t>
  </si>
  <si>
    <t xml:space="preserve">Adquisición de elementos de dotación de seguridad industrial y esquemas d e seguridad con destino a la dirección preservación de la integridad y seguridad del ejercito. GRUPO No 2 Elementos de protección Personal </t>
  </si>
  <si>
    <t>506-CENAPPERSONAL-2017</t>
  </si>
  <si>
    <t xml:space="preserve">Ministerio de Defensa Nacional Ejercito Nacional- Central Administrativa y Contable CENAC PERSONAL  Dirección Carrera 46 No. 20 B-99 Puente Aranda , Edificio Coper Cuarto Piso. Tel: 4261426 EXT: 38282  </t>
  </si>
  <si>
    <t xml:space="preserve">OBSERVACIONES </t>
  </si>
  <si>
    <t xml:space="preserve">MUNDIAL DE SUMINISTROS Y CONTRATOS SA </t>
  </si>
  <si>
    <t>Marla Patricia Barbosa Pallares, Jefe de la oficina Jurídica y de Contratación</t>
  </si>
  <si>
    <t>Terminado y liquidado</t>
  </si>
  <si>
    <t>28-/06/2017 al 05/06/2017</t>
  </si>
  <si>
    <t>Suministro de elemento y materiales de oficina, papelería, cafetería, aseo y salud ocupacional para la administración municipal de Tocancipá</t>
  </si>
  <si>
    <t>257 DE 2017</t>
  </si>
  <si>
    <t>UNION TEMPORAL ALINCO INSUMOS 2017 (ALIANZA ESTRATEGICA OUTSOURCING Y SUMINISTROS S.A.S, participación del 98%)</t>
  </si>
  <si>
    <t>Alcaldía Municipal de Tocancipá
Dirección: Calle 11 No 6-12
Tel: 5169017</t>
  </si>
  <si>
    <t>En la certicación no se evidencia ni dirección ni telefono.
 No viene membretada.</t>
  </si>
  <si>
    <t xml:space="preserve">Coronel Juan Pablo Sanchez Montero- Director Central Administrativo Contable Especializada de Aviación </t>
  </si>
  <si>
    <t>Bueno</t>
  </si>
  <si>
    <t>26/12/2019 al 24/07/2020</t>
  </si>
  <si>
    <t>Suministro de materiales y dotaciones catalogados como insumos aeronáuticos requeridos para el mantenimiento de las aeronaves y talleres de la davaa.</t>
  </si>
  <si>
    <t>369-CENACAVIACION-2019</t>
  </si>
  <si>
    <t>UNION TEMPORAL A&amp;T AVIACIÓN 2019 (ALIANZA ESTRATEGICA OUTSOURCING Y SUMINISTROS S.A.S, participación del 80%)</t>
  </si>
  <si>
    <t>Ministerio de Defensa Nacional Ejercito Nacional- Central Administrativa y Contable Especializada de Aviación</t>
  </si>
  <si>
    <t>En la certicación no se evidencia ni dirección ni telefono.
No tiene fecha de expedición. 
No viene membretada.</t>
  </si>
  <si>
    <t>19/11/2020 al 11/12/2020</t>
  </si>
  <si>
    <t>Adquisición de dotaciones como insumos Aeronauticos a ejecutar de la vigencia 2020</t>
  </si>
  <si>
    <r>
      <rPr>
        <sz val="10"/>
        <color theme="1"/>
        <rFont val="Arial"/>
        <family val="2"/>
      </rPr>
      <t>244</t>
    </r>
    <r>
      <rPr>
        <b/>
        <sz val="10"/>
        <color theme="1"/>
        <rFont val="Arial"/>
        <family val="2"/>
      </rPr>
      <t>-</t>
    </r>
    <r>
      <rPr>
        <sz val="10"/>
        <color theme="1"/>
        <rFont val="Arial"/>
        <family val="2"/>
      </rPr>
      <t>CENACAVIACION-2020</t>
    </r>
  </si>
  <si>
    <t>ALIANZA ESTRATEGICA OUTSOURCING Y SUMINISTROS S.A.S</t>
  </si>
  <si>
    <t>6. Indicación de cumplimiento y calidad a satisfacción.</t>
  </si>
  <si>
    <t xml:space="preserve">Diego Fernando Castañeda -Director Gestion de Proyectos </t>
  </si>
  <si>
    <t xml:space="preserve">Seriedad en sus compromisos y la entrega de insumos, cumplimiento de las especificaciones técnicas y de calidad </t>
  </si>
  <si>
    <t>01/06/2019 al 15/07/2020</t>
  </si>
  <si>
    <t xml:space="preserve">Suministro de elementos de protección personal, dotación y trabajo seguro en alturas </t>
  </si>
  <si>
    <t>Outsourcing proveeduría integral</t>
  </si>
  <si>
    <t>PANAMERICANA OUTSOURCING S.A.S</t>
  </si>
  <si>
    <t xml:space="preserve">Pavimentos Colombia S.A.S 
Dirección Calle 84 A No 10-50 Piso 9  Bogotá
PBX: 3760030 </t>
  </si>
  <si>
    <t>No tiene Fecha de inicio y terminación (día, mes y año).</t>
  </si>
  <si>
    <t>Andrea Riveros Castillo- Director de Compras y cuentas por pagar</t>
  </si>
  <si>
    <t xml:space="preserve">Responsabilidad y cumplimiento </t>
  </si>
  <si>
    <t xml:space="preserve">Suministro, distribución de elementos de protección personal, dotación y trabajo seguro en alturas </t>
  </si>
  <si>
    <t>Modalidad Outsourcing</t>
  </si>
  <si>
    <t>Manejo Tecnico de Información S.A 
PBX:3693720 Ext 16122-16123</t>
  </si>
  <si>
    <t>No menciona numero de contrato.
No tiene Fecha de inicio y terminación (día, mes y año).</t>
  </si>
  <si>
    <t xml:space="preserve">Erwin Cardenas - Jefe Abastecimiento Bienes Tecnicos </t>
  </si>
  <si>
    <t>Desempeño satisfactorio y cumplido</t>
  </si>
  <si>
    <t xml:space="preserve">Suministrador en insumos de EPP,papeleria,aseo y cafeteria. </t>
  </si>
  <si>
    <t>PANAMERICANA OUTSOURCING S.A</t>
  </si>
  <si>
    <t>BRINSA SA 
Dirección: Cra 19 No 84 57 piso 2
Tel : 4846000</t>
  </si>
  <si>
    <t>No tiene la indicación de cumplimiento, menciona que aún está en ejecución.</t>
  </si>
  <si>
    <t xml:space="preserve">Sandra Milena Cubillos -Jefe Oficina de Gestión Contractual </t>
  </si>
  <si>
    <t>14/02/2019 al 31/12/2019</t>
  </si>
  <si>
    <t>Suministro de elementos de seguridad y protección personal con el fin de contribuir a minimizar aislar o eliminar los riesgos que generen incidentes y/o accidentes de trabajo y posibles enfermedades laborales</t>
  </si>
  <si>
    <t>Empresa de Licores de Cundinamarca
Dirección: Autopista Medellin km 3.8 Vía Siberia, Cota-Cund Tel: 2377777</t>
  </si>
  <si>
    <t>Se dio cumplimiento al objeto contractual</t>
  </si>
  <si>
    <t>13/04/2018 al 12/02/2018</t>
  </si>
  <si>
    <t>25/09/2017 al 08/11/2017</t>
  </si>
  <si>
    <t>Compra de elementos de dotación para la brigada de emergencia de la Empresa de Licores de Cundinamarca</t>
  </si>
  <si>
    <t>30/06/2017 al 28/12/2017</t>
  </si>
  <si>
    <t>Suministro de elementos de protección personal para la Empresa de Licores de Cundinamarca</t>
  </si>
  <si>
    <r>
      <rPr>
        <b/>
        <sz val="11"/>
        <color theme="1"/>
        <rFont val="Arial"/>
        <family val="2"/>
      </rPr>
      <t>3.2. EXPERIENCIA DEL OFERENTE</t>
    </r>
    <r>
      <rPr>
        <sz val="11"/>
        <color theme="1"/>
        <rFont val="Arial"/>
        <family val="2"/>
      </rPr>
      <t xml:space="preserve">
La experiencia específica se acreditará con la presentación de mínimo 2 certificaciones con entidades privadas o públicas, cuyo valor SUMADO sea igual o superior al presupuesto oficial.
</t>
    </r>
  </si>
  <si>
    <r>
      <t xml:space="preserve">Presenta la información financiera a diciembre 31 de 2019, según certificación de la Cámara de Comercio de Bogotá, con Código de verificación No. AB20016487  del 13 de Agosto de 2020- </t>
    </r>
    <r>
      <rPr>
        <b/>
        <sz val="8"/>
        <rFont val="Arial"/>
        <family val="2"/>
      </rPr>
      <t>CUMPLE</t>
    </r>
  </si>
  <si>
    <t>La capacidad financiera se verificará teniendo en cuenta la información relacionada en el certificado de inscripción del proponente en el Registro Único de Proponentes de la Cámara de Comercio, la cual deberá estar actualizada con corte no anterior al 31 de diciembre de 2019.</t>
  </si>
  <si>
    <t xml:space="preserve">  CUMPLE</t>
  </si>
  <si>
    <t>CUMPLE CON DOCUMENTOS</t>
  </si>
  <si>
    <t>830077655-6</t>
  </si>
  <si>
    <t>NIT</t>
  </si>
  <si>
    <t>DOCUMENTO</t>
  </si>
  <si>
    <t>EVALUACION DOCUMENTOS</t>
  </si>
  <si>
    <r>
      <t xml:space="preserve">Presenta la información financiera a diciembre 31 de 2019, según certificación de la Cámara de Comercio de Bogotá, con Código de verificación No. AA21202447  del 17 de Febrero de 2021- </t>
    </r>
    <r>
      <rPr>
        <b/>
        <sz val="8"/>
        <rFont val="Arial"/>
        <family val="2"/>
      </rPr>
      <t>CUMPLE</t>
    </r>
  </si>
  <si>
    <t>900157340-9</t>
  </si>
  <si>
    <t>ALIANZA ESTRATEGICA OUTSORCING Y SUMINISTROS SAS</t>
  </si>
  <si>
    <r>
      <t xml:space="preserve">Presenta la información financiera a diciembre 31 de 2019, según certificación de la Cámara de Comercio de Bogotá, con Código de verificación No. 0321025242  del 10 de Marzo de 2021- </t>
    </r>
    <r>
      <rPr>
        <b/>
        <sz val="8"/>
        <rFont val="Arial"/>
        <family val="2"/>
      </rPr>
      <t>CUMPLE</t>
    </r>
  </si>
  <si>
    <t>800208472-1</t>
  </si>
  <si>
    <t>DIAM &amp;CIA S EN C</t>
  </si>
  <si>
    <r>
      <t xml:space="preserve">Presenta la información financiera a diciembre 31 de 2020, según certificación de la Cámara de Comercio de Bogotá , con Código de verificación No. AA21285544  del 05 de marzo de 2021- </t>
    </r>
    <r>
      <rPr>
        <b/>
        <sz val="8"/>
        <rFont val="Arial"/>
        <family val="2"/>
      </rPr>
      <t>CUMPLE</t>
    </r>
  </si>
  <si>
    <t>901266959-8</t>
  </si>
  <si>
    <t>MUNDIAL DE SUMINISTROS Y CONTRATOS S.A.S</t>
  </si>
  <si>
    <t>SUMINISTRO DE EQUIPOS Y ELEMENTOS DE PROTECCIÓN PERSONAL Y COLECTIVO CON EL FIN DE CONTRIBUIR A MINIMIZAR, AISLAR O ELIMINAR LOS RIESGOS QUE GENERAN INCIDENTES Y/O ACCIDENTES DE TRABAJO Y POSIBLES ENFERMEDADES LABORALES</t>
  </si>
  <si>
    <t>INVITACIÓN ABIERTA No 007 DE 2021</t>
  </si>
  <si>
    <t>Activo Total</t>
  </si>
  <si>
    <t>SI</t>
  </si>
  <si>
    <t>Pasivo Total</t>
  </si>
  <si>
    <t>ENDEUDAMIENTO</t>
  </si>
  <si>
    <t>(-) Pasivo corriente</t>
  </si>
  <si>
    <t>Activo corriente</t>
  </si>
  <si>
    <t>Pasivo corriente</t>
  </si>
  <si>
    <t>LIQUIDEZ</t>
  </si>
  <si>
    <t>En Col $</t>
  </si>
  <si>
    <t xml:space="preserve">  </t>
  </si>
  <si>
    <t>&lt;=60%</t>
  </si>
  <si>
    <t>(PT/AT) * 100</t>
  </si>
  <si>
    <t>Igual o mayor  al 50% del presupuesto oficial.</t>
  </si>
  <si>
    <t>AC- PC</t>
  </si>
  <si>
    <t>CAPITAL DE TRABAJO</t>
  </si>
  <si>
    <t>&gt; = 1,5</t>
  </si>
  <si>
    <t>AC/PC</t>
  </si>
  <si>
    <t xml:space="preserve">                                                                                                                                                                                                                                                                                                            </t>
  </si>
  <si>
    <t>PRESUPUESTO OFICIAL: $110.000.000</t>
  </si>
  <si>
    <t>SOLICITADOS</t>
  </si>
  <si>
    <t>INDICADORES FINANCIEROS</t>
  </si>
  <si>
    <t>OBTENIDO POR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</si>
</sst>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0_-;\-* #,##0_-;_-* &quot;-&quot;_-;_-@_-"/>
    <numFmt numFmtId="43" formatCode="_-* #,##0.00_-;\-* #,##0.00_-;_-* &quot;-&quot;??_-;_-@_-"/>
    <numFmt numFmtId="164" formatCode="&quot;$&quot;\ #,##0_);[Red]\(&quot;$&quot;\ #,##0\)"/>
    <numFmt numFmtId="165" formatCode="_(&quot;$&quot;\ * #,##0_);_(&quot;$&quot;\ * \(#,##0\);_(&quot;$&quot;\ * &quot;-&quot;_);_(@_)"/>
    <numFmt numFmtId="166" formatCode="_(&quot;$&quot;\ * #,##0.00_);_(&quot;$&quot;\ * \(#,##0.00\);_(&quot;$&quot;\ * &quot;-&quot;??_);_(@_)"/>
    <numFmt numFmtId="167" formatCode="_(* #,##0.00_);_(* \(#,##0.00\);_(* &quot;-&quot;??_);_(@_)"/>
    <numFmt numFmtId="168" formatCode="_-* #,##0.00\ &quot;Pta&quot;_-;\-* #,##0.00\ &quot;Pta&quot;_-;_-* &quot;-&quot;??\ &quot;Pta&quot;_-;_-@_-"/>
    <numFmt numFmtId="169" formatCode="&quot;$&quot;\ #,##0"/>
    <numFmt numFmtId="170" formatCode="0.0%"/>
    <numFmt numFmtId="171" formatCode="_(* #,##0_);_(* \(#,##0\);_(* &quot;-&quot;??_);_(@_)"/>
    <numFmt numFmtId="172" formatCode="#,##0.00;[Red]#,##0.00"/>
    <numFmt numFmtId="173" formatCode="#,##0;[Red]#,##0"/>
  </numFmts>
  <fonts count="30" x14ac:knownFonts="1">
    <font>
      <sz val="11"/>
      <color theme="1"/>
      <name val="Calibri"/>
      <family val="2"/>
      <scheme val="minor"/>
    </font>
    <font>
      <b/>
      <sz val="8"/>
      <name val="Arial"/>
      <family val="2"/>
    </font>
    <font>
      <sz val="8"/>
      <name val="Arial"/>
      <family val="2"/>
    </font>
    <font>
      <b/>
      <sz val="8"/>
      <color theme="1"/>
      <name val="Arial"/>
      <family val="2"/>
    </font>
    <font>
      <sz val="8"/>
      <color theme="1"/>
      <name val="Calibri"/>
      <family val="2"/>
      <scheme val="minor"/>
    </font>
    <font>
      <sz val="8"/>
      <color theme="1"/>
      <name val="Arial"/>
      <family val="2"/>
    </font>
    <font>
      <b/>
      <sz val="8"/>
      <color theme="1"/>
      <name val="Calibri"/>
      <family val="2"/>
      <scheme val="minor"/>
    </font>
    <font>
      <b/>
      <sz val="12"/>
      <color theme="1"/>
      <name val="Arial"/>
      <family val="2"/>
    </font>
    <font>
      <b/>
      <sz val="18"/>
      <color theme="1"/>
      <name val="Calibri"/>
      <family val="2"/>
      <scheme val="minor"/>
    </font>
    <font>
      <sz val="11"/>
      <color theme="1"/>
      <name val="Calibri"/>
      <family val="2"/>
      <scheme val="minor"/>
    </font>
    <font>
      <sz val="8"/>
      <name val="Calibri"/>
      <family val="2"/>
      <scheme val="minor"/>
    </font>
    <font>
      <sz val="10"/>
      <name val="Arial"/>
      <family val="2"/>
    </font>
    <font>
      <b/>
      <sz val="9"/>
      <name val="Arial"/>
      <family val="2"/>
    </font>
    <font>
      <sz val="11"/>
      <name val="Calibri"/>
      <family val="2"/>
      <scheme val="minor"/>
    </font>
    <font>
      <sz val="9"/>
      <color theme="1"/>
      <name val="Calibri"/>
      <family val="2"/>
      <scheme val="minor"/>
    </font>
    <font>
      <b/>
      <sz val="9"/>
      <color theme="1"/>
      <name val="Calibri"/>
      <family val="2"/>
      <scheme val="minor"/>
    </font>
    <font>
      <b/>
      <sz val="11"/>
      <name val="Calibri"/>
      <family val="2"/>
      <scheme val="minor"/>
    </font>
    <font>
      <b/>
      <sz val="10"/>
      <color theme="1"/>
      <name val="Calibri"/>
      <family val="2"/>
      <scheme val="minor"/>
    </font>
    <font>
      <sz val="8"/>
      <color rgb="FFFF0000"/>
      <name val="Calibri"/>
      <family val="2"/>
      <scheme val="minor"/>
    </font>
    <font>
      <b/>
      <sz val="11"/>
      <color theme="1"/>
      <name val="Calibri"/>
      <family val="2"/>
      <scheme val="minor"/>
    </font>
    <font>
      <sz val="11"/>
      <color theme="1"/>
      <name val="Arial"/>
      <family val="2"/>
    </font>
    <font>
      <sz val="10"/>
      <color theme="1"/>
      <name val="Arial"/>
      <family val="2"/>
    </font>
    <font>
      <b/>
      <sz val="10"/>
      <name val="Arial"/>
      <family val="2"/>
    </font>
    <font>
      <b/>
      <sz val="10"/>
      <color theme="1"/>
      <name val="Arial"/>
      <family val="2"/>
    </font>
    <font>
      <sz val="10"/>
      <color rgb="FFFF0000"/>
      <name val="Arial"/>
      <family val="2"/>
    </font>
    <font>
      <sz val="11"/>
      <color rgb="FF000000"/>
      <name val="Arial"/>
      <family val="2"/>
    </font>
    <font>
      <b/>
      <sz val="11"/>
      <color theme="1"/>
      <name val="Arial"/>
      <family val="2"/>
    </font>
    <font>
      <b/>
      <sz val="22"/>
      <color theme="1"/>
      <name val="Arial"/>
      <family val="2"/>
    </font>
    <font>
      <b/>
      <sz val="9"/>
      <color theme="1"/>
      <name val="Arial"/>
      <family val="2"/>
    </font>
    <font>
      <sz val="10"/>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00B05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9"/>
        <bgColor indexed="64"/>
      </patternFill>
    </fill>
    <fill>
      <patternFill patternType="solid">
        <fgColor theme="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auto="1"/>
      </left>
      <right/>
      <top/>
      <bottom style="medium">
        <color indexed="64"/>
      </bottom>
      <diagonal/>
    </border>
    <border>
      <left/>
      <right style="medium">
        <color indexed="64"/>
      </right>
      <top/>
      <bottom/>
      <diagonal/>
    </border>
    <border>
      <left style="medium">
        <color auto="1"/>
      </left>
      <right/>
      <top/>
      <bottom/>
      <diagonal/>
    </border>
    <border>
      <left style="medium">
        <color auto="1"/>
      </left>
      <right style="medium">
        <color auto="1"/>
      </right>
      <top style="thin">
        <color indexed="64"/>
      </top>
      <bottom style="medium">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auto="1"/>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hair">
        <color auto="1"/>
      </bottom>
      <diagonal/>
    </border>
  </borders>
  <cellStyleXfs count="10">
    <xf numFmtId="0" fontId="0" fillId="0" borderId="0"/>
    <xf numFmtId="167" fontId="9" fillId="0" borderId="0" applyFont="0" applyFill="0" applyBorder="0" applyAlignment="0" applyProtection="0"/>
    <xf numFmtId="0" fontId="11" fillId="0" borderId="0"/>
    <xf numFmtId="0" fontId="11" fillId="0" borderId="0"/>
    <xf numFmtId="168" fontId="11"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167" fontId="9"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cellStyleXfs>
  <cellXfs count="233">
    <xf numFmtId="0" fontId="0" fillId="0" borderId="0" xfId="0"/>
    <xf numFmtId="0" fontId="4" fillId="0" borderId="0" xfId="0" applyFont="1"/>
    <xf numFmtId="0" fontId="4" fillId="0" borderId="0" xfId="0" applyFont="1" applyAlignment="1"/>
    <xf numFmtId="0" fontId="5" fillId="0" borderId="0" xfId="0" applyFont="1"/>
    <xf numFmtId="0" fontId="1" fillId="0" borderId="1" xfId="0" applyFont="1" applyBorder="1" applyAlignment="1">
      <alignment vertical="center"/>
    </xf>
    <xf numFmtId="0" fontId="3" fillId="0" borderId="1" xfId="0" applyFont="1" applyBorder="1" applyAlignment="1">
      <alignment horizontal="justify" vertical="center"/>
    </xf>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vertical="center" wrapText="1"/>
    </xf>
    <xf numFmtId="0" fontId="5" fillId="0" borderId="1" xfId="0" applyFont="1" applyBorder="1" applyAlignment="1">
      <alignment horizontal="justify"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7" fillId="0" borderId="1" xfId="0" applyFont="1" applyBorder="1" applyAlignment="1">
      <alignment horizontal="center" vertical="center"/>
    </xf>
    <xf numFmtId="0" fontId="6" fillId="0" borderId="0" xfId="0" applyFont="1" applyAlignment="1">
      <alignment horizontal="center" vertical="center"/>
    </xf>
    <xf numFmtId="0" fontId="6" fillId="3" borderId="1" xfId="0" applyFont="1" applyFill="1" applyBorder="1" applyAlignment="1">
      <alignment horizontal="center" vertical="center"/>
    </xf>
    <xf numFmtId="0" fontId="2" fillId="0" borderId="1" xfId="0" applyFont="1" applyBorder="1" applyAlignment="1">
      <alignment horizontal="justify" vertical="top" wrapText="1"/>
    </xf>
    <xf numFmtId="0" fontId="6" fillId="2" borderId="1" xfId="0" applyFont="1" applyFill="1" applyBorder="1" applyAlignment="1">
      <alignment horizontal="center" vertical="center" wrapText="1"/>
    </xf>
    <xf numFmtId="0" fontId="14" fillId="0" borderId="0" xfId="0" applyFont="1"/>
    <xf numFmtId="0" fontId="0" fillId="0" borderId="0" xfId="0" applyFont="1" applyAlignment="1">
      <alignment vertical="center" wrapText="1"/>
    </xf>
    <xf numFmtId="0" fontId="16" fillId="0" borderId="0" xfId="0" applyFont="1" applyBorder="1" applyAlignment="1">
      <alignment horizontal="left" vertical="top" wrapText="1"/>
    </xf>
    <xf numFmtId="0" fontId="13" fillId="0" borderId="0" xfId="0" applyFont="1" applyBorder="1" applyAlignment="1">
      <alignment horizontal="left" vertical="top" wrapText="1"/>
    </xf>
    <xf numFmtId="0" fontId="16" fillId="0" borderId="0" xfId="0" applyFont="1" applyBorder="1" applyAlignment="1">
      <alignment vertical="top"/>
    </xf>
    <xf numFmtId="0" fontId="16" fillId="0" borderId="0" xfId="0" applyFont="1" applyBorder="1" applyAlignment="1">
      <alignment horizontal="left" vertical="top"/>
    </xf>
    <xf numFmtId="0" fontId="16" fillId="0" borderId="1" xfId="0" applyFont="1" applyBorder="1" applyAlignment="1">
      <alignment horizontal="left" vertical="center" wrapText="1"/>
    </xf>
    <xf numFmtId="0" fontId="16" fillId="3"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2" fillId="0" borderId="1" xfId="0" applyFont="1" applyBorder="1" applyAlignment="1">
      <alignment horizontal="center" vertical="center"/>
    </xf>
    <xf numFmtId="0" fontId="17" fillId="4"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6" fillId="4" borderId="1" xfId="0" applyFont="1" applyFill="1" applyBorder="1" applyAlignment="1">
      <alignment horizontal="center" vertical="center"/>
    </xf>
    <xf numFmtId="0" fontId="20" fillId="0" borderId="0" xfId="0" applyFont="1" applyAlignment="1">
      <alignment vertical="center" wrapText="1"/>
    </xf>
    <xf numFmtId="0" fontId="20" fillId="0" borderId="0" xfId="0" applyFont="1" applyFill="1" applyAlignment="1">
      <alignment vertical="center" wrapText="1"/>
    </xf>
    <xf numFmtId="169" fontId="20" fillId="0" borderId="0" xfId="0" applyNumberFormat="1" applyFont="1" applyAlignment="1">
      <alignment vertical="center" wrapText="1"/>
    </xf>
    <xf numFmtId="0" fontId="21" fillId="0" borderId="0" xfId="0" applyFont="1" applyAlignment="1">
      <alignment vertical="center" wrapText="1"/>
    </xf>
    <xf numFmtId="0" fontId="21" fillId="0" borderId="0" xfId="0" applyFont="1" applyFill="1" applyAlignment="1">
      <alignment vertical="center" wrapText="1"/>
    </xf>
    <xf numFmtId="169" fontId="21" fillId="0" borderId="0" xfId="0" applyNumberFormat="1" applyFont="1" applyAlignment="1">
      <alignment vertical="center" wrapText="1"/>
    </xf>
    <xf numFmtId="0" fontId="22" fillId="0" borderId="0" xfId="3" applyFont="1" applyBorder="1" applyAlignment="1">
      <alignment vertical="center" wrapText="1"/>
    </xf>
    <xf numFmtId="0" fontId="2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69" fontId="21" fillId="0" borderId="0" xfId="8" applyNumberFormat="1" applyFont="1" applyFill="1" applyBorder="1" applyAlignment="1">
      <alignment horizontal="center" vertical="center" wrapText="1"/>
    </xf>
    <xf numFmtId="17" fontId="11" fillId="0" borderId="0" xfId="0" applyNumberFormat="1" applyFont="1" applyFill="1" applyBorder="1" applyAlignment="1">
      <alignment horizontal="center" vertical="center" wrapText="1"/>
    </xf>
    <xf numFmtId="0" fontId="11" fillId="0" borderId="0" xfId="0" applyFont="1" applyFill="1" applyBorder="1" applyAlignment="1">
      <alignment vertical="center" wrapText="1"/>
    </xf>
    <xf numFmtId="0" fontId="11" fillId="0" borderId="0" xfId="0" applyFont="1" applyBorder="1" applyAlignment="1">
      <alignment horizontal="center" vertical="center" wrapText="1"/>
    </xf>
    <xf numFmtId="169" fontId="23" fillId="5" borderId="1" xfId="8" applyNumberFormat="1" applyFont="1" applyFill="1" applyBorder="1" applyAlignment="1">
      <alignment horizontal="center" vertical="center" wrapText="1"/>
    </xf>
    <xf numFmtId="0" fontId="11" fillId="0" borderId="3" xfId="0" applyFont="1" applyFill="1" applyBorder="1" applyAlignment="1">
      <alignment vertical="center" wrapText="1"/>
    </xf>
    <xf numFmtId="0" fontId="11" fillId="0" borderId="3" xfId="0" applyFont="1" applyBorder="1" applyAlignment="1">
      <alignment horizontal="center" vertical="center" wrapText="1"/>
    </xf>
    <xf numFmtId="0" fontId="11" fillId="0" borderId="3" xfId="0" applyFont="1" applyFill="1" applyBorder="1" applyAlignment="1">
      <alignment horizontal="center" vertical="center" wrapText="1"/>
    </xf>
    <xf numFmtId="169" fontId="11" fillId="0" borderId="4" xfId="8" applyNumberFormat="1" applyFont="1" applyFill="1" applyBorder="1" applyAlignment="1">
      <alignment horizontal="center" vertical="center" wrapText="1"/>
    </xf>
    <xf numFmtId="0" fontId="11" fillId="2" borderId="3" xfId="0" applyFont="1" applyFill="1" applyBorder="1" applyAlignment="1">
      <alignment horizontal="center" vertical="center" wrapText="1"/>
    </xf>
    <xf numFmtId="17" fontId="11" fillId="0" borderId="3" xfId="0" applyNumberFormat="1" applyFont="1" applyFill="1" applyBorder="1" applyAlignment="1">
      <alignment horizontal="center" vertical="center" wrapText="1"/>
    </xf>
    <xf numFmtId="0" fontId="21" fillId="0" borderId="3" xfId="3" applyFont="1" applyBorder="1" applyAlignment="1">
      <alignment vertical="center" wrapText="1"/>
    </xf>
    <xf numFmtId="0" fontId="11" fillId="0" borderId="5" xfId="0"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1" xfId="0" applyFont="1" applyBorder="1" applyAlignment="1">
      <alignment horizontal="center" vertical="center" wrapText="1"/>
    </xf>
    <xf numFmtId="169" fontId="21" fillId="0" borderId="1" xfId="8" applyNumberFormat="1" applyFont="1" applyBorder="1" applyAlignment="1">
      <alignment horizontal="center" vertical="center" wrapText="1"/>
    </xf>
    <xf numFmtId="0" fontId="11" fillId="2" borderId="1" xfId="0" applyFont="1" applyFill="1" applyBorder="1" applyAlignment="1">
      <alignment horizontal="center" vertical="center" wrapText="1"/>
    </xf>
    <xf numFmtId="0" fontId="21" fillId="0" borderId="1" xfId="3" applyFont="1" applyBorder="1" applyAlignment="1">
      <alignment horizontal="center" vertical="center" wrapText="1"/>
    </xf>
    <xf numFmtId="0" fontId="21" fillId="0" borderId="1" xfId="3" applyFont="1" applyBorder="1" applyAlignment="1">
      <alignment vertical="center" wrapText="1"/>
    </xf>
    <xf numFmtId="0" fontId="11"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2" fillId="0" borderId="9" xfId="0" applyFont="1" applyFill="1" applyBorder="1" applyAlignment="1">
      <alignment horizontal="center" vertical="center" wrapText="1"/>
    </xf>
    <xf numFmtId="0" fontId="22" fillId="0" borderId="9" xfId="0" applyFont="1" applyBorder="1" applyAlignment="1">
      <alignment horizontal="center" vertical="center" wrapText="1"/>
    </xf>
    <xf numFmtId="169" fontId="22" fillId="0" borderId="9" xfId="0" applyNumberFormat="1" applyFont="1" applyBorder="1" applyAlignment="1">
      <alignment horizontal="center" vertical="center" wrapText="1"/>
    </xf>
    <xf numFmtId="0" fontId="22" fillId="0" borderId="10" xfId="0" applyFont="1" applyBorder="1" applyAlignment="1">
      <alignment horizontal="center" vertical="center" wrapText="1"/>
    </xf>
    <xf numFmtId="169" fontId="11" fillId="0" borderId="0" xfId="0" applyNumberFormat="1" applyFont="1" applyBorder="1" applyAlignment="1">
      <alignment horizontal="center" vertical="center" wrapText="1"/>
    </xf>
    <xf numFmtId="0" fontId="11" fillId="0" borderId="0" xfId="0" applyFont="1" applyAlignment="1">
      <alignment vertical="center" wrapText="1"/>
    </xf>
    <xf numFmtId="0" fontId="22"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0" xfId="0" applyFont="1" applyBorder="1" applyAlignment="1">
      <alignment horizontal="center" vertical="center" wrapText="1"/>
    </xf>
    <xf numFmtId="0" fontId="11" fillId="0" borderId="0" xfId="0" applyFont="1" applyFill="1" applyAlignment="1">
      <alignment vertical="center" wrapText="1"/>
    </xf>
    <xf numFmtId="0" fontId="21" fillId="0" borderId="3" xfId="3" applyFont="1" applyBorder="1" applyAlignment="1">
      <alignment horizontal="center" vertical="center" wrapText="1"/>
    </xf>
    <xf numFmtId="0" fontId="24" fillId="0" borderId="0" xfId="0" applyFont="1" applyAlignment="1">
      <alignment vertical="center" wrapText="1"/>
    </xf>
    <xf numFmtId="0" fontId="21" fillId="0" borderId="1" xfId="0" applyFont="1" applyFill="1" applyBorder="1" applyAlignment="1">
      <alignment vertical="center" wrapText="1"/>
    </xf>
    <xf numFmtId="0" fontId="11" fillId="2" borderId="0" xfId="0" applyFont="1" applyFill="1" applyAlignment="1">
      <alignment vertical="center" wrapText="1"/>
    </xf>
    <xf numFmtId="0" fontId="21" fillId="0" borderId="3" xfId="0" applyFont="1" applyFill="1" applyBorder="1" applyAlignment="1">
      <alignment vertical="center" wrapText="1"/>
    </xf>
    <xf numFmtId="0" fontId="21" fillId="2" borderId="3" xfId="0" applyFont="1" applyFill="1" applyBorder="1" applyAlignment="1">
      <alignment horizontal="center" vertical="center" wrapText="1"/>
    </xf>
    <xf numFmtId="169" fontId="21" fillId="2" borderId="4" xfId="8"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0" fontId="21" fillId="0" borderId="4" xfId="0" applyFont="1" applyFill="1" applyBorder="1" applyAlignment="1">
      <alignment vertical="center" wrapText="1"/>
    </xf>
    <xf numFmtId="0" fontId="21"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21" fillId="0" borderId="4" xfId="3" applyFont="1" applyBorder="1" applyAlignment="1">
      <alignment horizontal="center" vertical="center" wrapText="1"/>
    </xf>
    <xf numFmtId="0" fontId="21" fillId="0" borderId="4" xfId="3" applyFont="1" applyBorder="1" applyAlignment="1">
      <alignment vertical="center" wrapText="1"/>
    </xf>
    <xf numFmtId="0" fontId="11" fillId="2" borderId="15" xfId="0" applyFont="1" applyFill="1" applyBorder="1" applyAlignment="1">
      <alignment horizontal="center" vertical="center" wrapText="1"/>
    </xf>
    <xf numFmtId="0" fontId="21" fillId="2" borderId="1" xfId="0" applyFont="1" applyFill="1" applyBorder="1" applyAlignment="1">
      <alignment horizontal="center" vertical="center" wrapText="1"/>
    </xf>
    <xf numFmtId="169" fontId="21" fillId="2" borderId="1" xfId="8" applyNumberFormat="1" applyFont="1" applyFill="1" applyBorder="1" applyAlignment="1">
      <alignment horizontal="center" vertical="center" wrapText="1"/>
    </xf>
    <xf numFmtId="0" fontId="23" fillId="0" borderId="1" xfId="3" applyFont="1" applyBorder="1" applyAlignment="1">
      <alignment horizontal="center" vertical="center" wrapText="1"/>
    </xf>
    <xf numFmtId="0" fontId="11" fillId="2" borderId="7" xfId="0" applyFont="1" applyFill="1" applyBorder="1" applyAlignment="1">
      <alignment horizontal="center" vertical="center" wrapText="1"/>
    </xf>
    <xf numFmtId="0" fontId="22" fillId="0" borderId="9" xfId="0" applyFont="1" applyBorder="1" applyAlignment="1">
      <alignment vertical="center" wrapText="1"/>
    </xf>
    <xf numFmtId="169" fontId="11" fillId="0" borderId="0" xfId="0" applyNumberFormat="1" applyFont="1" applyAlignment="1">
      <alignment vertical="center" wrapText="1"/>
    </xf>
    <xf numFmtId="17" fontId="11" fillId="0" borderId="0" xfId="0" applyNumberFormat="1" applyFont="1" applyBorder="1" applyAlignment="1">
      <alignment horizontal="center" vertical="center" wrapText="1"/>
    </xf>
    <xf numFmtId="0" fontId="11" fillId="0" borderId="0" xfId="0" applyFont="1" applyBorder="1" applyAlignment="1">
      <alignment vertical="center" wrapText="1"/>
    </xf>
    <xf numFmtId="169" fontId="21" fillId="0" borderId="4" xfId="8" applyNumberFormat="1" applyFont="1" applyBorder="1" applyAlignment="1">
      <alignment horizontal="center" vertical="center" wrapText="1"/>
    </xf>
    <xf numFmtId="17" fontId="11" fillId="0" borderId="3" xfId="0" applyNumberFormat="1" applyFont="1" applyBorder="1" applyAlignment="1">
      <alignment horizontal="center" vertical="center" wrapText="1"/>
    </xf>
    <xf numFmtId="0" fontId="11" fillId="0" borderId="3" xfId="0" applyFont="1" applyBorder="1" applyAlignment="1">
      <alignment vertical="center" wrapText="1"/>
    </xf>
    <xf numFmtId="0" fontId="11" fillId="0" borderId="5" xfId="0" applyFont="1" applyBorder="1" applyAlignment="1">
      <alignment horizontal="center" vertical="center" wrapText="1"/>
    </xf>
    <xf numFmtId="17" fontId="11" fillId="0" borderId="1" xfId="0" applyNumberFormat="1" applyFont="1" applyBorder="1" applyAlignment="1">
      <alignment horizontal="center" vertical="center" wrapText="1"/>
    </xf>
    <xf numFmtId="0" fontId="11" fillId="0" borderId="1" xfId="0" applyFont="1" applyBorder="1" applyAlignment="1">
      <alignment vertical="center" wrapText="1"/>
    </xf>
    <xf numFmtId="169" fontId="11" fillId="0" borderId="1" xfId="8" applyNumberFormat="1" applyFont="1" applyBorder="1" applyAlignment="1">
      <alignment horizontal="center" vertical="center" wrapText="1"/>
    </xf>
    <xf numFmtId="166" fontId="21" fillId="0" borderId="1" xfId="8" applyFont="1" applyBorder="1" applyAlignment="1">
      <alignment horizontal="center" vertical="center" wrapText="1"/>
    </xf>
    <xf numFmtId="14" fontId="11" fillId="0" borderId="1" xfId="0" applyNumberFormat="1" applyFont="1" applyBorder="1" applyAlignment="1">
      <alignment horizontal="center" vertical="center" wrapText="1"/>
    </xf>
    <xf numFmtId="0" fontId="22" fillId="0" borderId="0" xfId="0" applyFont="1" applyAlignment="1">
      <alignment horizontal="center" vertical="center" wrapText="1"/>
    </xf>
    <xf numFmtId="0" fontId="25" fillId="0" borderId="0" xfId="0" applyFont="1" applyAlignment="1">
      <alignment vertical="center" wrapText="1"/>
    </xf>
    <xf numFmtId="0" fontId="0" fillId="2" borderId="0" xfId="0" applyFill="1"/>
    <xf numFmtId="0" fontId="2" fillId="2" borderId="0" xfId="0" applyFont="1" applyFill="1" applyBorder="1" applyAlignment="1">
      <alignment horizontal="justify" vertical="center" wrapText="1"/>
    </xf>
    <xf numFmtId="0" fontId="5" fillId="2" borderId="0" xfId="0" applyFont="1" applyFill="1" applyBorder="1" applyAlignment="1">
      <alignment horizontal="left" vertical="center" wrapText="1"/>
    </xf>
    <xf numFmtId="170" fontId="1" fillId="2" borderId="0" xfId="9" applyNumberFormat="1" applyFont="1" applyFill="1" applyBorder="1" applyAlignment="1">
      <alignment horizontal="center" vertical="justify"/>
    </xf>
    <xf numFmtId="0" fontId="3" fillId="2" borderId="0" xfId="0" applyFont="1" applyFill="1" applyBorder="1" applyAlignment="1">
      <alignment horizontal="justify" vertical="justify" wrapText="1"/>
    </xf>
    <xf numFmtId="0" fontId="5" fillId="2" borderId="0" xfId="0" applyFont="1" applyFill="1" applyBorder="1" applyAlignment="1">
      <alignment horizontal="center" vertical="center"/>
    </xf>
    <xf numFmtId="0" fontId="5" fillId="2" borderId="0" xfId="0" applyFont="1" applyFill="1" applyBorder="1" applyAlignment="1">
      <alignment horizont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5" fillId="2" borderId="0" xfId="0" applyFont="1" applyFill="1" applyBorder="1"/>
    <xf numFmtId="0" fontId="3" fillId="2" borderId="0" xfId="0" applyFont="1" applyFill="1" applyBorder="1"/>
    <xf numFmtId="0" fontId="2" fillId="2" borderId="21" xfId="0" applyFont="1" applyFill="1" applyBorder="1" applyAlignment="1">
      <alignment horizontal="justify" vertical="center" wrapText="1"/>
    </xf>
    <xf numFmtId="0" fontId="5" fillId="2" borderId="21" xfId="0" applyFont="1" applyFill="1" applyBorder="1" applyAlignment="1">
      <alignment horizontal="left" vertical="center" wrapText="1"/>
    </xf>
    <xf numFmtId="170" fontId="1" fillId="2" borderId="22" xfId="9" applyNumberFormat="1" applyFont="1" applyFill="1" applyBorder="1" applyAlignment="1">
      <alignment horizontal="center" vertical="justify"/>
    </xf>
    <xf numFmtId="0" fontId="3" fillId="2" borderId="22" xfId="0" applyFont="1" applyFill="1" applyBorder="1" applyAlignment="1">
      <alignment horizontal="justify" vertical="justify" wrapText="1"/>
    </xf>
    <xf numFmtId="0" fontId="5" fillId="2" borderId="23" xfId="0" applyFont="1" applyFill="1" applyBorder="1" applyAlignment="1">
      <alignment horizontal="center" vertical="center"/>
    </xf>
    <xf numFmtId="0" fontId="5" fillId="2" borderId="23" xfId="0" applyFont="1" applyFill="1" applyBorder="1" applyAlignment="1">
      <alignment horizontal="center"/>
    </xf>
    <xf numFmtId="0" fontId="3" fillId="2" borderId="24" xfId="0" applyFont="1" applyFill="1" applyBorder="1" applyAlignment="1">
      <alignment horizontal="center" vertical="center" wrapText="1"/>
    </xf>
    <xf numFmtId="0" fontId="3" fillId="2" borderId="24" xfId="0" applyFont="1" applyFill="1" applyBorder="1" applyAlignment="1">
      <alignment horizontal="center" vertical="center"/>
    </xf>
    <xf numFmtId="0" fontId="5" fillId="2" borderId="0" xfId="0" applyFont="1" applyFill="1"/>
    <xf numFmtId="0" fontId="3" fillId="2" borderId="0" xfId="0" applyFont="1" applyFill="1"/>
    <xf numFmtId="0" fontId="0" fillId="2" borderId="0" xfId="0" applyFill="1" applyBorder="1" applyAlignment="1">
      <alignment horizontal="center"/>
    </xf>
    <xf numFmtId="0" fontId="0" fillId="2" borderId="0" xfId="0" applyFill="1" applyBorder="1" applyAlignment="1">
      <alignment vertical="justify"/>
    </xf>
    <xf numFmtId="167" fontId="0" fillId="2" borderId="0" xfId="7" applyFont="1" applyFill="1"/>
    <xf numFmtId="0" fontId="0" fillId="2" borderId="0" xfId="0" applyFill="1" applyAlignment="1">
      <alignment vertical="top"/>
    </xf>
    <xf numFmtId="0" fontId="28" fillId="2" borderId="0" xfId="0" applyFont="1" applyFill="1" applyAlignment="1">
      <alignment horizontal="left"/>
    </xf>
    <xf numFmtId="0" fontId="0" fillId="2" borderId="0" xfId="0" applyFont="1" applyFill="1"/>
    <xf numFmtId="0" fontId="0" fillId="2" borderId="0" xfId="0" applyFill="1" applyBorder="1"/>
    <xf numFmtId="0" fontId="0" fillId="2" borderId="0" xfId="0" applyFont="1" applyFill="1" applyBorder="1"/>
    <xf numFmtId="0" fontId="14" fillId="2" borderId="0" xfId="0" applyFont="1" applyFill="1" applyBorder="1"/>
    <xf numFmtId="167" fontId="15" fillId="2" borderId="0" xfId="7" applyNumberFormat="1" applyFont="1" applyFill="1" applyBorder="1" applyAlignment="1">
      <alignment horizontal="center"/>
    </xf>
    <xf numFmtId="167" fontId="14" fillId="2" borderId="0" xfId="7" applyNumberFormat="1" applyFont="1" applyFill="1" applyBorder="1"/>
    <xf numFmtId="171" fontId="14" fillId="2" borderId="0" xfId="7" applyNumberFormat="1" applyFont="1" applyFill="1" applyBorder="1"/>
    <xf numFmtId="0" fontId="14" fillId="2" borderId="0" xfId="0" applyFont="1" applyFill="1" applyBorder="1" applyAlignment="1">
      <alignment horizontal="center"/>
    </xf>
    <xf numFmtId="1" fontId="14" fillId="2" borderId="0" xfId="9" applyNumberFormat="1" applyFont="1" applyFill="1" applyBorder="1"/>
    <xf numFmtId="165" fontId="14" fillId="2" borderId="0" xfId="8" applyNumberFormat="1" applyFont="1" applyFill="1" applyBorder="1"/>
    <xf numFmtId="39" fontId="14" fillId="2" borderId="0" xfId="7" applyNumberFormat="1" applyFont="1" applyFill="1" applyBorder="1"/>
    <xf numFmtId="0" fontId="15" fillId="2" borderId="0" xfId="0" applyFont="1" applyFill="1" applyBorder="1" applyAlignment="1">
      <alignment horizontal="center" vertical="justify" wrapText="1"/>
    </xf>
    <xf numFmtId="0" fontId="15" fillId="2" borderId="0" xfId="0" applyFont="1" applyFill="1" applyBorder="1" applyAlignment="1">
      <alignment horizontal="center"/>
    </xf>
    <xf numFmtId="0" fontId="14" fillId="2" borderId="25" xfId="0" applyFont="1" applyFill="1" applyBorder="1"/>
    <xf numFmtId="0" fontId="14" fillId="2" borderId="17" xfId="0" applyFont="1" applyFill="1" applyBorder="1"/>
    <xf numFmtId="0" fontId="14" fillId="2" borderId="18" xfId="0" applyFont="1" applyFill="1" applyBorder="1"/>
    <xf numFmtId="167" fontId="15" fillId="2" borderId="26" xfId="7" applyNumberFormat="1" applyFont="1" applyFill="1" applyBorder="1" applyAlignment="1">
      <alignment horizontal="center"/>
    </xf>
    <xf numFmtId="0" fontId="14" fillId="2" borderId="20" xfId="0" applyFont="1" applyFill="1" applyBorder="1"/>
    <xf numFmtId="2" fontId="14" fillId="2" borderId="0" xfId="9" applyNumberFormat="1" applyFont="1" applyFill="1" applyBorder="1"/>
    <xf numFmtId="171" fontId="14" fillId="2" borderId="17" xfId="7" applyNumberFormat="1" applyFont="1" applyFill="1" applyBorder="1"/>
    <xf numFmtId="0" fontId="14" fillId="2" borderId="17" xfId="0" applyFont="1" applyFill="1" applyBorder="1" applyAlignment="1">
      <alignment horizontal="center"/>
    </xf>
    <xf numFmtId="0" fontId="15" fillId="2" borderId="26" xfId="0" applyFont="1" applyFill="1" applyBorder="1" applyAlignment="1">
      <alignment horizontal="center" vertical="justify" wrapText="1"/>
    </xf>
    <xf numFmtId="0" fontId="15" fillId="2" borderId="20" xfId="0" applyFont="1" applyFill="1" applyBorder="1" applyAlignment="1">
      <alignment horizontal="center"/>
    </xf>
    <xf numFmtId="0" fontId="15" fillId="2" borderId="24" xfId="0" applyFont="1" applyFill="1" applyBorder="1" applyAlignment="1">
      <alignment horizontal="center" vertical="justify" wrapText="1"/>
    </xf>
    <xf numFmtId="0" fontId="19" fillId="2" borderId="0" xfId="0" applyFont="1" applyFill="1" applyBorder="1" applyAlignment="1">
      <alignment horizontal="center"/>
    </xf>
    <xf numFmtId="0" fontId="4" fillId="2" borderId="0" xfId="0" applyFont="1" applyFill="1" applyBorder="1" applyAlignment="1">
      <alignment horizontal="center"/>
    </xf>
    <xf numFmtId="0" fontId="4" fillId="2" borderId="0" xfId="0" applyFont="1" applyFill="1" applyBorder="1"/>
    <xf numFmtId="0" fontId="4" fillId="2" borderId="0" xfId="0" applyFont="1" applyFill="1" applyBorder="1" applyAlignment="1">
      <alignment horizontal="justify" vertical="center" wrapText="1"/>
    </xf>
    <xf numFmtId="41" fontId="0" fillId="2" borderId="0" xfId="6" applyFont="1" applyFill="1" applyAlignment="1">
      <alignment vertical="center"/>
    </xf>
    <xf numFmtId="0" fontId="4" fillId="2" borderId="24" xfId="0" applyFont="1" applyFill="1" applyBorder="1" applyAlignment="1">
      <alignment horizontal="center" vertical="center"/>
    </xf>
    <xf numFmtId="0" fontId="4" fillId="2" borderId="24" xfId="0" applyFont="1" applyFill="1" applyBorder="1" applyAlignment="1">
      <alignment vertical="center"/>
    </xf>
    <xf numFmtId="0" fontId="4" fillId="2" borderId="28" xfId="0" applyFont="1" applyFill="1" applyBorder="1" applyAlignment="1">
      <alignment horizontal="justify" vertical="center" wrapText="1"/>
    </xf>
    <xf numFmtId="164" fontId="4" fillId="2" borderId="24" xfId="7" applyNumberFormat="1" applyFont="1" applyFill="1" applyBorder="1" applyAlignment="1">
      <alignment horizontal="justify" vertical="center" wrapText="1"/>
    </xf>
    <xf numFmtId="0" fontId="4" fillId="2" borderId="24" xfId="0" applyFont="1" applyFill="1" applyBorder="1" applyAlignment="1">
      <alignment horizontal="justify" vertical="center" wrapText="1"/>
    </xf>
    <xf numFmtId="0" fontId="4" fillId="2" borderId="23" xfId="0" applyFont="1" applyFill="1" applyBorder="1" applyAlignment="1">
      <alignment horizontal="center" vertical="center"/>
    </xf>
    <xf numFmtId="0" fontId="4" fillId="2" borderId="23" xfId="0" applyFont="1" applyFill="1" applyBorder="1" applyAlignment="1">
      <alignment vertical="center"/>
    </xf>
    <xf numFmtId="0" fontId="4" fillId="2" borderId="20" xfId="0" applyFont="1" applyFill="1" applyBorder="1" applyAlignment="1">
      <alignment vertical="center"/>
    </xf>
    <xf numFmtId="0" fontId="6" fillId="2" borderId="28" xfId="0" applyFont="1" applyFill="1" applyBorder="1" applyAlignment="1">
      <alignment horizontal="center" vertical="center"/>
    </xf>
    <xf numFmtId="0" fontId="19" fillId="2" borderId="0" xfId="0" applyFont="1" applyFill="1"/>
    <xf numFmtId="0" fontId="0" fillId="2" borderId="0" xfId="0" applyFont="1" applyFill="1" applyAlignment="1">
      <alignment horizontal="center"/>
    </xf>
    <xf numFmtId="172" fontId="14" fillId="2" borderId="29" xfId="0" applyNumberFormat="1" applyFont="1" applyFill="1" applyBorder="1" applyAlignment="1">
      <alignment horizontal="center" vertical="center"/>
    </xf>
    <xf numFmtId="0" fontId="15" fillId="2" borderId="24" xfId="0" applyFont="1" applyFill="1" applyBorder="1"/>
    <xf numFmtId="173" fontId="14" fillId="2" borderId="23" xfId="0" applyNumberFormat="1" applyFont="1" applyFill="1" applyBorder="1" applyAlignment="1">
      <alignment horizontal="center" vertical="center"/>
    </xf>
    <xf numFmtId="164" fontId="15" fillId="2" borderId="24" xfId="0" applyNumberFormat="1" applyFont="1" applyFill="1" applyBorder="1" applyAlignment="1">
      <alignment wrapText="1"/>
    </xf>
    <xf numFmtId="172" fontId="14" fillId="2" borderId="30" xfId="0" applyNumberFormat="1" applyFont="1" applyFill="1" applyBorder="1" applyAlignment="1">
      <alignment horizontal="center" vertical="center"/>
    </xf>
    <xf numFmtId="0" fontId="15" fillId="2" borderId="24" xfId="0" applyFont="1" applyFill="1" applyBorder="1" applyAlignment="1">
      <alignment horizontal="center" vertical="center"/>
    </xf>
    <xf numFmtId="0" fontId="15" fillId="2" borderId="23" xfId="0" applyFont="1" applyFill="1" applyBorder="1" applyAlignment="1">
      <alignment horizontal="center" vertical="center" wrapText="1"/>
    </xf>
    <xf numFmtId="0" fontId="29" fillId="2" borderId="0" xfId="0" applyFont="1" applyFill="1"/>
    <xf numFmtId="0" fontId="17" fillId="2" borderId="0" xfId="0" applyFont="1" applyFill="1"/>
    <xf numFmtId="0" fontId="7" fillId="2" borderId="0" xfId="0" applyFont="1" applyFill="1" applyAlignment="1">
      <alignment horizontal="left"/>
    </xf>
    <xf numFmtId="0" fontId="8" fillId="0" borderId="1" xfId="0" applyFont="1" applyBorder="1" applyAlignment="1">
      <alignment horizontal="center"/>
    </xf>
    <xf numFmtId="0" fontId="4" fillId="0" borderId="0" xfId="0" applyFont="1" applyAlignment="1">
      <alignment horizontal="center"/>
    </xf>
    <xf numFmtId="0" fontId="11" fillId="0" borderId="0" xfId="3" applyFont="1" applyBorder="1" applyAlignment="1">
      <alignment horizontal="left" vertical="center" wrapText="1"/>
    </xf>
    <xf numFmtId="0" fontId="22" fillId="0" borderId="0" xfId="3" applyFont="1" applyBorder="1" applyAlignment="1">
      <alignment horizontal="left" vertical="center" wrapText="1"/>
    </xf>
    <xf numFmtId="0" fontId="23" fillId="3" borderId="13" xfId="3" applyFont="1" applyFill="1" applyBorder="1" applyAlignment="1">
      <alignment horizontal="center" vertical="center" wrapText="1"/>
    </xf>
    <xf numFmtId="0" fontId="23" fillId="3" borderId="12" xfId="3" applyFont="1" applyFill="1" applyBorder="1" applyAlignment="1">
      <alignment horizontal="center" vertical="center" wrapText="1"/>
    </xf>
    <xf numFmtId="0" fontId="23" fillId="3" borderId="11" xfId="3"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23" fillId="6" borderId="13" xfId="3" applyFont="1" applyFill="1" applyBorder="1" applyAlignment="1">
      <alignment horizontal="center" vertical="center" wrapText="1"/>
    </xf>
    <xf numFmtId="0" fontId="23" fillId="6" borderId="12" xfId="3" applyFont="1" applyFill="1" applyBorder="1" applyAlignment="1">
      <alignment horizontal="center" vertical="center" wrapText="1"/>
    </xf>
    <xf numFmtId="0" fontId="23" fillId="6" borderId="11" xfId="3" applyFont="1" applyFill="1" applyBorder="1" applyAlignment="1">
      <alignment horizontal="center" vertical="center" wrapText="1"/>
    </xf>
    <xf numFmtId="0" fontId="27" fillId="0" borderId="0" xfId="0" applyFont="1" applyAlignment="1">
      <alignment horizontal="center" vertical="center" wrapText="1"/>
    </xf>
    <xf numFmtId="0" fontId="23" fillId="4" borderId="6"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2" xfId="0" applyFont="1" applyFill="1" applyBorder="1" applyAlignment="1">
      <alignment horizontal="center" vertical="center" wrapText="1"/>
    </xf>
    <xf numFmtId="0" fontId="23" fillId="7" borderId="13" xfId="3" applyFont="1" applyFill="1" applyBorder="1" applyAlignment="1">
      <alignment horizontal="center" vertical="center" wrapText="1"/>
    </xf>
    <xf numFmtId="0" fontId="23" fillId="7" borderId="12" xfId="3" applyFont="1" applyFill="1" applyBorder="1" applyAlignment="1">
      <alignment horizontal="center" vertical="center" wrapText="1"/>
    </xf>
    <xf numFmtId="0" fontId="23" fillId="7" borderId="11" xfId="3" applyFont="1" applyFill="1" applyBorder="1" applyAlignment="1">
      <alignment horizontal="center" vertical="center" wrapText="1"/>
    </xf>
    <xf numFmtId="0" fontId="23" fillId="9" borderId="13" xfId="3" applyFont="1" applyFill="1" applyBorder="1" applyAlignment="1">
      <alignment horizontal="center" vertical="center" wrapText="1"/>
    </xf>
    <xf numFmtId="0" fontId="23" fillId="9" borderId="12" xfId="3" applyFont="1" applyFill="1" applyBorder="1" applyAlignment="1">
      <alignment horizontal="center" vertical="center" wrapText="1"/>
    </xf>
    <xf numFmtId="0" fontId="23" fillId="9" borderId="11" xfId="3" applyFont="1" applyFill="1" applyBorder="1" applyAlignment="1">
      <alignment horizontal="center" vertical="center" wrapText="1"/>
    </xf>
    <xf numFmtId="0" fontId="23" fillId="8" borderId="6" xfId="0" applyFont="1" applyFill="1" applyBorder="1" applyAlignment="1">
      <alignment horizontal="center" vertical="center" wrapText="1"/>
    </xf>
    <xf numFmtId="0" fontId="23" fillId="8" borderId="2" xfId="0" applyFont="1" applyFill="1" applyBorder="1" applyAlignment="1">
      <alignment horizontal="center" vertical="center" wrapText="1"/>
    </xf>
    <xf numFmtId="0" fontId="20" fillId="0" borderId="13" xfId="0" applyFont="1" applyBorder="1" applyAlignment="1">
      <alignment horizontal="center" vertical="center" wrapText="1"/>
    </xf>
    <xf numFmtId="0" fontId="20" fillId="0" borderId="12"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16" xfId="0" applyFont="1" applyBorder="1" applyAlignment="1">
      <alignment horizontal="center" vertical="center" wrapText="1"/>
    </xf>
    <xf numFmtId="0" fontId="28" fillId="2" borderId="0" xfId="0" applyFont="1" applyFill="1" applyAlignment="1">
      <alignment horizontal="justify" vertical="center" wrapText="1"/>
    </xf>
    <xf numFmtId="0" fontId="15" fillId="2" borderId="28" xfId="0" applyFont="1" applyFill="1" applyBorder="1" applyAlignment="1">
      <alignment horizontal="center" vertical="justify" wrapText="1"/>
    </xf>
    <xf numFmtId="0" fontId="15" fillId="2" borderId="27" xfId="0" applyFont="1" applyFill="1" applyBorder="1" applyAlignment="1">
      <alignment horizontal="center" vertical="justify" wrapText="1"/>
    </xf>
    <xf numFmtId="0" fontId="15" fillId="2" borderId="0" xfId="0" applyFont="1" applyFill="1" applyBorder="1" applyAlignment="1">
      <alignment horizontal="center" vertical="justify" wrapText="1"/>
    </xf>
    <xf numFmtId="0" fontId="0" fillId="2" borderId="0" xfId="0" applyFont="1" applyFill="1" applyAlignment="1">
      <alignment horizontal="justify" vertical="justify"/>
    </xf>
    <xf numFmtId="0" fontId="6" fillId="2" borderId="13"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23" fillId="2" borderId="0" xfId="0" applyFont="1" applyFill="1" applyAlignment="1">
      <alignment horizontal="left" vertical="justify"/>
    </xf>
    <xf numFmtId="0" fontId="15" fillId="2" borderId="13"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20" xfId="0" applyFont="1" applyFill="1" applyBorder="1" applyAlignment="1">
      <alignment horizontal="center" vertical="center"/>
    </xf>
    <xf numFmtId="0" fontId="15" fillId="2" borderId="0" xfId="0" applyFont="1" applyFill="1" applyBorder="1" applyAlignment="1">
      <alignment horizontal="center" vertical="center"/>
    </xf>
    <xf numFmtId="0" fontId="23" fillId="2" borderId="0" xfId="0" applyFont="1" applyFill="1" applyAlignment="1">
      <alignment horizontal="left" vertical="center" wrapText="1"/>
    </xf>
    <xf numFmtId="0" fontId="13" fillId="0" borderId="0" xfId="0" applyFont="1" applyBorder="1" applyAlignment="1">
      <alignment horizontal="left" vertical="top" wrapText="1"/>
    </xf>
    <xf numFmtId="0" fontId="16" fillId="0" borderId="0" xfId="0" applyFont="1" applyBorder="1" applyAlignment="1">
      <alignment horizontal="left" vertical="top" wrapText="1"/>
    </xf>
    <xf numFmtId="0" fontId="16" fillId="0" borderId="0" xfId="3" applyFont="1" applyBorder="1" applyAlignment="1">
      <alignment horizontal="left" vertical="top" wrapText="1"/>
    </xf>
    <xf numFmtId="0" fontId="13" fillId="0" borderId="0" xfId="3" applyFont="1" applyBorder="1" applyAlignment="1">
      <alignment horizontal="left" vertical="top" wrapText="1"/>
    </xf>
    <xf numFmtId="0" fontId="8" fillId="0" borderId="0" xfId="0" applyFont="1" applyAlignment="1">
      <alignment horizontal="center" vertical="center" wrapText="1"/>
    </xf>
  </cellXfs>
  <cellStyles count="10">
    <cellStyle name="Millares" xfId="7" builtinId="3"/>
    <cellStyle name="Millares [0] 2" xfId="6"/>
    <cellStyle name="Millares 2" xfId="1"/>
    <cellStyle name="Millares 3" xfId="5"/>
    <cellStyle name="Moneda" xfId="8" builtinId="4"/>
    <cellStyle name="Moneda 2" xfId="4"/>
    <cellStyle name="Normal" xfId="0" builtinId="0"/>
    <cellStyle name="Normal 2" xfId="2"/>
    <cellStyle name="Normal 3" xfId="3"/>
    <cellStyle name="Porcentaje" xfId="9" builtinId="5"/>
  </cellStyles>
  <dxfs count="0"/>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47625</xdr:rowOff>
    </xdr:from>
    <xdr:to>
      <xdr:col>8</xdr:col>
      <xdr:colOff>304800</xdr:colOff>
      <xdr:row>36</xdr:row>
      <xdr:rowOff>9525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47625"/>
          <a:ext cx="5619750" cy="681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36</xdr:row>
      <xdr:rowOff>28575</xdr:rowOff>
    </xdr:from>
    <xdr:to>
      <xdr:col>8</xdr:col>
      <xdr:colOff>295275</xdr:colOff>
      <xdr:row>67</xdr:row>
      <xdr:rowOff>85725</xdr:rowOff>
    </xdr:to>
    <xdr:pic>
      <xdr:nvPicPr>
        <xdr:cNvPr id="3" name="Imagen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71525" y="6886575"/>
          <a:ext cx="5619750" cy="5962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57150</xdr:colOff>
      <xdr:row>68</xdr:row>
      <xdr:rowOff>0</xdr:rowOff>
    </xdr:from>
    <xdr:to>
      <xdr:col>8</xdr:col>
      <xdr:colOff>342900</xdr:colOff>
      <xdr:row>98</xdr:row>
      <xdr:rowOff>66675</xdr:rowOff>
    </xdr:to>
    <xdr:pic>
      <xdr:nvPicPr>
        <xdr:cNvPr id="4" name="Imagen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19150" y="12954000"/>
          <a:ext cx="5619750" cy="5781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xdr:colOff>
      <xdr:row>99</xdr:row>
      <xdr:rowOff>38100</xdr:rowOff>
    </xdr:from>
    <xdr:to>
      <xdr:col>9</xdr:col>
      <xdr:colOff>314325</xdr:colOff>
      <xdr:row>131</xdr:row>
      <xdr:rowOff>28575</xdr:rowOff>
    </xdr:to>
    <xdr:pic>
      <xdr:nvPicPr>
        <xdr:cNvPr id="5" name="Imagen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43050" y="18897600"/>
          <a:ext cx="5629275" cy="6086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131</xdr:row>
      <xdr:rowOff>0</xdr:rowOff>
    </xdr:from>
    <xdr:to>
      <xdr:col>9</xdr:col>
      <xdr:colOff>409575</xdr:colOff>
      <xdr:row>166</xdr:row>
      <xdr:rowOff>152400</xdr:rowOff>
    </xdr:to>
    <xdr:pic>
      <xdr:nvPicPr>
        <xdr:cNvPr id="6" name="Imagen 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24000" y="24955500"/>
          <a:ext cx="5743575" cy="6819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xdr:colOff>
      <xdr:row>167</xdr:row>
      <xdr:rowOff>28575</xdr:rowOff>
    </xdr:from>
    <xdr:to>
      <xdr:col>9</xdr:col>
      <xdr:colOff>295275</xdr:colOff>
      <xdr:row>197</xdr:row>
      <xdr:rowOff>104775</xdr:rowOff>
    </xdr:to>
    <xdr:pic>
      <xdr:nvPicPr>
        <xdr:cNvPr id="7" name="Imagen 6"/>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533525" y="31842075"/>
          <a:ext cx="5619750" cy="579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38100</xdr:colOff>
      <xdr:row>198</xdr:row>
      <xdr:rowOff>19050</xdr:rowOff>
    </xdr:from>
    <xdr:to>
      <xdr:col>9</xdr:col>
      <xdr:colOff>323850</xdr:colOff>
      <xdr:row>233</xdr:row>
      <xdr:rowOff>104775</xdr:rowOff>
    </xdr:to>
    <xdr:pic>
      <xdr:nvPicPr>
        <xdr:cNvPr id="8" name="Imagen 7"/>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562100" y="37738050"/>
          <a:ext cx="5619750" cy="6753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zoomScale="85" zoomScaleNormal="85" workbookViewId="0">
      <pane xSplit="1" topLeftCell="B1" activePane="topRight" state="frozen"/>
      <selection pane="topRight" activeCell="A30" sqref="A30"/>
    </sheetView>
  </sheetViews>
  <sheetFormatPr baseColWidth="10" defaultRowHeight="11.25" x14ac:dyDescent="0.2"/>
  <cols>
    <col min="1" max="1" width="115.140625" style="2" customWidth="1"/>
    <col min="2" max="5" width="36.28515625" style="12" customWidth="1"/>
    <col min="6" max="16384" width="11.42578125" style="1"/>
  </cols>
  <sheetData>
    <row r="1" spans="1:5" x14ac:dyDescent="0.2">
      <c r="A1" s="183"/>
      <c r="B1" s="183"/>
      <c r="C1" s="183"/>
      <c r="D1" s="183"/>
      <c r="E1" s="183"/>
    </row>
    <row r="3" spans="1:5" ht="23.25" x14ac:dyDescent="0.35">
      <c r="A3" s="182" t="s">
        <v>55</v>
      </c>
      <c r="B3" s="182"/>
      <c r="C3" s="182"/>
      <c r="D3" s="182"/>
      <c r="E3" s="182"/>
    </row>
    <row r="4" spans="1:5" s="18" customFormat="1" ht="38.25" customHeight="1" x14ac:dyDescent="0.2">
      <c r="A4" s="27" t="s">
        <v>0</v>
      </c>
      <c r="B4" s="29" t="s">
        <v>56</v>
      </c>
      <c r="C4" s="29" t="s">
        <v>57</v>
      </c>
      <c r="D4" s="29" t="s">
        <v>58</v>
      </c>
      <c r="E4" s="29" t="s">
        <v>59</v>
      </c>
    </row>
    <row r="5" spans="1:5" x14ac:dyDescent="0.2">
      <c r="A5" s="4" t="s">
        <v>1</v>
      </c>
      <c r="B5" s="11" t="s">
        <v>31</v>
      </c>
      <c r="C5" s="11" t="s">
        <v>66</v>
      </c>
      <c r="D5" s="11" t="s">
        <v>31</v>
      </c>
      <c r="E5" s="11" t="s">
        <v>51</v>
      </c>
    </row>
    <row r="6" spans="1:5" ht="39" customHeight="1" x14ac:dyDescent="0.2">
      <c r="A6" s="16" t="s">
        <v>19</v>
      </c>
      <c r="B6" s="11" t="s">
        <v>4</v>
      </c>
      <c r="C6" s="11" t="s">
        <v>4</v>
      </c>
      <c r="D6" s="11" t="s">
        <v>4</v>
      </c>
      <c r="E6" s="11" t="s">
        <v>4</v>
      </c>
    </row>
    <row r="7" spans="1:5" x14ac:dyDescent="0.2">
      <c r="A7" s="5" t="s">
        <v>9</v>
      </c>
      <c r="B7" s="11"/>
      <c r="C7" s="11"/>
      <c r="D7" s="11"/>
      <c r="E7" s="11"/>
    </row>
    <row r="8" spans="1:5" x14ac:dyDescent="0.2">
      <c r="A8" s="6" t="s">
        <v>20</v>
      </c>
      <c r="B8" s="11" t="s">
        <v>60</v>
      </c>
      <c r="C8" s="11" t="s">
        <v>67</v>
      </c>
      <c r="D8" s="11" t="s">
        <v>75</v>
      </c>
      <c r="E8" s="11" t="s">
        <v>83</v>
      </c>
    </row>
    <row r="9" spans="1:5" ht="173.25" customHeight="1" x14ac:dyDescent="0.2">
      <c r="A9" s="7" t="s">
        <v>21</v>
      </c>
      <c r="B9" s="11" t="s">
        <v>4</v>
      </c>
      <c r="C9" s="11" t="s">
        <v>4</v>
      </c>
      <c r="D9" s="11" t="s">
        <v>4</v>
      </c>
      <c r="E9" s="11" t="s">
        <v>4</v>
      </c>
    </row>
    <row r="10" spans="1:5" x14ac:dyDescent="0.2">
      <c r="A10" s="7" t="s">
        <v>7</v>
      </c>
      <c r="B10" s="11" t="s">
        <v>61</v>
      </c>
      <c r="C10" s="11" t="s">
        <v>68</v>
      </c>
      <c r="D10" s="11" t="s">
        <v>76</v>
      </c>
      <c r="E10" s="11" t="s">
        <v>84</v>
      </c>
    </row>
    <row r="11" spans="1:5" x14ac:dyDescent="0.2">
      <c r="A11" s="5" t="s">
        <v>22</v>
      </c>
      <c r="B11" s="11" t="s">
        <v>5</v>
      </c>
      <c r="C11" s="11" t="s">
        <v>5</v>
      </c>
      <c r="D11" s="11" t="s">
        <v>5</v>
      </c>
      <c r="E11" s="11" t="s">
        <v>5</v>
      </c>
    </row>
    <row r="12" spans="1:5" x14ac:dyDescent="0.2">
      <c r="A12" s="8" t="s">
        <v>2</v>
      </c>
      <c r="B12" s="11" t="s">
        <v>5</v>
      </c>
      <c r="C12" s="11" t="s">
        <v>5</v>
      </c>
      <c r="D12" s="11" t="s">
        <v>5</v>
      </c>
      <c r="E12" s="11" t="s">
        <v>5</v>
      </c>
    </row>
    <row r="13" spans="1:5" x14ac:dyDescent="0.2">
      <c r="A13" s="5" t="s">
        <v>32</v>
      </c>
      <c r="B13" s="11" t="s">
        <v>5</v>
      </c>
      <c r="C13" s="11" t="s">
        <v>5</v>
      </c>
      <c r="D13" s="11"/>
      <c r="E13" s="11" t="s">
        <v>5</v>
      </c>
    </row>
    <row r="14" spans="1:5" ht="38.25" customHeight="1" x14ac:dyDescent="0.2">
      <c r="A14" s="8" t="s">
        <v>33</v>
      </c>
      <c r="B14" s="11" t="s">
        <v>5</v>
      </c>
      <c r="C14" s="11" t="s">
        <v>5</v>
      </c>
      <c r="D14" s="11" t="s">
        <v>5</v>
      </c>
      <c r="E14" s="11" t="s">
        <v>5</v>
      </c>
    </row>
    <row r="15" spans="1:5" x14ac:dyDescent="0.2">
      <c r="A15" s="6" t="s">
        <v>10</v>
      </c>
      <c r="B15" s="11" t="s">
        <v>62</v>
      </c>
      <c r="C15" s="11" t="s">
        <v>69</v>
      </c>
      <c r="D15" s="11" t="s">
        <v>77</v>
      </c>
      <c r="E15" s="11" t="s">
        <v>85</v>
      </c>
    </row>
    <row r="16" spans="1:5" ht="409.5" customHeight="1" x14ac:dyDescent="0.2">
      <c r="A16" s="7" t="s">
        <v>18</v>
      </c>
      <c r="B16" s="11" t="s">
        <v>4</v>
      </c>
      <c r="C16" s="11" t="s">
        <v>4</v>
      </c>
      <c r="D16" s="11" t="s">
        <v>4</v>
      </c>
      <c r="E16" s="11" t="s">
        <v>4</v>
      </c>
    </row>
    <row r="17" spans="1:5" ht="22.5" customHeight="1" x14ac:dyDescent="0.2">
      <c r="A17" s="5" t="s">
        <v>23</v>
      </c>
      <c r="B17" s="11" t="s">
        <v>63</v>
      </c>
      <c r="C17" s="11" t="s">
        <v>70</v>
      </c>
      <c r="D17" s="11" t="s">
        <v>79</v>
      </c>
      <c r="E17" s="11" t="s">
        <v>86</v>
      </c>
    </row>
    <row r="18" spans="1:5" ht="45.75" customHeight="1" x14ac:dyDescent="0.2">
      <c r="A18" s="8" t="s">
        <v>42</v>
      </c>
      <c r="B18" s="11" t="s">
        <v>4</v>
      </c>
      <c r="C18" s="11" t="s">
        <v>4</v>
      </c>
      <c r="D18" s="11" t="s">
        <v>78</v>
      </c>
      <c r="E18" s="11" t="s">
        <v>4</v>
      </c>
    </row>
    <row r="19" spans="1:5" ht="21.75" customHeight="1" x14ac:dyDescent="0.2">
      <c r="A19" s="5" t="s">
        <v>24</v>
      </c>
      <c r="B19" s="11" t="s">
        <v>44</v>
      </c>
      <c r="C19" s="11" t="s">
        <v>71</v>
      </c>
      <c r="D19" s="11" t="s">
        <v>45</v>
      </c>
      <c r="E19" s="11" t="s">
        <v>87</v>
      </c>
    </row>
    <row r="20" spans="1:5" ht="69.75" customHeight="1" x14ac:dyDescent="0.2">
      <c r="A20" s="8" t="s">
        <v>43</v>
      </c>
      <c r="B20" s="11" t="s">
        <v>4</v>
      </c>
      <c r="C20" s="11" t="s">
        <v>4</v>
      </c>
      <c r="D20" s="11" t="s">
        <v>80</v>
      </c>
      <c r="E20" s="11" t="s">
        <v>4</v>
      </c>
    </row>
    <row r="21" spans="1:5" ht="15.75" customHeight="1" x14ac:dyDescent="0.2">
      <c r="A21" s="6" t="s">
        <v>25</v>
      </c>
      <c r="B21" s="11" t="s">
        <v>64</v>
      </c>
      <c r="C21" s="11" t="s">
        <v>72</v>
      </c>
      <c r="D21" s="11" t="s">
        <v>38</v>
      </c>
      <c r="E21" s="11" t="s">
        <v>88</v>
      </c>
    </row>
    <row r="22" spans="1:5" ht="83.25" customHeight="1" x14ac:dyDescent="0.2">
      <c r="A22" s="8" t="s">
        <v>26</v>
      </c>
      <c r="B22" s="11" t="s">
        <v>4</v>
      </c>
      <c r="C22" s="11" t="s">
        <v>4</v>
      </c>
      <c r="D22" s="11" t="s">
        <v>4</v>
      </c>
      <c r="E22" s="11" t="s">
        <v>4</v>
      </c>
    </row>
    <row r="23" spans="1:5" x14ac:dyDescent="0.2">
      <c r="A23" s="9" t="s">
        <v>27</v>
      </c>
      <c r="B23" s="11" t="s">
        <v>65</v>
      </c>
      <c r="C23" s="11" t="s">
        <v>73</v>
      </c>
      <c r="D23" s="11" t="s">
        <v>50</v>
      </c>
      <c r="E23" s="11" t="s">
        <v>89</v>
      </c>
    </row>
    <row r="24" spans="1:5" ht="23.25" customHeight="1" x14ac:dyDescent="0.2">
      <c r="A24" s="8" t="s">
        <v>28</v>
      </c>
      <c r="B24" s="11" t="s">
        <v>4</v>
      </c>
      <c r="C24" s="11" t="s">
        <v>4</v>
      </c>
      <c r="D24" s="11" t="s">
        <v>4</v>
      </c>
      <c r="E24" s="11" t="s">
        <v>4</v>
      </c>
    </row>
    <row r="25" spans="1:5" ht="14.25" customHeight="1" x14ac:dyDescent="0.2">
      <c r="A25" s="6" t="s">
        <v>34</v>
      </c>
      <c r="B25" s="11" t="s">
        <v>47</v>
      </c>
      <c r="C25" s="11" t="s">
        <v>49</v>
      </c>
      <c r="D25" s="11" t="s">
        <v>81</v>
      </c>
      <c r="E25" s="11" t="s">
        <v>90</v>
      </c>
    </row>
    <row r="26" spans="1:5" ht="63" customHeight="1" x14ac:dyDescent="0.2">
      <c r="A26" s="8" t="s">
        <v>35</v>
      </c>
      <c r="B26" s="30" t="s">
        <v>52</v>
      </c>
      <c r="C26" s="30" t="s">
        <v>52</v>
      </c>
      <c r="D26" s="30" t="s">
        <v>52</v>
      </c>
      <c r="E26" s="11" t="s">
        <v>52</v>
      </c>
    </row>
    <row r="27" spans="1:5" ht="24.75" customHeight="1" x14ac:dyDescent="0.2">
      <c r="A27" s="9" t="s">
        <v>11</v>
      </c>
      <c r="B27" s="11" t="s">
        <v>6</v>
      </c>
      <c r="C27" s="11" t="s">
        <v>48</v>
      </c>
      <c r="D27" s="11" t="s">
        <v>6</v>
      </c>
      <c r="E27" s="11" t="s">
        <v>6</v>
      </c>
    </row>
    <row r="28" spans="1:5" ht="42.75" customHeight="1" x14ac:dyDescent="0.2">
      <c r="A28" s="7" t="s">
        <v>3</v>
      </c>
      <c r="B28" s="11" t="s">
        <v>4</v>
      </c>
      <c r="C28" s="11" t="s">
        <v>4</v>
      </c>
      <c r="D28" s="11" t="s">
        <v>4</v>
      </c>
      <c r="E28" s="11" t="s">
        <v>4</v>
      </c>
    </row>
    <row r="29" spans="1:5" ht="17.25" customHeight="1" x14ac:dyDescent="0.2">
      <c r="A29" s="6" t="s">
        <v>29</v>
      </c>
      <c r="B29" s="11" t="s">
        <v>39</v>
      </c>
      <c r="C29" s="11" t="s">
        <v>74</v>
      </c>
      <c r="D29" s="11" t="s">
        <v>82</v>
      </c>
      <c r="E29" s="11" t="s">
        <v>91</v>
      </c>
    </row>
    <row r="30" spans="1:5" ht="117.75" customHeight="1" x14ac:dyDescent="0.2">
      <c r="A30" s="10" t="s">
        <v>30</v>
      </c>
      <c r="B30" s="11" t="s">
        <v>4</v>
      </c>
      <c r="C30" s="11" t="s">
        <v>4</v>
      </c>
      <c r="D30" s="11" t="s">
        <v>4</v>
      </c>
      <c r="E30" s="31" t="s">
        <v>92</v>
      </c>
    </row>
    <row r="31" spans="1:5" ht="22.5" customHeight="1" x14ac:dyDescent="0.2">
      <c r="A31" s="13" t="s">
        <v>8</v>
      </c>
      <c r="B31" s="15" t="s">
        <v>4</v>
      </c>
      <c r="C31" s="15" t="s">
        <v>4</v>
      </c>
      <c r="D31" s="15" t="s">
        <v>4</v>
      </c>
      <c r="E31" s="32" t="s">
        <v>53</v>
      </c>
    </row>
    <row r="32" spans="1:5" x14ac:dyDescent="0.2">
      <c r="A32" s="3"/>
      <c r="B32" s="14"/>
      <c r="C32" s="14"/>
      <c r="D32" s="14"/>
      <c r="E32" s="14"/>
    </row>
  </sheetData>
  <mergeCells count="2">
    <mergeCell ref="A3:E3"/>
    <mergeCell ref="A1:E1"/>
  </mergeCells>
  <pageMargins left="0.7" right="0.7" top="0.75" bottom="0.75" header="0.3" footer="0.3"/>
  <pageSetup paperSize="130"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topLeftCell="A20" zoomScale="70" zoomScaleNormal="70" workbookViewId="0">
      <selection activeCell="D23" sqref="D23"/>
    </sheetView>
  </sheetViews>
  <sheetFormatPr baseColWidth="10" defaultRowHeight="14.25" x14ac:dyDescent="0.25"/>
  <cols>
    <col min="1" max="1" width="8.5703125" style="33" customWidth="1"/>
    <col min="2" max="2" width="5" style="33" customWidth="1"/>
    <col min="3" max="3" width="32.42578125" style="33" customWidth="1"/>
    <col min="4" max="4" width="21.5703125" style="33" customWidth="1"/>
    <col min="5" max="5" width="15.7109375" style="33" customWidth="1"/>
    <col min="6" max="6" width="41.42578125" style="33" customWidth="1"/>
    <col min="7" max="7" width="30.42578125" style="33" customWidth="1"/>
    <col min="8" max="8" width="18.42578125" style="33" customWidth="1"/>
    <col min="9" max="9" width="21.5703125" style="35" customWidth="1"/>
    <col min="10" max="10" width="23.7109375" style="33" customWidth="1"/>
    <col min="11" max="11" width="31.85546875" style="33" customWidth="1"/>
    <col min="12" max="12" width="23.7109375" style="34" customWidth="1"/>
    <col min="13" max="13" width="29.28515625" style="33" customWidth="1"/>
    <col min="14" max="14" width="17.42578125" style="33" customWidth="1"/>
    <col min="15" max="257" width="11.42578125" style="33"/>
    <col min="258" max="258" width="5.42578125" style="33" customWidth="1"/>
    <col min="259" max="259" width="5" style="33" customWidth="1"/>
    <col min="260" max="261" width="17.28515625" style="33" customWidth="1"/>
    <col min="262" max="262" width="15.7109375" style="33" customWidth="1"/>
    <col min="263" max="263" width="41.42578125" style="33" customWidth="1"/>
    <col min="264" max="264" width="21.7109375" style="33" customWidth="1"/>
    <col min="265" max="265" width="18.42578125" style="33" customWidth="1"/>
    <col min="266" max="266" width="19.28515625" style="33" customWidth="1"/>
    <col min="267" max="267" width="20.42578125" style="33" customWidth="1"/>
    <col min="268" max="513" width="11.42578125" style="33"/>
    <col min="514" max="514" width="5.42578125" style="33" customWidth="1"/>
    <col min="515" max="515" width="5" style="33" customWidth="1"/>
    <col min="516" max="517" width="17.28515625" style="33" customWidth="1"/>
    <col min="518" max="518" width="15.7109375" style="33" customWidth="1"/>
    <col min="519" max="519" width="41.42578125" style="33" customWidth="1"/>
    <col min="520" max="520" width="21.7109375" style="33" customWidth="1"/>
    <col min="521" max="521" width="18.42578125" style="33" customWidth="1"/>
    <col min="522" max="522" width="19.28515625" style="33" customWidth="1"/>
    <col min="523" max="523" width="20.42578125" style="33" customWidth="1"/>
    <col min="524" max="769" width="11.42578125" style="33"/>
    <col min="770" max="770" width="5.42578125" style="33" customWidth="1"/>
    <col min="771" max="771" width="5" style="33" customWidth="1"/>
    <col min="772" max="773" width="17.28515625" style="33" customWidth="1"/>
    <col min="774" max="774" width="15.7109375" style="33" customWidth="1"/>
    <col min="775" max="775" width="41.42578125" style="33" customWidth="1"/>
    <col min="776" max="776" width="21.7109375" style="33" customWidth="1"/>
    <col min="777" max="777" width="18.42578125" style="33" customWidth="1"/>
    <col min="778" max="778" width="19.28515625" style="33" customWidth="1"/>
    <col min="779" max="779" width="20.42578125" style="33" customWidth="1"/>
    <col min="780" max="1025" width="11.42578125" style="33"/>
    <col min="1026" max="1026" width="5.42578125" style="33" customWidth="1"/>
    <col min="1027" max="1027" width="5" style="33" customWidth="1"/>
    <col min="1028" max="1029" width="17.28515625" style="33" customWidth="1"/>
    <col min="1030" max="1030" width="15.7109375" style="33" customWidth="1"/>
    <col min="1031" max="1031" width="41.42578125" style="33" customWidth="1"/>
    <col min="1032" max="1032" width="21.7109375" style="33" customWidth="1"/>
    <col min="1033" max="1033" width="18.42578125" style="33" customWidth="1"/>
    <col min="1034" max="1034" width="19.28515625" style="33" customWidth="1"/>
    <col min="1035" max="1035" width="20.42578125" style="33" customWidth="1"/>
    <col min="1036" max="1281" width="11.42578125" style="33"/>
    <col min="1282" max="1282" width="5.42578125" style="33" customWidth="1"/>
    <col min="1283" max="1283" width="5" style="33" customWidth="1"/>
    <col min="1284" max="1285" width="17.28515625" style="33" customWidth="1"/>
    <col min="1286" max="1286" width="15.7109375" style="33" customWidth="1"/>
    <col min="1287" max="1287" width="41.42578125" style="33" customWidth="1"/>
    <col min="1288" max="1288" width="21.7109375" style="33" customWidth="1"/>
    <col min="1289" max="1289" width="18.42578125" style="33" customWidth="1"/>
    <col min="1290" max="1290" width="19.28515625" style="33" customWidth="1"/>
    <col min="1291" max="1291" width="20.42578125" style="33" customWidth="1"/>
    <col min="1292" max="1537" width="11.42578125" style="33"/>
    <col min="1538" max="1538" width="5.42578125" style="33" customWidth="1"/>
    <col min="1539" max="1539" width="5" style="33" customWidth="1"/>
    <col min="1540" max="1541" width="17.28515625" style="33" customWidth="1"/>
    <col min="1542" max="1542" width="15.7109375" style="33" customWidth="1"/>
    <col min="1543" max="1543" width="41.42578125" style="33" customWidth="1"/>
    <col min="1544" max="1544" width="21.7109375" style="33" customWidth="1"/>
    <col min="1545" max="1545" width="18.42578125" style="33" customWidth="1"/>
    <col min="1546" max="1546" width="19.28515625" style="33" customWidth="1"/>
    <col min="1547" max="1547" width="20.42578125" style="33" customWidth="1"/>
    <col min="1548" max="1793" width="11.42578125" style="33"/>
    <col min="1794" max="1794" width="5.42578125" style="33" customWidth="1"/>
    <col min="1795" max="1795" width="5" style="33" customWidth="1"/>
    <col min="1796" max="1797" width="17.28515625" style="33" customWidth="1"/>
    <col min="1798" max="1798" width="15.7109375" style="33" customWidth="1"/>
    <col min="1799" max="1799" width="41.42578125" style="33" customWidth="1"/>
    <col min="1800" max="1800" width="21.7109375" style="33" customWidth="1"/>
    <col min="1801" max="1801" width="18.42578125" style="33" customWidth="1"/>
    <col min="1802" max="1802" width="19.28515625" style="33" customWidth="1"/>
    <col min="1803" max="1803" width="20.42578125" style="33" customWidth="1"/>
    <col min="1804" max="2049" width="11.42578125" style="33"/>
    <col min="2050" max="2050" width="5.42578125" style="33" customWidth="1"/>
    <col min="2051" max="2051" width="5" style="33" customWidth="1"/>
    <col min="2052" max="2053" width="17.28515625" style="33" customWidth="1"/>
    <col min="2054" max="2054" width="15.7109375" style="33" customWidth="1"/>
    <col min="2055" max="2055" width="41.42578125" style="33" customWidth="1"/>
    <col min="2056" max="2056" width="21.7109375" style="33" customWidth="1"/>
    <col min="2057" max="2057" width="18.42578125" style="33" customWidth="1"/>
    <col min="2058" max="2058" width="19.28515625" style="33" customWidth="1"/>
    <col min="2059" max="2059" width="20.42578125" style="33" customWidth="1"/>
    <col min="2060" max="2305" width="11.42578125" style="33"/>
    <col min="2306" max="2306" width="5.42578125" style="33" customWidth="1"/>
    <col min="2307" max="2307" width="5" style="33" customWidth="1"/>
    <col min="2308" max="2309" width="17.28515625" style="33" customWidth="1"/>
    <col min="2310" max="2310" width="15.7109375" style="33" customWidth="1"/>
    <col min="2311" max="2311" width="41.42578125" style="33" customWidth="1"/>
    <col min="2312" max="2312" width="21.7109375" style="33" customWidth="1"/>
    <col min="2313" max="2313" width="18.42578125" style="33" customWidth="1"/>
    <col min="2314" max="2314" width="19.28515625" style="33" customWidth="1"/>
    <col min="2315" max="2315" width="20.42578125" style="33" customWidth="1"/>
    <col min="2316" max="2561" width="11.42578125" style="33"/>
    <col min="2562" max="2562" width="5.42578125" style="33" customWidth="1"/>
    <col min="2563" max="2563" width="5" style="33" customWidth="1"/>
    <col min="2564" max="2565" width="17.28515625" style="33" customWidth="1"/>
    <col min="2566" max="2566" width="15.7109375" style="33" customWidth="1"/>
    <col min="2567" max="2567" width="41.42578125" style="33" customWidth="1"/>
    <col min="2568" max="2568" width="21.7109375" style="33" customWidth="1"/>
    <col min="2569" max="2569" width="18.42578125" style="33" customWidth="1"/>
    <col min="2570" max="2570" width="19.28515625" style="33" customWidth="1"/>
    <col min="2571" max="2571" width="20.42578125" style="33" customWidth="1"/>
    <col min="2572" max="2817" width="11.42578125" style="33"/>
    <col min="2818" max="2818" width="5.42578125" style="33" customWidth="1"/>
    <col min="2819" max="2819" width="5" style="33" customWidth="1"/>
    <col min="2820" max="2821" width="17.28515625" style="33" customWidth="1"/>
    <col min="2822" max="2822" width="15.7109375" style="33" customWidth="1"/>
    <col min="2823" max="2823" width="41.42578125" style="33" customWidth="1"/>
    <col min="2824" max="2824" width="21.7109375" style="33" customWidth="1"/>
    <col min="2825" max="2825" width="18.42578125" style="33" customWidth="1"/>
    <col min="2826" max="2826" width="19.28515625" style="33" customWidth="1"/>
    <col min="2827" max="2827" width="20.42578125" style="33" customWidth="1"/>
    <col min="2828" max="3073" width="11.42578125" style="33"/>
    <col min="3074" max="3074" width="5.42578125" style="33" customWidth="1"/>
    <col min="3075" max="3075" width="5" style="33" customWidth="1"/>
    <col min="3076" max="3077" width="17.28515625" style="33" customWidth="1"/>
    <col min="3078" max="3078" width="15.7109375" style="33" customWidth="1"/>
    <col min="3079" max="3079" width="41.42578125" style="33" customWidth="1"/>
    <col min="3080" max="3080" width="21.7109375" style="33" customWidth="1"/>
    <col min="3081" max="3081" width="18.42578125" style="33" customWidth="1"/>
    <col min="3082" max="3082" width="19.28515625" style="33" customWidth="1"/>
    <col min="3083" max="3083" width="20.42578125" style="33" customWidth="1"/>
    <col min="3084" max="3329" width="11.42578125" style="33"/>
    <col min="3330" max="3330" width="5.42578125" style="33" customWidth="1"/>
    <col min="3331" max="3331" width="5" style="33" customWidth="1"/>
    <col min="3332" max="3333" width="17.28515625" style="33" customWidth="1"/>
    <col min="3334" max="3334" width="15.7109375" style="33" customWidth="1"/>
    <col min="3335" max="3335" width="41.42578125" style="33" customWidth="1"/>
    <col min="3336" max="3336" width="21.7109375" style="33" customWidth="1"/>
    <col min="3337" max="3337" width="18.42578125" style="33" customWidth="1"/>
    <col min="3338" max="3338" width="19.28515625" style="33" customWidth="1"/>
    <col min="3339" max="3339" width="20.42578125" style="33" customWidth="1"/>
    <col min="3340" max="3585" width="11.42578125" style="33"/>
    <col min="3586" max="3586" width="5.42578125" style="33" customWidth="1"/>
    <col min="3587" max="3587" width="5" style="33" customWidth="1"/>
    <col min="3588" max="3589" width="17.28515625" style="33" customWidth="1"/>
    <col min="3590" max="3590" width="15.7109375" style="33" customWidth="1"/>
    <col min="3591" max="3591" width="41.42578125" style="33" customWidth="1"/>
    <col min="3592" max="3592" width="21.7109375" style="33" customWidth="1"/>
    <col min="3593" max="3593" width="18.42578125" style="33" customWidth="1"/>
    <col min="3594" max="3594" width="19.28515625" style="33" customWidth="1"/>
    <col min="3595" max="3595" width="20.42578125" style="33" customWidth="1"/>
    <col min="3596" max="3841" width="11.42578125" style="33"/>
    <col min="3842" max="3842" width="5.42578125" style="33" customWidth="1"/>
    <col min="3843" max="3843" width="5" style="33" customWidth="1"/>
    <col min="3844" max="3845" width="17.28515625" style="33" customWidth="1"/>
    <col min="3846" max="3846" width="15.7109375" style="33" customWidth="1"/>
    <col min="3847" max="3847" width="41.42578125" style="33" customWidth="1"/>
    <col min="3848" max="3848" width="21.7109375" style="33" customWidth="1"/>
    <col min="3849" max="3849" width="18.42578125" style="33" customWidth="1"/>
    <col min="3850" max="3850" width="19.28515625" style="33" customWidth="1"/>
    <col min="3851" max="3851" width="20.42578125" style="33" customWidth="1"/>
    <col min="3852" max="4097" width="11.42578125" style="33"/>
    <col min="4098" max="4098" width="5.42578125" style="33" customWidth="1"/>
    <col min="4099" max="4099" width="5" style="33" customWidth="1"/>
    <col min="4100" max="4101" width="17.28515625" style="33" customWidth="1"/>
    <col min="4102" max="4102" width="15.7109375" style="33" customWidth="1"/>
    <col min="4103" max="4103" width="41.42578125" style="33" customWidth="1"/>
    <col min="4104" max="4104" width="21.7109375" style="33" customWidth="1"/>
    <col min="4105" max="4105" width="18.42578125" style="33" customWidth="1"/>
    <col min="4106" max="4106" width="19.28515625" style="33" customWidth="1"/>
    <col min="4107" max="4107" width="20.42578125" style="33" customWidth="1"/>
    <col min="4108" max="4353" width="11.42578125" style="33"/>
    <col min="4354" max="4354" width="5.42578125" style="33" customWidth="1"/>
    <col min="4355" max="4355" width="5" style="33" customWidth="1"/>
    <col min="4356" max="4357" width="17.28515625" style="33" customWidth="1"/>
    <col min="4358" max="4358" width="15.7109375" style="33" customWidth="1"/>
    <col min="4359" max="4359" width="41.42578125" style="33" customWidth="1"/>
    <col min="4360" max="4360" width="21.7109375" style="33" customWidth="1"/>
    <col min="4361" max="4361" width="18.42578125" style="33" customWidth="1"/>
    <col min="4362" max="4362" width="19.28515625" style="33" customWidth="1"/>
    <col min="4363" max="4363" width="20.42578125" style="33" customWidth="1"/>
    <col min="4364" max="4609" width="11.42578125" style="33"/>
    <col min="4610" max="4610" width="5.42578125" style="33" customWidth="1"/>
    <col min="4611" max="4611" width="5" style="33" customWidth="1"/>
    <col min="4612" max="4613" width="17.28515625" style="33" customWidth="1"/>
    <col min="4614" max="4614" width="15.7109375" style="33" customWidth="1"/>
    <col min="4615" max="4615" width="41.42578125" style="33" customWidth="1"/>
    <col min="4616" max="4616" width="21.7109375" style="33" customWidth="1"/>
    <col min="4617" max="4617" width="18.42578125" style="33" customWidth="1"/>
    <col min="4618" max="4618" width="19.28515625" style="33" customWidth="1"/>
    <col min="4619" max="4619" width="20.42578125" style="33" customWidth="1"/>
    <col min="4620" max="4865" width="11.42578125" style="33"/>
    <col min="4866" max="4866" width="5.42578125" style="33" customWidth="1"/>
    <col min="4867" max="4867" width="5" style="33" customWidth="1"/>
    <col min="4868" max="4869" width="17.28515625" style="33" customWidth="1"/>
    <col min="4870" max="4870" width="15.7109375" style="33" customWidth="1"/>
    <col min="4871" max="4871" width="41.42578125" style="33" customWidth="1"/>
    <col min="4872" max="4872" width="21.7109375" style="33" customWidth="1"/>
    <col min="4873" max="4873" width="18.42578125" style="33" customWidth="1"/>
    <col min="4874" max="4874" width="19.28515625" style="33" customWidth="1"/>
    <col min="4875" max="4875" width="20.42578125" style="33" customWidth="1"/>
    <col min="4876" max="5121" width="11.42578125" style="33"/>
    <col min="5122" max="5122" width="5.42578125" style="33" customWidth="1"/>
    <col min="5123" max="5123" width="5" style="33" customWidth="1"/>
    <col min="5124" max="5125" width="17.28515625" style="33" customWidth="1"/>
    <col min="5126" max="5126" width="15.7109375" style="33" customWidth="1"/>
    <col min="5127" max="5127" width="41.42578125" style="33" customWidth="1"/>
    <col min="5128" max="5128" width="21.7109375" style="33" customWidth="1"/>
    <col min="5129" max="5129" width="18.42578125" style="33" customWidth="1"/>
    <col min="5130" max="5130" width="19.28515625" style="33" customWidth="1"/>
    <col min="5131" max="5131" width="20.42578125" style="33" customWidth="1"/>
    <col min="5132" max="5377" width="11.42578125" style="33"/>
    <col min="5378" max="5378" width="5.42578125" style="33" customWidth="1"/>
    <col min="5379" max="5379" width="5" style="33" customWidth="1"/>
    <col min="5380" max="5381" width="17.28515625" style="33" customWidth="1"/>
    <col min="5382" max="5382" width="15.7109375" style="33" customWidth="1"/>
    <col min="5383" max="5383" width="41.42578125" style="33" customWidth="1"/>
    <col min="5384" max="5384" width="21.7109375" style="33" customWidth="1"/>
    <col min="5385" max="5385" width="18.42578125" style="33" customWidth="1"/>
    <col min="5386" max="5386" width="19.28515625" style="33" customWidth="1"/>
    <col min="5387" max="5387" width="20.42578125" style="33" customWidth="1"/>
    <col min="5388" max="5633" width="11.42578125" style="33"/>
    <col min="5634" max="5634" width="5.42578125" style="33" customWidth="1"/>
    <col min="5635" max="5635" width="5" style="33" customWidth="1"/>
    <col min="5636" max="5637" width="17.28515625" style="33" customWidth="1"/>
    <col min="5638" max="5638" width="15.7109375" style="33" customWidth="1"/>
    <col min="5639" max="5639" width="41.42578125" style="33" customWidth="1"/>
    <col min="5640" max="5640" width="21.7109375" style="33" customWidth="1"/>
    <col min="5641" max="5641" width="18.42578125" style="33" customWidth="1"/>
    <col min="5642" max="5642" width="19.28515625" style="33" customWidth="1"/>
    <col min="5643" max="5643" width="20.42578125" style="33" customWidth="1"/>
    <col min="5644" max="5889" width="11.42578125" style="33"/>
    <col min="5890" max="5890" width="5.42578125" style="33" customWidth="1"/>
    <col min="5891" max="5891" width="5" style="33" customWidth="1"/>
    <col min="5892" max="5893" width="17.28515625" style="33" customWidth="1"/>
    <col min="5894" max="5894" width="15.7109375" style="33" customWidth="1"/>
    <col min="5895" max="5895" width="41.42578125" style="33" customWidth="1"/>
    <col min="5896" max="5896" width="21.7109375" style="33" customWidth="1"/>
    <col min="5897" max="5897" width="18.42578125" style="33" customWidth="1"/>
    <col min="5898" max="5898" width="19.28515625" style="33" customWidth="1"/>
    <col min="5899" max="5899" width="20.42578125" style="33" customWidth="1"/>
    <col min="5900" max="6145" width="11.42578125" style="33"/>
    <col min="6146" max="6146" width="5.42578125" style="33" customWidth="1"/>
    <col min="6147" max="6147" width="5" style="33" customWidth="1"/>
    <col min="6148" max="6149" width="17.28515625" style="33" customWidth="1"/>
    <col min="6150" max="6150" width="15.7109375" style="33" customWidth="1"/>
    <col min="6151" max="6151" width="41.42578125" style="33" customWidth="1"/>
    <col min="6152" max="6152" width="21.7109375" style="33" customWidth="1"/>
    <col min="6153" max="6153" width="18.42578125" style="33" customWidth="1"/>
    <col min="6154" max="6154" width="19.28515625" style="33" customWidth="1"/>
    <col min="6155" max="6155" width="20.42578125" style="33" customWidth="1"/>
    <col min="6156" max="6401" width="11.42578125" style="33"/>
    <col min="6402" max="6402" width="5.42578125" style="33" customWidth="1"/>
    <col min="6403" max="6403" width="5" style="33" customWidth="1"/>
    <col min="6404" max="6405" width="17.28515625" style="33" customWidth="1"/>
    <col min="6406" max="6406" width="15.7109375" style="33" customWidth="1"/>
    <col min="6407" max="6407" width="41.42578125" style="33" customWidth="1"/>
    <col min="6408" max="6408" width="21.7109375" style="33" customWidth="1"/>
    <col min="6409" max="6409" width="18.42578125" style="33" customWidth="1"/>
    <col min="6410" max="6410" width="19.28515625" style="33" customWidth="1"/>
    <col min="6411" max="6411" width="20.42578125" style="33" customWidth="1"/>
    <col min="6412" max="6657" width="11.42578125" style="33"/>
    <col min="6658" max="6658" width="5.42578125" style="33" customWidth="1"/>
    <col min="6659" max="6659" width="5" style="33" customWidth="1"/>
    <col min="6660" max="6661" width="17.28515625" style="33" customWidth="1"/>
    <col min="6662" max="6662" width="15.7109375" style="33" customWidth="1"/>
    <col min="6663" max="6663" width="41.42578125" style="33" customWidth="1"/>
    <col min="6664" max="6664" width="21.7109375" style="33" customWidth="1"/>
    <col min="6665" max="6665" width="18.42578125" style="33" customWidth="1"/>
    <col min="6666" max="6666" width="19.28515625" style="33" customWidth="1"/>
    <col min="6667" max="6667" width="20.42578125" style="33" customWidth="1"/>
    <col min="6668" max="6913" width="11.42578125" style="33"/>
    <col min="6914" max="6914" width="5.42578125" style="33" customWidth="1"/>
    <col min="6915" max="6915" width="5" style="33" customWidth="1"/>
    <col min="6916" max="6917" width="17.28515625" style="33" customWidth="1"/>
    <col min="6918" max="6918" width="15.7109375" style="33" customWidth="1"/>
    <col min="6919" max="6919" width="41.42578125" style="33" customWidth="1"/>
    <col min="6920" max="6920" width="21.7109375" style="33" customWidth="1"/>
    <col min="6921" max="6921" width="18.42578125" style="33" customWidth="1"/>
    <col min="6922" max="6922" width="19.28515625" style="33" customWidth="1"/>
    <col min="6923" max="6923" width="20.42578125" style="33" customWidth="1"/>
    <col min="6924" max="7169" width="11.42578125" style="33"/>
    <col min="7170" max="7170" width="5.42578125" style="33" customWidth="1"/>
    <col min="7171" max="7171" width="5" style="33" customWidth="1"/>
    <col min="7172" max="7173" width="17.28515625" style="33" customWidth="1"/>
    <col min="7174" max="7174" width="15.7109375" style="33" customWidth="1"/>
    <col min="7175" max="7175" width="41.42578125" style="33" customWidth="1"/>
    <col min="7176" max="7176" width="21.7109375" style="33" customWidth="1"/>
    <col min="7177" max="7177" width="18.42578125" style="33" customWidth="1"/>
    <col min="7178" max="7178" width="19.28515625" style="33" customWidth="1"/>
    <col min="7179" max="7179" width="20.42578125" style="33" customWidth="1"/>
    <col min="7180" max="7425" width="11.42578125" style="33"/>
    <col min="7426" max="7426" width="5.42578125" style="33" customWidth="1"/>
    <col min="7427" max="7427" width="5" style="33" customWidth="1"/>
    <col min="7428" max="7429" width="17.28515625" style="33" customWidth="1"/>
    <col min="7430" max="7430" width="15.7109375" style="33" customWidth="1"/>
    <col min="7431" max="7431" width="41.42578125" style="33" customWidth="1"/>
    <col min="7432" max="7432" width="21.7109375" style="33" customWidth="1"/>
    <col min="7433" max="7433" width="18.42578125" style="33" customWidth="1"/>
    <col min="7434" max="7434" width="19.28515625" style="33" customWidth="1"/>
    <col min="7435" max="7435" width="20.42578125" style="33" customWidth="1"/>
    <col min="7436" max="7681" width="11.42578125" style="33"/>
    <col min="7682" max="7682" width="5.42578125" style="33" customWidth="1"/>
    <col min="7683" max="7683" width="5" style="33" customWidth="1"/>
    <col min="7684" max="7685" width="17.28515625" style="33" customWidth="1"/>
    <col min="7686" max="7686" width="15.7109375" style="33" customWidth="1"/>
    <col min="7687" max="7687" width="41.42578125" style="33" customWidth="1"/>
    <col min="7688" max="7688" width="21.7109375" style="33" customWidth="1"/>
    <col min="7689" max="7689" width="18.42578125" style="33" customWidth="1"/>
    <col min="7690" max="7690" width="19.28515625" style="33" customWidth="1"/>
    <col min="7691" max="7691" width="20.42578125" style="33" customWidth="1"/>
    <col min="7692" max="7937" width="11.42578125" style="33"/>
    <col min="7938" max="7938" width="5.42578125" style="33" customWidth="1"/>
    <col min="7939" max="7939" width="5" style="33" customWidth="1"/>
    <col min="7940" max="7941" width="17.28515625" style="33" customWidth="1"/>
    <col min="7942" max="7942" width="15.7109375" style="33" customWidth="1"/>
    <col min="7943" max="7943" width="41.42578125" style="33" customWidth="1"/>
    <col min="7944" max="7944" width="21.7109375" style="33" customWidth="1"/>
    <col min="7945" max="7945" width="18.42578125" style="33" customWidth="1"/>
    <col min="7946" max="7946" width="19.28515625" style="33" customWidth="1"/>
    <col min="7947" max="7947" width="20.42578125" style="33" customWidth="1"/>
    <col min="7948" max="8193" width="11.42578125" style="33"/>
    <col min="8194" max="8194" width="5.42578125" style="33" customWidth="1"/>
    <col min="8195" max="8195" width="5" style="33" customWidth="1"/>
    <col min="8196" max="8197" width="17.28515625" style="33" customWidth="1"/>
    <col min="8198" max="8198" width="15.7109375" style="33" customWidth="1"/>
    <col min="8199" max="8199" width="41.42578125" style="33" customWidth="1"/>
    <col min="8200" max="8200" width="21.7109375" style="33" customWidth="1"/>
    <col min="8201" max="8201" width="18.42578125" style="33" customWidth="1"/>
    <col min="8202" max="8202" width="19.28515625" style="33" customWidth="1"/>
    <col min="8203" max="8203" width="20.42578125" style="33" customWidth="1"/>
    <col min="8204" max="8449" width="11.42578125" style="33"/>
    <col min="8450" max="8450" width="5.42578125" style="33" customWidth="1"/>
    <col min="8451" max="8451" width="5" style="33" customWidth="1"/>
    <col min="8452" max="8453" width="17.28515625" style="33" customWidth="1"/>
    <col min="8454" max="8454" width="15.7109375" style="33" customWidth="1"/>
    <col min="8455" max="8455" width="41.42578125" style="33" customWidth="1"/>
    <col min="8456" max="8456" width="21.7109375" style="33" customWidth="1"/>
    <col min="8457" max="8457" width="18.42578125" style="33" customWidth="1"/>
    <col min="8458" max="8458" width="19.28515625" style="33" customWidth="1"/>
    <col min="8459" max="8459" width="20.42578125" style="33" customWidth="1"/>
    <col min="8460" max="8705" width="11.42578125" style="33"/>
    <col min="8706" max="8706" width="5.42578125" style="33" customWidth="1"/>
    <col min="8707" max="8707" width="5" style="33" customWidth="1"/>
    <col min="8708" max="8709" width="17.28515625" style="33" customWidth="1"/>
    <col min="8710" max="8710" width="15.7109375" style="33" customWidth="1"/>
    <col min="8711" max="8711" width="41.42578125" style="33" customWidth="1"/>
    <col min="8712" max="8712" width="21.7109375" style="33" customWidth="1"/>
    <col min="8713" max="8713" width="18.42578125" style="33" customWidth="1"/>
    <col min="8714" max="8714" width="19.28515625" style="33" customWidth="1"/>
    <col min="8715" max="8715" width="20.42578125" style="33" customWidth="1"/>
    <col min="8716" max="8961" width="11.42578125" style="33"/>
    <col min="8962" max="8962" width="5.42578125" style="33" customWidth="1"/>
    <col min="8963" max="8963" width="5" style="33" customWidth="1"/>
    <col min="8964" max="8965" width="17.28515625" style="33" customWidth="1"/>
    <col min="8966" max="8966" width="15.7109375" style="33" customWidth="1"/>
    <col min="8967" max="8967" width="41.42578125" style="33" customWidth="1"/>
    <col min="8968" max="8968" width="21.7109375" style="33" customWidth="1"/>
    <col min="8969" max="8969" width="18.42578125" style="33" customWidth="1"/>
    <col min="8970" max="8970" width="19.28515625" style="33" customWidth="1"/>
    <col min="8971" max="8971" width="20.42578125" style="33" customWidth="1"/>
    <col min="8972" max="9217" width="11.42578125" style="33"/>
    <col min="9218" max="9218" width="5.42578125" style="33" customWidth="1"/>
    <col min="9219" max="9219" width="5" style="33" customWidth="1"/>
    <col min="9220" max="9221" width="17.28515625" style="33" customWidth="1"/>
    <col min="9222" max="9222" width="15.7109375" style="33" customWidth="1"/>
    <col min="9223" max="9223" width="41.42578125" style="33" customWidth="1"/>
    <col min="9224" max="9224" width="21.7109375" style="33" customWidth="1"/>
    <col min="9225" max="9225" width="18.42578125" style="33" customWidth="1"/>
    <col min="9226" max="9226" width="19.28515625" style="33" customWidth="1"/>
    <col min="9227" max="9227" width="20.42578125" style="33" customWidth="1"/>
    <col min="9228" max="9473" width="11.42578125" style="33"/>
    <col min="9474" max="9474" width="5.42578125" style="33" customWidth="1"/>
    <col min="9475" max="9475" width="5" style="33" customWidth="1"/>
    <col min="9476" max="9477" width="17.28515625" style="33" customWidth="1"/>
    <col min="9478" max="9478" width="15.7109375" style="33" customWidth="1"/>
    <col min="9479" max="9479" width="41.42578125" style="33" customWidth="1"/>
    <col min="9480" max="9480" width="21.7109375" style="33" customWidth="1"/>
    <col min="9481" max="9481" width="18.42578125" style="33" customWidth="1"/>
    <col min="9482" max="9482" width="19.28515625" style="33" customWidth="1"/>
    <col min="9483" max="9483" width="20.42578125" style="33" customWidth="1"/>
    <col min="9484" max="9729" width="11.42578125" style="33"/>
    <col min="9730" max="9730" width="5.42578125" style="33" customWidth="1"/>
    <col min="9731" max="9731" width="5" style="33" customWidth="1"/>
    <col min="9732" max="9733" width="17.28515625" style="33" customWidth="1"/>
    <col min="9734" max="9734" width="15.7109375" style="33" customWidth="1"/>
    <col min="9735" max="9735" width="41.42578125" style="33" customWidth="1"/>
    <col min="9736" max="9736" width="21.7109375" style="33" customWidth="1"/>
    <col min="9737" max="9737" width="18.42578125" style="33" customWidth="1"/>
    <col min="9738" max="9738" width="19.28515625" style="33" customWidth="1"/>
    <col min="9739" max="9739" width="20.42578125" style="33" customWidth="1"/>
    <col min="9740" max="9985" width="11.42578125" style="33"/>
    <col min="9986" max="9986" width="5.42578125" style="33" customWidth="1"/>
    <col min="9987" max="9987" width="5" style="33" customWidth="1"/>
    <col min="9988" max="9989" width="17.28515625" style="33" customWidth="1"/>
    <col min="9990" max="9990" width="15.7109375" style="33" customWidth="1"/>
    <col min="9991" max="9991" width="41.42578125" style="33" customWidth="1"/>
    <col min="9992" max="9992" width="21.7109375" style="33" customWidth="1"/>
    <col min="9993" max="9993" width="18.42578125" style="33" customWidth="1"/>
    <col min="9994" max="9994" width="19.28515625" style="33" customWidth="1"/>
    <col min="9995" max="9995" width="20.42578125" style="33" customWidth="1"/>
    <col min="9996" max="10241" width="11.42578125" style="33"/>
    <col min="10242" max="10242" width="5.42578125" style="33" customWidth="1"/>
    <col min="10243" max="10243" width="5" style="33" customWidth="1"/>
    <col min="10244" max="10245" width="17.28515625" style="33" customWidth="1"/>
    <col min="10246" max="10246" width="15.7109375" style="33" customWidth="1"/>
    <col min="10247" max="10247" width="41.42578125" style="33" customWidth="1"/>
    <col min="10248" max="10248" width="21.7109375" style="33" customWidth="1"/>
    <col min="10249" max="10249" width="18.42578125" style="33" customWidth="1"/>
    <col min="10250" max="10250" width="19.28515625" style="33" customWidth="1"/>
    <col min="10251" max="10251" width="20.42578125" style="33" customWidth="1"/>
    <col min="10252" max="10497" width="11.42578125" style="33"/>
    <col min="10498" max="10498" width="5.42578125" style="33" customWidth="1"/>
    <col min="10499" max="10499" width="5" style="33" customWidth="1"/>
    <col min="10500" max="10501" width="17.28515625" style="33" customWidth="1"/>
    <col min="10502" max="10502" width="15.7109375" style="33" customWidth="1"/>
    <col min="10503" max="10503" width="41.42578125" style="33" customWidth="1"/>
    <col min="10504" max="10504" width="21.7109375" style="33" customWidth="1"/>
    <col min="10505" max="10505" width="18.42578125" style="33" customWidth="1"/>
    <col min="10506" max="10506" width="19.28515625" style="33" customWidth="1"/>
    <col min="10507" max="10507" width="20.42578125" style="33" customWidth="1"/>
    <col min="10508" max="10753" width="11.42578125" style="33"/>
    <col min="10754" max="10754" width="5.42578125" style="33" customWidth="1"/>
    <col min="10755" max="10755" width="5" style="33" customWidth="1"/>
    <col min="10756" max="10757" width="17.28515625" style="33" customWidth="1"/>
    <col min="10758" max="10758" width="15.7109375" style="33" customWidth="1"/>
    <col min="10759" max="10759" width="41.42578125" style="33" customWidth="1"/>
    <col min="10760" max="10760" width="21.7109375" style="33" customWidth="1"/>
    <col min="10761" max="10761" width="18.42578125" style="33" customWidth="1"/>
    <col min="10762" max="10762" width="19.28515625" style="33" customWidth="1"/>
    <col min="10763" max="10763" width="20.42578125" style="33" customWidth="1"/>
    <col min="10764" max="11009" width="11.42578125" style="33"/>
    <col min="11010" max="11010" width="5.42578125" style="33" customWidth="1"/>
    <col min="11011" max="11011" width="5" style="33" customWidth="1"/>
    <col min="11012" max="11013" width="17.28515625" style="33" customWidth="1"/>
    <col min="11014" max="11014" width="15.7109375" style="33" customWidth="1"/>
    <col min="11015" max="11015" width="41.42578125" style="33" customWidth="1"/>
    <col min="11016" max="11016" width="21.7109375" style="33" customWidth="1"/>
    <col min="11017" max="11017" width="18.42578125" style="33" customWidth="1"/>
    <col min="11018" max="11018" width="19.28515625" style="33" customWidth="1"/>
    <col min="11019" max="11019" width="20.42578125" style="33" customWidth="1"/>
    <col min="11020" max="11265" width="11.42578125" style="33"/>
    <col min="11266" max="11266" width="5.42578125" style="33" customWidth="1"/>
    <col min="11267" max="11267" width="5" style="33" customWidth="1"/>
    <col min="11268" max="11269" width="17.28515625" style="33" customWidth="1"/>
    <col min="11270" max="11270" width="15.7109375" style="33" customWidth="1"/>
    <col min="11271" max="11271" width="41.42578125" style="33" customWidth="1"/>
    <col min="11272" max="11272" width="21.7109375" style="33" customWidth="1"/>
    <col min="11273" max="11273" width="18.42578125" style="33" customWidth="1"/>
    <col min="11274" max="11274" width="19.28515625" style="33" customWidth="1"/>
    <col min="11275" max="11275" width="20.42578125" style="33" customWidth="1"/>
    <col min="11276" max="11521" width="11.42578125" style="33"/>
    <col min="11522" max="11522" width="5.42578125" style="33" customWidth="1"/>
    <col min="11523" max="11523" width="5" style="33" customWidth="1"/>
    <col min="11524" max="11525" width="17.28515625" style="33" customWidth="1"/>
    <col min="11526" max="11526" width="15.7109375" style="33" customWidth="1"/>
    <col min="11527" max="11527" width="41.42578125" style="33" customWidth="1"/>
    <col min="11528" max="11528" width="21.7109375" style="33" customWidth="1"/>
    <col min="11529" max="11529" width="18.42578125" style="33" customWidth="1"/>
    <col min="11530" max="11530" width="19.28515625" style="33" customWidth="1"/>
    <col min="11531" max="11531" width="20.42578125" style="33" customWidth="1"/>
    <col min="11532" max="11777" width="11.42578125" style="33"/>
    <col min="11778" max="11778" width="5.42578125" style="33" customWidth="1"/>
    <col min="11779" max="11779" width="5" style="33" customWidth="1"/>
    <col min="11780" max="11781" width="17.28515625" style="33" customWidth="1"/>
    <col min="11782" max="11782" width="15.7109375" style="33" customWidth="1"/>
    <col min="11783" max="11783" width="41.42578125" style="33" customWidth="1"/>
    <col min="11784" max="11784" width="21.7109375" style="33" customWidth="1"/>
    <col min="11785" max="11785" width="18.42578125" style="33" customWidth="1"/>
    <col min="11786" max="11786" width="19.28515625" style="33" customWidth="1"/>
    <col min="11787" max="11787" width="20.42578125" style="33" customWidth="1"/>
    <col min="11788" max="12033" width="11.42578125" style="33"/>
    <col min="12034" max="12034" width="5.42578125" style="33" customWidth="1"/>
    <col min="12035" max="12035" width="5" style="33" customWidth="1"/>
    <col min="12036" max="12037" width="17.28515625" style="33" customWidth="1"/>
    <col min="12038" max="12038" width="15.7109375" style="33" customWidth="1"/>
    <col min="12039" max="12039" width="41.42578125" style="33" customWidth="1"/>
    <col min="12040" max="12040" width="21.7109375" style="33" customWidth="1"/>
    <col min="12041" max="12041" width="18.42578125" style="33" customWidth="1"/>
    <col min="12042" max="12042" width="19.28515625" style="33" customWidth="1"/>
    <col min="12043" max="12043" width="20.42578125" style="33" customWidth="1"/>
    <col min="12044" max="12289" width="11.42578125" style="33"/>
    <col min="12290" max="12290" width="5.42578125" style="33" customWidth="1"/>
    <col min="12291" max="12291" width="5" style="33" customWidth="1"/>
    <col min="12292" max="12293" width="17.28515625" style="33" customWidth="1"/>
    <col min="12294" max="12294" width="15.7109375" style="33" customWidth="1"/>
    <col min="12295" max="12295" width="41.42578125" style="33" customWidth="1"/>
    <col min="12296" max="12296" width="21.7109375" style="33" customWidth="1"/>
    <col min="12297" max="12297" width="18.42578125" style="33" customWidth="1"/>
    <col min="12298" max="12298" width="19.28515625" style="33" customWidth="1"/>
    <col min="12299" max="12299" width="20.42578125" style="33" customWidth="1"/>
    <col min="12300" max="12545" width="11.42578125" style="33"/>
    <col min="12546" max="12546" width="5.42578125" style="33" customWidth="1"/>
    <col min="12547" max="12547" width="5" style="33" customWidth="1"/>
    <col min="12548" max="12549" width="17.28515625" style="33" customWidth="1"/>
    <col min="12550" max="12550" width="15.7109375" style="33" customWidth="1"/>
    <col min="12551" max="12551" width="41.42578125" style="33" customWidth="1"/>
    <col min="12552" max="12552" width="21.7109375" style="33" customWidth="1"/>
    <col min="12553" max="12553" width="18.42578125" style="33" customWidth="1"/>
    <col min="12554" max="12554" width="19.28515625" style="33" customWidth="1"/>
    <col min="12555" max="12555" width="20.42578125" style="33" customWidth="1"/>
    <col min="12556" max="12801" width="11.42578125" style="33"/>
    <col min="12802" max="12802" width="5.42578125" style="33" customWidth="1"/>
    <col min="12803" max="12803" width="5" style="33" customWidth="1"/>
    <col min="12804" max="12805" width="17.28515625" style="33" customWidth="1"/>
    <col min="12806" max="12806" width="15.7109375" style="33" customWidth="1"/>
    <col min="12807" max="12807" width="41.42578125" style="33" customWidth="1"/>
    <col min="12808" max="12808" width="21.7109375" style="33" customWidth="1"/>
    <col min="12809" max="12809" width="18.42578125" style="33" customWidth="1"/>
    <col min="12810" max="12810" width="19.28515625" style="33" customWidth="1"/>
    <col min="12811" max="12811" width="20.42578125" style="33" customWidth="1"/>
    <col min="12812" max="13057" width="11.42578125" style="33"/>
    <col min="13058" max="13058" width="5.42578125" style="33" customWidth="1"/>
    <col min="13059" max="13059" width="5" style="33" customWidth="1"/>
    <col min="13060" max="13061" width="17.28515625" style="33" customWidth="1"/>
    <col min="13062" max="13062" width="15.7109375" style="33" customWidth="1"/>
    <col min="13063" max="13063" width="41.42578125" style="33" customWidth="1"/>
    <col min="13064" max="13064" width="21.7109375" style="33" customWidth="1"/>
    <col min="13065" max="13065" width="18.42578125" style="33" customWidth="1"/>
    <col min="13066" max="13066" width="19.28515625" style="33" customWidth="1"/>
    <col min="13067" max="13067" width="20.42578125" style="33" customWidth="1"/>
    <col min="13068" max="13313" width="11.42578125" style="33"/>
    <col min="13314" max="13314" width="5.42578125" style="33" customWidth="1"/>
    <col min="13315" max="13315" width="5" style="33" customWidth="1"/>
    <col min="13316" max="13317" width="17.28515625" style="33" customWidth="1"/>
    <col min="13318" max="13318" width="15.7109375" style="33" customWidth="1"/>
    <col min="13319" max="13319" width="41.42578125" style="33" customWidth="1"/>
    <col min="13320" max="13320" width="21.7109375" style="33" customWidth="1"/>
    <col min="13321" max="13321" width="18.42578125" style="33" customWidth="1"/>
    <col min="13322" max="13322" width="19.28515625" style="33" customWidth="1"/>
    <col min="13323" max="13323" width="20.42578125" style="33" customWidth="1"/>
    <col min="13324" max="13569" width="11.42578125" style="33"/>
    <col min="13570" max="13570" width="5.42578125" style="33" customWidth="1"/>
    <col min="13571" max="13571" width="5" style="33" customWidth="1"/>
    <col min="13572" max="13573" width="17.28515625" style="33" customWidth="1"/>
    <col min="13574" max="13574" width="15.7109375" style="33" customWidth="1"/>
    <col min="13575" max="13575" width="41.42578125" style="33" customWidth="1"/>
    <col min="13576" max="13576" width="21.7109375" style="33" customWidth="1"/>
    <col min="13577" max="13577" width="18.42578125" style="33" customWidth="1"/>
    <col min="13578" max="13578" width="19.28515625" style="33" customWidth="1"/>
    <col min="13579" max="13579" width="20.42578125" style="33" customWidth="1"/>
    <col min="13580" max="13825" width="11.42578125" style="33"/>
    <col min="13826" max="13826" width="5.42578125" style="33" customWidth="1"/>
    <col min="13827" max="13827" width="5" style="33" customWidth="1"/>
    <col min="13828" max="13829" width="17.28515625" style="33" customWidth="1"/>
    <col min="13830" max="13830" width="15.7109375" style="33" customWidth="1"/>
    <col min="13831" max="13831" width="41.42578125" style="33" customWidth="1"/>
    <col min="13832" max="13832" width="21.7109375" style="33" customWidth="1"/>
    <col min="13833" max="13833" width="18.42578125" style="33" customWidth="1"/>
    <col min="13834" max="13834" width="19.28515625" style="33" customWidth="1"/>
    <col min="13835" max="13835" width="20.42578125" style="33" customWidth="1"/>
    <col min="13836" max="14081" width="11.42578125" style="33"/>
    <col min="14082" max="14082" width="5.42578125" style="33" customWidth="1"/>
    <col min="14083" max="14083" width="5" style="33" customWidth="1"/>
    <col min="14084" max="14085" width="17.28515625" style="33" customWidth="1"/>
    <col min="14086" max="14086" width="15.7109375" style="33" customWidth="1"/>
    <col min="14087" max="14087" width="41.42578125" style="33" customWidth="1"/>
    <col min="14088" max="14088" width="21.7109375" style="33" customWidth="1"/>
    <col min="14089" max="14089" width="18.42578125" style="33" customWidth="1"/>
    <col min="14090" max="14090" width="19.28515625" style="33" customWidth="1"/>
    <col min="14091" max="14091" width="20.42578125" style="33" customWidth="1"/>
    <col min="14092" max="14337" width="11.42578125" style="33"/>
    <col min="14338" max="14338" width="5.42578125" style="33" customWidth="1"/>
    <col min="14339" max="14339" width="5" style="33" customWidth="1"/>
    <col min="14340" max="14341" width="17.28515625" style="33" customWidth="1"/>
    <col min="14342" max="14342" width="15.7109375" style="33" customWidth="1"/>
    <col min="14343" max="14343" width="41.42578125" style="33" customWidth="1"/>
    <col min="14344" max="14344" width="21.7109375" style="33" customWidth="1"/>
    <col min="14345" max="14345" width="18.42578125" style="33" customWidth="1"/>
    <col min="14346" max="14346" width="19.28515625" style="33" customWidth="1"/>
    <col min="14347" max="14347" width="20.42578125" style="33" customWidth="1"/>
    <col min="14348" max="14593" width="11.42578125" style="33"/>
    <col min="14594" max="14594" width="5.42578125" style="33" customWidth="1"/>
    <col min="14595" max="14595" width="5" style="33" customWidth="1"/>
    <col min="14596" max="14597" width="17.28515625" style="33" customWidth="1"/>
    <col min="14598" max="14598" width="15.7109375" style="33" customWidth="1"/>
    <col min="14599" max="14599" width="41.42578125" style="33" customWidth="1"/>
    <col min="14600" max="14600" width="21.7109375" style="33" customWidth="1"/>
    <col min="14601" max="14601" width="18.42578125" style="33" customWidth="1"/>
    <col min="14602" max="14602" width="19.28515625" style="33" customWidth="1"/>
    <col min="14603" max="14603" width="20.42578125" style="33" customWidth="1"/>
    <col min="14604" max="14849" width="11.42578125" style="33"/>
    <col min="14850" max="14850" width="5.42578125" style="33" customWidth="1"/>
    <col min="14851" max="14851" width="5" style="33" customWidth="1"/>
    <col min="14852" max="14853" width="17.28515625" style="33" customWidth="1"/>
    <col min="14854" max="14854" width="15.7109375" style="33" customWidth="1"/>
    <col min="14855" max="14855" width="41.42578125" style="33" customWidth="1"/>
    <col min="14856" max="14856" width="21.7109375" style="33" customWidth="1"/>
    <col min="14857" max="14857" width="18.42578125" style="33" customWidth="1"/>
    <col min="14858" max="14858" width="19.28515625" style="33" customWidth="1"/>
    <col min="14859" max="14859" width="20.42578125" style="33" customWidth="1"/>
    <col min="14860" max="15105" width="11.42578125" style="33"/>
    <col min="15106" max="15106" width="5.42578125" style="33" customWidth="1"/>
    <col min="15107" max="15107" width="5" style="33" customWidth="1"/>
    <col min="15108" max="15109" width="17.28515625" style="33" customWidth="1"/>
    <col min="15110" max="15110" width="15.7109375" style="33" customWidth="1"/>
    <col min="15111" max="15111" width="41.42578125" style="33" customWidth="1"/>
    <col min="15112" max="15112" width="21.7109375" style="33" customWidth="1"/>
    <col min="15113" max="15113" width="18.42578125" style="33" customWidth="1"/>
    <col min="15114" max="15114" width="19.28515625" style="33" customWidth="1"/>
    <col min="15115" max="15115" width="20.42578125" style="33" customWidth="1"/>
    <col min="15116" max="15361" width="11.42578125" style="33"/>
    <col min="15362" max="15362" width="5.42578125" style="33" customWidth="1"/>
    <col min="15363" max="15363" width="5" style="33" customWidth="1"/>
    <col min="15364" max="15365" width="17.28515625" style="33" customWidth="1"/>
    <col min="15366" max="15366" width="15.7109375" style="33" customWidth="1"/>
    <col min="15367" max="15367" width="41.42578125" style="33" customWidth="1"/>
    <col min="15368" max="15368" width="21.7109375" style="33" customWidth="1"/>
    <col min="15369" max="15369" width="18.42578125" style="33" customWidth="1"/>
    <col min="15370" max="15370" width="19.28515625" style="33" customWidth="1"/>
    <col min="15371" max="15371" width="20.42578125" style="33" customWidth="1"/>
    <col min="15372" max="15617" width="11.42578125" style="33"/>
    <col min="15618" max="15618" width="5.42578125" style="33" customWidth="1"/>
    <col min="15619" max="15619" width="5" style="33" customWidth="1"/>
    <col min="15620" max="15621" width="17.28515625" style="33" customWidth="1"/>
    <col min="15622" max="15622" width="15.7109375" style="33" customWidth="1"/>
    <col min="15623" max="15623" width="41.42578125" style="33" customWidth="1"/>
    <col min="15624" max="15624" width="21.7109375" style="33" customWidth="1"/>
    <col min="15625" max="15625" width="18.42578125" style="33" customWidth="1"/>
    <col min="15626" max="15626" width="19.28515625" style="33" customWidth="1"/>
    <col min="15627" max="15627" width="20.42578125" style="33" customWidth="1"/>
    <col min="15628" max="15873" width="11.42578125" style="33"/>
    <col min="15874" max="15874" width="5.42578125" style="33" customWidth="1"/>
    <col min="15875" max="15875" width="5" style="33" customWidth="1"/>
    <col min="15876" max="15877" width="17.28515625" style="33" customWidth="1"/>
    <col min="15878" max="15878" width="15.7109375" style="33" customWidth="1"/>
    <col min="15879" max="15879" width="41.42578125" style="33" customWidth="1"/>
    <col min="15880" max="15880" width="21.7109375" style="33" customWidth="1"/>
    <col min="15881" max="15881" width="18.42578125" style="33" customWidth="1"/>
    <col min="15882" max="15882" width="19.28515625" style="33" customWidth="1"/>
    <col min="15883" max="15883" width="20.42578125" style="33" customWidth="1"/>
    <col min="15884" max="16129" width="11.42578125" style="33"/>
    <col min="16130" max="16130" width="5.42578125" style="33" customWidth="1"/>
    <col min="16131" max="16131" width="5" style="33" customWidth="1"/>
    <col min="16132" max="16133" width="17.28515625" style="33" customWidth="1"/>
    <col min="16134" max="16134" width="15.7109375" style="33" customWidth="1"/>
    <col min="16135" max="16135" width="41.42578125" style="33" customWidth="1"/>
    <col min="16136" max="16136" width="21.7109375" style="33" customWidth="1"/>
    <col min="16137" max="16137" width="18.42578125" style="33" customWidth="1"/>
    <col min="16138" max="16138" width="19.28515625" style="33" customWidth="1"/>
    <col min="16139" max="16139" width="20.42578125" style="33" customWidth="1"/>
    <col min="16140" max="16384" width="11.42578125" style="33"/>
  </cols>
  <sheetData>
    <row r="1" spans="1:13" ht="27.75" x14ac:dyDescent="0.25">
      <c r="B1" s="194" t="s">
        <v>55</v>
      </c>
      <c r="C1" s="194"/>
      <c r="D1" s="194"/>
      <c r="E1" s="194"/>
      <c r="F1" s="194"/>
      <c r="G1" s="194"/>
      <c r="H1" s="194"/>
      <c r="I1" s="194"/>
      <c r="J1" s="194"/>
      <c r="K1" s="194"/>
      <c r="L1" s="194"/>
      <c r="M1" s="194"/>
    </row>
    <row r="4" spans="1:13" ht="15" thickBot="1" x14ac:dyDescent="0.3"/>
    <row r="5" spans="1:13" x14ac:dyDescent="0.25">
      <c r="B5" s="206" t="s">
        <v>189</v>
      </c>
      <c r="C5" s="207"/>
      <c r="D5" s="207"/>
      <c r="E5" s="207"/>
      <c r="F5" s="208"/>
    </row>
    <row r="6" spans="1:13" x14ac:dyDescent="0.25">
      <c r="B6" s="209"/>
      <c r="C6" s="210"/>
      <c r="D6" s="210"/>
      <c r="E6" s="210"/>
      <c r="F6" s="211"/>
    </row>
    <row r="7" spans="1:13" x14ac:dyDescent="0.25">
      <c r="B7" s="209"/>
      <c r="C7" s="210"/>
      <c r="D7" s="210"/>
      <c r="E7" s="210"/>
      <c r="F7" s="211"/>
    </row>
    <row r="8" spans="1:13" ht="15" thickBot="1" x14ac:dyDescent="0.3">
      <c r="B8" s="212"/>
      <c r="C8" s="213"/>
      <c r="D8" s="213"/>
      <c r="E8" s="213"/>
      <c r="F8" s="214"/>
    </row>
    <row r="10" spans="1:13" ht="15" thickBot="1" x14ac:dyDescent="0.3">
      <c r="A10" s="105"/>
      <c r="C10" s="104"/>
      <c r="D10" s="104"/>
      <c r="E10" s="104"/>
      <c r="F10" s="104"/>
      <c r="G10" s="104"/>
    </row>
    <row r="11" spans="1:13" s="36" customFormat="1" ht="13.5" thickBot="1" x14ac:dyDescent="0.3">
      <c r="B11" s="201" t="s">
        <v>164</v>
      </c>
      <c r="C11" s="202"/>
      <c r="D11" s="202"/>
      <c r="E11" s="203"/>
      <c r="F11" s="45"/>
      <c r="G11" s="45"/>
      <c r="H11" s="45"/>
      <c r="I11" s="67"/>
      <c r="J11" s="45"/>
      <c r="K11" s="45"/>
      <c r="L11" s="41"/>
    </row>
    <row r="12" spans="1:13" s="36" customFormat="1" ht="51" x14ac:dyDescent="0.25">
      <c r="B12" s="66" t="s">
        <v>120</v>
      </c>
      <c r="C12" s="64" t="s">
        <v>119</v>
      </c>
      <c r="D12" s="64" t="s">
        <v>118</v>
      </c>
      <c r="E12" s="91" t="s">
        <v>117</v>
      </c>
      <c r="F12" s="64" t="s">
        <v>116</v>
      </c>
      <c r="G12" s="64" t="s">
        <v>115</v>
      </c>
      <c r="H12" s="64" t="s">
        <v>158</v>
      </c>
      <c r="I12" s="65" t="s">
        <v>113</v>
      </c>
      <c r="J12" s="64" t="s">
        <v>112</v>
      </c>
      <c r="K12" s="64" t="s">
        <v>136</v>
      </c>
      <c r="L12" s="63" t="s">
        <v>110</v>
      </c>
      <c r="M12" s="62" t="s">
        <v>8</v>
      </c>
    </row>
    <row r="13" spans="1:13" s="36" customFormat="1" ht="51" x14ac:dyDescent="0.25">
      <c r="B13" s="61">
        <v>1</v>
      </c>
      <c r="C13" s="100" t="s">
        <v>182</v>
      </c>
      <c r="D13" s="100" t="s">
        <v>176</v>
      </c>
      <c r="E13" s="56">
        <v>5320170206</v>
      </c>
      <c r="F13" s="56" t="s">
        <v>188</v>
      </c>
      <c r="G13" s="103" t="s">
        <v>187</v>
      </c>
      <c r="H13" s="103" t="s">
        <v>183</v>
      </c>
      <c r="I13" s="57">
        <v>70000000</v>
      </c>
      <c r="J13" s="102" t="s">
        <v>179</v>
      </c>
      <c r="K13" s="102"/>
      <c r="L13" s="75" t="s">
        <v>4</v>
      </c>
      <c r="M13" s="204" t="s">
        <v>4</v>
      </c>
    </row>
    <row r="14" spans="1:13" s="36" customFormat="1" ht="51" x14ac:dyDescent="0.25">
      <c r="B14" s="61">
        <v>2</v>
      </c>
      <c r="C14" s="100" t="s">
        <v>182</v>
      </c>
      <c r="D14" s="100" t="s">
        <v>176</v>
      </c>
      <c r="E14" s="56">
        <v>4520170013</v>
      </c>
      <c r="F14" s="56" t="s">
        <v>186</v>
      </c>
      <c r="G14" s="103" t="s">
        <v>185</v>
      </c>
      <c r="H14" s="103" t="s">
        <v>183</v>
      </c>
      <c r="I14" s="57">
        <v>17795837</v>
      </c>
      <c r="J14" s="102" t="s">
        <v>179</v>
      </c>
      <c r="K14" s="102"/>
      <c r="L14" s="75" t="s">
        <v>4</v>
      </c>
      <c r="M14" s="204"/>
    </row>
    <row r="15" spans="1:13" s="36" customFormat="1" ht="63.75" x14ac:dyDescent="0.25">
      <c r="B15" s="61">
        <v>3</v>
      </c>
      <c r="C15" s="100" t="s">
        <v>182</v>
      </c>
      <c r="D15" s="100" t="s">
        <v>176</v>
      </c>
      <c r="E15" s="56">
        <v>5320180208</v>
      </c>
      <c r="F15" s="56" t="s">
        <v>181</v>
      </c>
      <c r="G15" s="103" t="s">
        <v>184</v>
      </c>
      <c r="H15" s="103" t="s">
        <v>183</v>
      </c>
      <c r="I15" s="57">
        <v>90000000</v>
      </c>
      <c r="J15" s="102" t="s">
        <v>179</v>
      </c>
      <c r="K15" s="102"/>
      <c r="L15" s="75" t="s">
        <v>4</v>
      </c>
      <c r="M15" s="204"/>
    </row>
    <row r="16" spans="1:13" s="36" customFormat="1" ht="63.75" x14ac:dyDescent="0.25">
      <c r="B16" s="61">
        <v>4</v>
      </c>
      <c r="C16" s="100" t="s">
        <v>182</v>
      </c>
      <c r="D16" s="100" t="s">
        <v>176</v>
      </c>
      <c r="E16" s="56">
        <v>5320190107</v>
      </c>
      <c r="F16" s="56" t="s">
        <v>181</v>
      </c>
      <c r="G16" s="103" t="s">
        <v>180</v>
      </c>
      <c r="H16" s="103"/>
      <c r="I16" s="57">
        <v>100000000</v>
      </c>
      <c r="J16" s="102" t="s">
        <v>179</v>
      </c>
      <c r="K16" s="102" t="s">
        <v>178</v>
      </c>
      <c r="L16" s="75" t="s">
        <v>96</v>
      </c>
      <c r="M16" s="204"/>
    </row>
    <row r="17" spans="2:14" s="36" customFormat="1" ht="51" x14ac:dyDescent="0.25">
      <c r="B17" s="61">
        <v>5</v>
      </c>
      <c r="C17" s="100" t="s">
        <v>177</v>
      </c>
      <c r="D17" s="100" t="s">
        <v>176</v>
      </c>
      <c r="E17" s="56"/>
      <c r="F17" s="56" t="s">
        <v>175</v>
      </c>
      <c r="G17" s="99"/>
      <c r="H17" s="56" t="s">
        <v>174</v>
      </c>
      <c r="I17" s="101">
        <f>782477014</f>
        <v>782477014</v>
      </c>
      <c r="J17" s="56" t="s">
        <v>173</v>
      </c>
      <c r="K17" s="56" t="s">
        <v>172</v>
      </c>
      <c r="L17" s="75" t="s">
        <v>96</v>
      </c>
      <c r="M17" s="204"/>
    </row>
    <row r="18" spans="2:14" s="36" customFormat="1" ht="38.25" x14ac:dyDescent="0.25">
      <c r="B18" s="61">
        <v>6</v>
      </c>
      <c r="C18" s="100" t="s">
        <v>171</v>
      </c>
      <c r="D18" s="100" t="s">
        <v>164</v>
      </c>
      <c r="E18" s="56" t="s">
        <v>170</v>
      </c>
      <c r="F18" s="56" t="s">
        <v>169</v>
      </c>
      <c r="G18" s="99"/>
      <c r="H18" s="56" t="s">
        <v>168</v>
      </c>
      <c r="I18" s="57">
        <f>174714815</f>
        <v>174714815</v>
      </c>
      <c r="J18" s="56" t="s">
        <v>167</v>
      </c>
      <c r="K18" s="56" t="s">
        <v>166</v>
      </c>
      <c r="L18" s="75" t="s">
        <v>96</v>
      </c>
      <c r="M18" s="204"/>
    </row>
    <row r="19" spans="2:14" s="36" customFormat="1" ht="90" thickBot="1" x14ac:dyDescent="0.3">
      <c r="B19" s="98">
        <v>7</v>
      </c>
      <c r="C19" s="97" t="s">
        <v>165</v>
      </c>
      <c r="D19" s="97" t="s">
        <v>164</v>
      </c>
      <c r="E19" s="48" t="s">
        <v>163</v>
      </c>
      <c r="F19" s="48" t="s">
        <v>162</v>
      </c>
      <c r="G19" s="96" t="s">
        <v>161</v>
      </c>
      <c r="H19" s="48" t="s">
        <v>160</v>
      </c>
      <c r="I19" s="95">
        <f>171122068</f>
        <v>171122068</v>
      </c>
      <c r="J19" s="48" t="s">
        <v>159</v>
      </c>
      <c r="K19" s="48"/>
      <c r="L19" s="77" t="s">
        <v>4</v>
      </c>
      <c r="M19" s="205"/>
    </row>
    <row r="20" spans="2:14" s="36" customFormat="1" ht="13.5" thickBot="1" x14ac:dyDescent="0.3">
      <c r="B20" s="45"/>
      <c r="C20" s="94"/>
      <c r="D20" s="94"/>
      <c r="E20" s="45"/>
      <c r="F20" s="45"/>
      <c r="G20" s="93"/>
      <c r="H20" s="45"/>
      <c r="I20" s="46">
        <f>SUM(I13:I19)</f>
        <v>1406109734</v>
      </c>
      <c r="J20" s="45"/>
      <c r="K20" s="45"/>
      <c r="L20" s="41"/>
    </row>
    <row r="21" spans="2:14" s="36" customFormat="1" ht="13.5" thickBot="1" x14ac:dyDescent="0.3">
      <c r="B21" s="186" t="s">
        <v>157</v>
      </c>
      <c r="C21" s="187"/>
      <c r="D21" s="187"/>
      <c r="E21" s="188"/>
      <c r="F21" s="68"/>
      <c r="G21" s="68"/>
      <c r="H21" s="68"/>
      <c r="I21" s="92"/>
      <c r="J21" s="68"/>
      <c r="K21" s="68"/>
      <c r="L21" s="72"/>
    </row>
    <row r="22" spans="2:14" s="36" customFormat="1" ht="51" x14ac:dyDescent="0.25">
      <c r="B22" s="66" t="s">
        <v>120</v>
      </c>
      <c r="C22" s="64" t="s">
        <v>119</v>
      </c>
      <c r="D22" s="64" t="s">
        <v>118</v>
      </c>
      <c r="E22" s="91" t="s">
        <v>117</v>
      </c>
      <c r="F22" s="64" t="s">
        <v>116</v>
      </c>
      <c r="G22" s="64" t="s">
        <v>115</v>
      </c>
      <c r="H22" s="64" t="s">
        <v>158</v>
      </c>
      <c r="I22" s="65" t="s">
        <v>113</v>
      </c>
      <c r="J22" s="64" t="s">
        <v>112</v>
      </c>
      <c r="K22" s="64" t="s">
        <v>136</v>
      </c>
      <c r="L22" s="63" t="s">
        <v>110</v>
      </c>
      <c r="M22" s="62" t="s">
        <v>8</v>
      </c>
    </row>
    <row r="23" spans="2:14" s="76" customFormat="1" ht="76.5" x14ac:dyDescent="0.25">
      <c r="B23" s="90">
        <v>1</v>
      </c>
      <c r="C23" s="58" t="s">
        <v>152</v>
      </c>
      <c r="D23" s="59" t="s">
        <v>157</v>
      </c>
      <c r="E23" s="89" t="s">
        <v>156</v>
      </c>
      <c r="F23" s="60" t="s">
        <v>155</v>
      </c>
      <c r="G23" s="59" t="s">
        <v>154</v>
      </c>
      <c r="H23" s="58" t="s">
        <v>147</v>
      </c>
      <c r="I23" s="88">
        <f>129924471.97</f>
        <v>129924471.97</v>
      </c>
      <c r="J23" s="87" t="s">
        <v>146</v>
      </c>
      <c r="K23" s="87" t="s">
        <v>153</v>
      </c>
      <c r="L23" s="75" t="s">
        <v>96</v>
      </c>
      <c r="M23" s="195" t="s">
        <v>96</v>
      </c>
    </row>
    <row r="24" spans="2:14" s="76" customFormat="1" ht="89.25" x14ac:dyDescent="0.25">
      <c r="B24" s="86">
        <v>2</v>
      </c>
      <c r="C24" s="83" t="s">
        <v>152</v>
      </c>
      <c r="D24" s="84" t="s">
        <v>151</v>
      </c>
      <c r="E24" s="84" t="s">
        <v>150</v>
      </c>
      <c r="F24" s="85" t="s">
        <v>149</v>
      </c>
      <c r="G24" s="84" t="s">
        <v>148</v>
      </c>
      <c r="H24" s="83" t="s">
        <v>147</v>
      </c>
      <c r="I24" s="79">
        <v>330104444.93000001</v>
      </c>
      <c r="J24" s="82" t="s">
        <v>146</v>
      </c>
      <c r="K24" s="82" t="s">
        <v>145</v>
      </c>
      <c r="L24" s="81" t="s">
        <v>96</v>
      </c>
      <c r="M24" s="196"/>
    </row>
    <row r="25" spans="2:14" s="76" customFormat="1" ht="90" thickBot="1" x14ac:dyDescent="0.3">
      <c r="B25" s="80">
        <v>3</v>
      </c>
      <c r="C25" s="51" t="s">
        <v>144</v>
      </c>
      <c r="D25" s="73" t="s">
        <v>143</v>
      </c>
      <c r="E25" s="73" t="s">
        <v>142</v>
      </c>
      <c r="F25" s="53" t="s">
        <v>141</v>
      </c>
      <c r="G25" s="51" t="s">
        <v>140</v>
      </c>
      <c r="H25" s="78" t="s">
        <v>139</v>
      </c>
      <c r="I25" s="79">
        <v>386000000</v>
      </c>
      <c r="J25" s="78" t="s">
        <v>138</v>
      </c>
      <c r="K25" s="78"/>
      <c r="L25" s="77" t="s">
        <v>4</v>
      </c>
      <c r="M25" s="197"/>
    </row>
    <row r="26" spans="2:14" s="68" customFormat="1" ht="13.5" thickBot="1" x14ac:dyDescent="0.3">
      <c r="B26" s="45"/>
      <c r="C26" s="45"/>
      <c r="D26" s="45"/>
      <c r="E26" s="71"/>
      <c r="F26" s="45"/>
      <c r="G26" s="45"/>
      <c r="H26" s="71"/>
      <c r="I26" s="46">
        <f>SUM(I23:I25)</f>
        <v>846028916.89999998</v>
      </c>
      <c r="J26" s="71"/>
      <c r="K26" s="71"/>
      <c r="L26" s="70"/>
      <c r="M26" s="69"/>
    </row>
    <row r="27" spans="2:14" s="68" customFormat="1" ht="13.5" thickBot="1" x14ac:dyDescent="0.3">
      <c r="B27" s="198" t="s">
        <v>137</v>
      </c>
      <c r="C27" s="199"/>
      <c r="D27" s="199"/>
      <c r="E27" s="200"/>
      <c r="F27" s="45"/>
      <c r="G27" s="45"/>
      <c r="H27" s="45"/>
      <c r="I27" s="67"/>
      <c r="J27" s="45"/>
      <c r="K27" s="45"/>
      <c r="L27" s="41"/>
      <c r="M27" s="36"/>
    </row>
    <row r="28" spans="2:14" s="68" customFormat="1" ht="63.75" x14ac:dyDescent="0.25">
      <c r="B28" s="66" t="s">
        <v>120</v>
      </c>
      <c r="C28" s="64" t="s">
        <v>119</v>
      </c>
      <c r="D28" s="64" t="s">
        <v>118</v>
      </c>
      <c r="E28" s="64" t="s">
        <v>117</v>
      </c>
      <c r="F28" s="64" t="s">
        <v>116</v>
      </c>
      <c r="G28" s="64" t="s">
        <v>115</v>
      </c>
      <c r="H28" s="64" t="s">
        <v>114</v>
      </c>
      <c r="I28" s="65" t="s">
        <v>113</v>
      </c>
      <c r="J28" s="64" t="s">
        <v>112</v>
      </c>
      <c r="K28" s="64" t="s">
        <v>136</v>
      </c>
      <c r="L28" s="63" t="s">
        <v>110</v>
      </c>
      <c r="M28" s="62" t="s">
        <v>8</v>
      </c>
    </row>
    <row r="29" spans="2:14" s="68" customFormat="1" ht="127.5" x14ac:dyDescent="0.25">
      <c r="B29" s="61">
        <v>1</v>
      </c>
      <c r="C29" s="58" t="s">
        <v>135</v>
      </c>
      <c r="D29" s="59" t="s">
        <v>126</v>
      </c>
      <c r="E29" s="59" t="s">
        <v>134</v>
      </c>
      <c r="F29" s="60" t="s">
        <v>133</v>
      </c>
      <c r="G29" s="59" t="s">
        <v>132</v>
      </c>
      <c r="H29" s="58" t="s">
        <v>131</v>
      </c>
      <c r="I29" s="57">
        <f>349977781.44</f>
        <v>349977781.44</v>
      </c>
      <c r="J29" s="56" t="s">
        <v>130</v>
      </c>
      <c r="K29" s="56" t="s">
        <v>129</v>
      </c>
      <c r="L29" s="75" t="s">
        <v>96</v>
      </c>
      <c r="M29" s="189" t="s">
        <v>96</v>
      </c>
      <c r="N29" s="74" t="s">
        <v>128</v>
      </c>
    </row>
    <row r="30" spans="2:14" s="72" customFormat="1" ht="255.75" thickBot="1" x14ac:dyDescent="0.3">
      <c r="B30" s="54">
        <v>2</v>
      </c>
      <c r="C30" s="49" t="s">
        <v>127</v>
      </c>
      <c r="D30" s="73" t="s">
        <v>126</v>
      </c>
      <c r="E30" s="49" t="s">
        <v>125</v>
      </c>
      <c r="F30" s="49" t="s">
        <v>124</v>
      </c>
      <c r="G30" s="52" t="s">
        <v>123</v>
      </c>
      <c r="H30" s="48"/>
      <c r="I30" s="50">
        <f>128340369</f>
        <v>128340369</v>
      </c>
      <c r="J30" s="49"/>
      <c r="K30" s="48" t="s">
        <v>122</v>
      </c>
      <c r="L30" s="47" t="s">
        <v>96</v>
      </c>
      <c r="M30" s="190"/>
    </row>
    <row r="31" spans="2:14" s="68" customFormat="1" ht="13.5" thickBot="1" x14ac:dyDescent="0.3">
      <c r="B31" s="45"/>
      <c r="C31" s="45"/>
      <c r="D31" s="45"/>
      <c r="E31" s="71"/>
      <c r="F31" s="45"/>
      <c r="G31" s="45"/>
      <c r="H31" s="71"/>
      <c r="I31" s="46">
        <f>SUM(I29:I30)</f>
        <v>478318150.44</v>
      </c>
      <c r="J31" s="71"/>
      <c r="K31" s="71"/>
      <c r="L31" s="70"/>
      <c r="M31" s="69"/>
    </row>
    <row r="32" spans="2:14" s="36" customFormat="1" ht="13.5" thickBot="1" x14ac:dyDescent="0.3">
      <c r="B32" s="191" t="s">
        <v>121</v>
      </c>
      <c r="C32" s="192"/>
      <c r="D32" s="192"/>
      <c r="E32" s="193"/>
      <c r="F32" s="45"/>
      <c r="G32" s="45"/>
      <c r="H32" s="45"/>
      <c r="I32" s="67"/>
      <c r="J32" s="45"/>
      <c r="K32" s="45"/>
      <c r="L32" s="41"/>
      <c r="N32" s="37"/>
    </row>
    <row r="33" spans="2:14" s="36" customFormat="1" ht="63.75" x14ac:dyDescent="0.25">
      <c r="B33" s="66" t="s">
        <v>120</v>
      </c>
      <c r="C33" s="64" t="s">
        <v>119</v>
      </c>
      <c r="D33" s="64" t="s">
        <v>118</v>
      </c>
      <c r="E33" s="64" t="s">
        <v>117</v>
      </c>
      <c r="F33" s="64" t="s">
        <v>116</v>
      </c>
      <c r="G33" s="64" t="s">
        <v>115</v>
      </c>
      <c r="H33" s="64" t="s">
        <v>114</v>
      </c>
      <c r="I33" s="65" t="s">
        <v>113</v>
      </c>
      <c r="J33" s="64" t="s">
        <v>112</v>
      </c>
      <c r="K33" s="64" t="s">
        <v>111</v>
      </c>
      <c r="L33" s="63" t="s">
        <v>110</v>
      </c>
      <c r="M33" s="62" t="s">
        <v>8</v>
      </c>
      <c r="N33" s="37"/>
    </row>
    <row r="34" spans="2:14" s="36" customFormat="1" ht="89.25" x14ac:dyDescent="0.25">
      <c r="B34" s="61">
        <v>1</v>
      </c>
      <c r="C34" s="56" t="s">
        <v>109</v>
      </c>
      <c r="D34" s="60" t="s">
        <v>103</v>
      </c>
      <c r="E34" s="59">
        <v>1302</v>
      </c>
      <c r="F34" s="60" t="s">
        <v>108</v>
      </c>
      <c r="G34" s="59" t="s">
        <v>107</v>
      </c>
      <c r="H34" s="58" t="s">
        <v>99</v>
      </c>
      <c r="I34" s="57">
        <f>367407972</f>
        <v>367407972</v>
      </c>
      <c r="J34" s="56" t="s">
        <v>106</v>
      </c>
      <c r="K34" s="56" t="s">
        <v>105</v>
      </c>
      <c r="L34" s="55" t="s">
        <v>96</v>
      </c>
      <c r="M34" s="189" t="s">
        <v>96</v>
      </c>
      <c r="N34" s="37"/>
    </row>
    <row r="35" spans="2:14" s="36" customFormat="1" ht="51.75" thickBot="1" x14ac:dyDescent="0.3">
      <c r="B35" s="54">
        <v>2</v>
      </c>
      <c r="C35" s="49" t="s">
        <v>104</v>
      </c>
      <c r="D35" s="53" t="s">
        <v>103</v>
      </c>
      <c r="E35" s="49" t="s">
        <v>102</v>
      </c>
      <c r="F35" s="49" t="s">
        <v>101</v>
      </c>
      <c r="G35" s="52" t="s">
        <v>100</v>
      </c>
      <c r="H35" s="51" t="s">
        <v>99</v>
      </c>
      <c r="I35" s="50">
        <f>40331000</f>
        <v>40331000</v>
      </c>
      <c r="J35" s="49" t="s">
        <v>98</v>
      </c>
      <c r="K35" s="48" t="s">
        <v>97</v>
      </c>
      <c r="L35" s="47" t="s">
        <v>96</v>
      </c>
      <c r="M35" s="190"/>
      <c r="N35" s="37"/>
    </row>
    <row r="36" spans="2:14" s="36" customFormat="1" ht="12.75" x14ac:dyDescent="0.25">
      <c r="B36" s="45"/>
      <c r="C36" s="44"/>
      <c r="D36" s="44"/>
      <c r="E36" s="41"/>
      <c r="F36" s="41"/>
      <c r="G36" s="43"/>
      <c r="H36" s="41"/>
      <c r="I36" s="46">
        <f>SUM(I34:I35)</f>
        <v>407738972</v>
      </c>
      <c r="J36" s="41"/>
      <c r="K36" s="41"/>
      <c r="L36" s="41"/>
      <c r="M36" s="40"/>
      <c r="N36" s="37"/>
    </row>
    <row r="37" spans="2:14" s="36" customFormat="1" ht="12.75" x14ac:dyDescent="0.25">
      <c r="B37" s="45"/>
      <c r="C37" s="44"/>
      <c r="D37" s="44"/>
      <c r="E37" s="41"/>
      <c r="F37" s="41"/>
      <c r="G37" s="43"/>
      <c r="H37" s="41"/>
      <c r="I37" s="42"/>
      <c r="J37" s="41"/>
      <c r="K37" s="41"/>
      <c r="L37" s="41"/>
      <c r="M37" s="40"/>
      <c r="N37" s="37"/>
    </row>
    <row r="38" spans="2:14" s="36" customFormat="1" ht="12.75" x14ac:dyDescent="0.25">
      <c r="B38" s="45"/>
      <c r="C38" s="44"/>
      <c r="D38" s="44"/>
      <c r="E38" s="41"/>
      <c r="F38" s="41"/>
      <c r="G38" s="43"/>
      <c r="H38" s="41"/>
      <c r="I38" s="42"/>
      <c r="J38" s="41"/>
      <c r="K38" s="41"/>
      <c r="L38" s="41"/>
      <c r="M38" s="40"/>
      <c r="N38" s="37"/>
    </row>
    <row r="39" spans="2:14" s="36" customFormat="1" ht="12.75" x14ac:dyDescent="0.25">
      <c r="I39" s="38"/>
      <c r="L39" s="37"/>
      <c r="M39" s="37"/>
      <c r="N39" s="37"/>
    </row>
    <row r="40" spans="2:14" s="36" customFormat="1" ht="12.75" x14ac:dyDescent="0.25">
      <c r="C40" s="185" t="s">
        <v>95</v>
      </c>
      <c r="D40" s="185"/>
      <c r="E40" s="185"/>
      <c r="F40" s="39"/>
      <c r="I40" s="38"/>
      <c r="L40" s="37"/>
    </row>
    <row r="41" spans="2:14" s="36" customFormat="1" ht="12.75" x14ac:dyDescent="0.25">
      <c r="C41" s="184" t="s">
        <v>94</v>
      </c>
      <c r="D41" s="184"/>
      <c r="E41" s="184"/>
      <c r="F41" s="184"/>
      <c r="I41" s="38"/>
      <c r="L41" s="37"/>
    </row>
  </sheetData>
  <mergeCells count="12">
    <mergeCell ref="B1:M1"/>
    <mergeCell ref="M23:M25"/>
    <mergeCell ref="B27:E27"/>
    <mergeCell ref="B11:E11"/>
    <mergeCell ref="M13:M19"/>
    <mergeCell ref="B5:F8"/>
    <mergeCell ref="C41:F41"/>
    <mergeCell ref="C40:E40"/>
    <mergeCell ref="B21:E21"/>
    <mergeCell ref="M29:M30"/>
    <mergeCell ref="B32:E32"/>
    <mergeCell ref="M34:M35"/>
  </mergeCells>
  <pageMargins left="0.7" right="0.7" top="0.75" bottom="0.75" header="0.3" footer="0.3"/>
  <pageSetup paperSize="5" scale="5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42"/>
  <sheetViews>
    <sheetView topLeftCell="A16" zoomScaleNormal="100" workbookViewId="0">
      <selection activeCell="C33" sqref="C33"/>
    </sheetView>
  </sheetViews>
  <sheetFormatPr baseColWidth="10" defaultRowHeight="15" x14ac:dyDescent="0.25"/>
  <cols>
    <col min="1" max="1" width="11.42578125" style="106"/>
    <col min="2" max="2" width="33.140625" style="106" customWidth="1"/>
    <col min="3" max="3" width="30.28515625" style="106" customWidth="1"/>
    <col min="4" max="7" width="11.42578125" style="106"/>
    <col min="8" max="8" width="16.85546875" style="106" bestFit="1" customWidth="1"/>
    <col min="9" max="16384" width="11.42578125" style="106"/>
  </cols>
  <sheetData>
    <row r="2" spans="2:8" x14ac:dyDescent="0.25">
      <c r="B2" s="131" t="s">
        <v>208</v>
      </c>
    </row>
    <row r="3" spans="2:8" ht="85.5" customHeight="1" x14ac:dyDescent="0.25">
      <c r="B3" s="215" t="s">
        <v>207</v>
      </c>
      <c r="C3" s="215"/>
      <c r="G3" s="130"/>
    </row>
    <row r="4" spans="2:8" ht="15.75" thickBot="1" x14ac:dyDescent="0.3">
      <c r="B4" s="126" t="s">
        <v>197</v>
      </c>
      <c r="C4" s="125"/>
      <c r="G4" s="130"/>
    </row>
    <row r="5" spans="2:8" ht="23.25" thickBot="1" x14ac:dyDescent="0.3">
      <c r="B5" s="124" t="s">
        <v>196</v>
      </c>
      <c r="C5" s="123" t="s">
        <v>206</v>
      </c>
    </row>
    <row r="6" spans="2:8" x14ac:dyDescent="0.25">
      <c r="B6" s="122" t="s">
        <v>195</v>
      </c>
      <c r="C6" s="121" t="s">
        <v>205</v>
      </c>
      <c r="H6" s="129"/>
    </row>
    <row r="7" spans="2:8" ht="15" customHeight="1" x14ac:dyDescent="0.25">
      <c r="B7" s="120" t="s">
        <v>193</v>
      </c>
      <c r="C7" s="119" t="s">
        <v>192</v>
      </c>
      <c r="H7" s="129"/>
    </row>
    <row r="8" spans="2:8" ht="79.5" thickBot="1" x14ac:dyDescent="0.3">
      <c r="B8" s="118" t="s">
        <v>191</v>
      </c>
      <c r="C8" s="117" t="s">
        <v>204</v>
      </c>
    </row>
    <row r="9" spans="2:8" x14ac:dyDescent="0.25">
      <c r="B9" s="128"/>
      <c r="C9" s="127"/>
    </row>
    <row r="12" spans="2:8" ht="15.75" thickBot="1" x14ac:dyDescent="0.3">
      <c r="B12" s="126" t="s">
        <v>197</v>
      </c>
      <c r="C12" s="125"/>
    </row>
    <row r="13" spans="2:8" ht="15.75" thickBot="1" x14ac:dyDescent="0.3">
      <c r="B13" s="124" t="s">
        <v>196</v>
      </c>
      <c r="C13" s="123" t="s">
        <v>203</v>
      </c>
    </row>
    <row r="14" spans="2:8" x14ac:dyDescent="0.25">
      <c r="B14" s="122" t="s">
        <v>195</v>
      </c>
      <c r="C14" s="121" t="s">
        <v>202</v>
      </c>
    </row>
    <row r="15" spans="2:8" x14ac:dyDescent="0.25">
      <c r="B15" s="120" t="s">
        <v>193</v>
      </c>
      <c r="C15" s="119" t="s">
        <v>192</v>
      </c>
    </row>
    <row r="16" spans="2:8" ht="79.5" thickBot="1" x14ac:dyDescent="0.3">
      <c r="B16" s="118" t="s">
        <v>191</v>
      </c>
      <c r="C16" s="117" t="s">
        <v>201</v>
      </c>
    </row>
    <row r="20" spans="2:3" ht="15.75" thickBot="1" x14ac:dyDescent="0.3">
      <c r="B20" s="126" t="s">
        <v>197</v>
      </c>
      <c r="C20" s="125"/>
    </row>
    <row r="21" spans="2:3" ht="23.25" thickBot="1" x14ac:dyDescent="0.3">
      <c r="B21" s="124" t="s">
        <v>196</v>
      </c>
      <c r="C21" s="123" t="s">
        <v>200</v>
      </c>
    </row>
    <row r="22" spans="2:3" x14ac:dyDescent="0.25">
      <c r="B22" s="122" t="s">
        <v>195</v>
      </c>
      <c r="C22" s="121" t="s">
        <v>199</v>
      </c>
    </row>
    <row r="23" spans="2:3" x14ac:dyDescent="0.25">
      <c r="B23" s="120" t="s">
        <v>193</v>
      </c>
      <c r="C23" s="119" t="s">
        <v>192</v>
      </c>
    </row>
    <row r="24" spans="2:3" ht="79.5" thickBot="1" x14ac:dyDescent="0.3">
      <c r="B24" s="118" t="s">
        <v>191</v>
      </c>
      <c r="C24" s="117" t="s">
        <v>198</v>
      </c>
    </row>
    <row r="29" spans="2:3" ht="15.75" thickBot="1" x14ac:dyDescent="0.3">
      <c r="B29" s="126" t="s">
        <v>197</v>
      </c>
      <c r="C29" s="125"/>
    </row>
    <row r="30" spans="2:3" ht="15.75" thickBot="1" x14ac:dyDescent="0.3">
      <c r="B30" s="124" t="s">
        <v>196</v>
      </c>
      <c r="C30" s="123" t="s">
        <v>59</v>
      </c>
    </row>
    <row r="31" spans="2:3" x14ac:dyDescent="0.25">
      <c r="B31" s="122" t="s">
        <v>195</v>
      </c>
      <c r="C31" s="121" t="s">
        <v>194</v>
      </c>
    </row>
    <row r="32" spans="2:3" x14ac:dyDescent="0.25">
      <c r="B32" s="120" t="s">
        <v>193</v>
      </c>
      <c r="C32" s="119" t="s">
        <v>192</v>
      </c>
    </row>
    <row r="33" spans="2:3" ht="79.5" thickBot="1" x14ac:dyDescent="0.3">
      <c r="B33" s="118" t="s">
        <v>191</v>
      </c>
      <c r="C33" s="117" t="s">
        <v>190</v>
      </c>
    </row>
    <row r="38" spans="2:3" x14ac:dyDescent="0.25">
      <c r="B38" s="116"/>
      <c r="C38" s="115"/>
    </row>
    <row r="39" spans="2:3" x14ac:dyDescent="0.25">
      <c r="B39" s="114"/>
      <c r="C39" s="113"/>
    </row>
    <row r="40" spans="2:3" x14ac:dyDescent="0.25">
      <c r="B40" s="112"/>
      <c r="C40" s="111"/>
    </row>
    <row r="41" spans="2:3" x14ac:dyDescent="0.25">
      <c r="B41" s="110"/>
      <c r="C41" s="109"/>
    </row>
    <row r="42" spans="2:3" x14ac:dyDescent="0.25">
      <c r="B42" s="108"/>
      <c r="C42" s="107"/>
    </row>
  </sheetData>
  <mergeCells count="1">
    <mergeCell ref="B3:C3"/>
  </mergeCells>
  <printOptions horizontalCentered="1"/>
  <pageMargins left="0.70866141732283472" right="0.70866141732283472" top="0.74803149606299213" bottom="0.74803149606299213" header="0.31496062992125984" footer="0.31496062992125984"/>
  <pageSetup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9"/>
  <sheetViews>
    <sheetView topLeftCell="A37" zoomScale="90" zoomScaleNormal="90" workbookViewId="0">
      <selection activeCell="B62" sqref="B62"/>
    </sheetView>
  </sheetViews>
  <sheetFormatPr baseColWidth="10" defaultRowHeight="15" x14ac:dyDescent="0.25"/>
  <cols>
    <col min="1" max="1" width="11.42578125" style="106"/>
    <col min="2" max="2" width="20" style="106" customWidth="1"/>
    <col min="3" max="3" width="19.7109375" style="132" customWidth="1"/>
    <col min="4" max="4" width="15.5703125" style="106" customWidth="1"/>
    <col min="5" max="5" width="15.28515625" style="106" customWidth="1"/>
    <col min="6" max="6" width="14.85546875" style="106" bestFit="1" customWidth="1"/>
    <col min="7" max="7" width="16" style="106" bestFit="1" customWidth="1"/>
    <col min="8" max="16384" width="11.42578125" style="106"/>
  </cols>
  <sheetData>
    <row r="1" spans="2:6" x14ac:dyDescent="0.25">
      <c r="B1" s="132"/>
      <c r="D1" s="171"/>
      <c r="E1" s="132"/>
      <c r="F1" s="132"/>
    </row>
    <row r="2" spans="2:6" x14ac:dyDescent="0.25">
      <c r="B2" s="170" t="str">
        <f>+DOCUMENTOS!B2</f>
        <v>INVITACIÓN ABIERTA No 007 DE 2021</v>
      </c>
      <c r="D2" s="132"/>
      <c r="E2" s="132"/>
      <c r="F2" s="132"/>
    </row>
    <row r="3" spans="2:6" ht="64.5" customHeight="1" x14ac:dyDescent="0.25">
      <c r="B3" s="219" t="str">
        <f>+DOCUMENTOS!B3</f>
        <v>SUMINISTRO DE EQUIPOS Y ELEMENTOS DE PROTECCIÓN PERSONAL Y COLECTIVO CON EL FIN DE CONTRIBUIR A MINIMIZAR, AISLAR O ELIMINAR LOS RIESGOS QUE GENERAN INCIDENTES Y/O ACCIDENTES DE TRABAJO Y POSIBLES ENFERMEDADES LABORALES</v>
      </c>
      <c r="C3" s="219"/>
      <c r="D3" s="219"/>
      <c r="E3" s="219"/>
      <c r="F3" s="219"/>
    </row>
    <row r="4" spans="2:6" x14ac:dyDescent="0.25">
      <c r="B4" s="170" t="s">
        <v>229</v>
      </c>
      <c r="D4" s="132"/>
      <c r="E4" s="132"/>
      <c r="F4" s="132"/>
    </row>
    <row r="5" spans="2:6" ht="15.75" thickBot="1" x14ac:dyDescent="0.3">
      <c r="B5" s="132"/>
      <c r="D5" s="132"/>
      <c r="E5" s="132"/>
      <c r="F5" s="132"/>
    </row>
    <row r="6" spans="2:6" ht="62.25" customHeight="1" thickBot="1" x14ac:dyDescent="0.3">
      <c r="B6" s="169" t="s">
        <v>228</v>
      </c>
      <c r="C6" s="220" t="s">
        <v>227</v>
      </c>
      <c r="D6" s="221"/>
      <c r="E6" s="134"/>
      <c r="F6" s="106" t="s">
        <v>226</v>
      </c>
    </row>
    <row r="7" spans="2:6" ht="18.75" customHeight="1" thickBot="1" x14ac:dyDescent="0.3">
      <c r="B7" s="168" t="s">
        <v>216</v>
      </c>
      <c r="C7" s="167" t="s">
        <v>225</v>
      </c>
      <c r="D7" s="166" t="s">
        <v>224</v>
      </c>
      <c r="F7" s="160"/>
    </row>
    <row r="8" spans="2:6" ht="34.5" thickBot="1" x14ac:dyDescent="0.3">
      <c r="B8" s="163" t="s">
        <v>223</v>
      </c>
      <c r="C8" s="165" t="s">
        <v>222</v>
      </c>
      <c r="D8" s="164" t="s">
        <v>221</v>
      </c>
      <c r="F8" s="160"/>
    </row>
    <row r="9" spans="2:6" ht="18.75" customHeight="1" thickBot="1" x14ac:dyDescent="0.3">
      <c r="B9" s="163" t="s">
        <v>212</v>
      </c>
      <c r="C9" s="162" t="s">
        <v>220</v>
      </c>
      <c r="D9" s="161" t="s">
        <v>219</v>
      </c>
      <c r="F9" s="160"/>
    </row>
    <row r="10" spans="2:6" ht="13.5" customHeight="1" x14ac:dyDescent="0.25">
      <c r="B10" s="159"/>
      <c r="C10" s="158"/>
      <c r="D10" s="157"/>
      <c r="E10" s="134"/>
      <c r="F10" s="134"/>
    </row>
    <row r="11" spans="2:6" ht="13.5" customHeight="1" x14ac:dyDescent="0.25">
      <c r="B11" s="159"/>
      <c r="C11" s="158"/>
      <c r="D11" s="157"/>
      <c r="E11" s="134"/>
      <c r="F11" s="134"/>
    </row>
    <row r="12" spans="2:6" ht="15.75" thickBot="1" x14ac:dyDescent="0.3">
      <c r="B12" s="134"/>
      <c r="C12" s="134"/>
      <c r="D12" s="156"/>
      <c r="E12" s="134"/>
      <c r="F12" s="134"/>
    </row>
    <row r="13" spans="2:6" ht="12" customHeight="1" thickBot="1" x14ac:dyDescent="0.3">
      <c r="B13" s="216" t="str">
        <f>+DOCUMENTOS!C5</f>
        <v>MUNDIAL DE SUMINISTROS Y CONTRATOS S.A.S</v>
      </c>
      <c r="C13" s="217"/>
      <c r="D13" s="217"/>
      <c r="E13" s="217"/>
      <c r="F13" s="155" t="s">
        <v>4</v>
      </c>
    </row>
    <row r="14" spans="2:6" ht="12" customHeight="1" x14ac:dyDescent="0.25">
      <c r="B14" s="154" t="s">
        <v>217</v>
      </c>
      <c r="C14" s="135"/>
      <c r="D14" s="135"/>
      <c r="E14" s="135"/>
      <c r="F14" s="153"/>
    </row>
    <row r="15" spans="2:6" ht="12" customHeight="1" thickBot="1" x14ac:dyDescent="0.3">
      <c r="B15" s="149"/>
      <c r="C15" s="152" t="s">
        <v>214</v>
      </c>
      <c r="D15" s="151">
        <v>257093985</v>
      </c>
      <c r="E15" s="142">
        <f>+D15/D16</f>
        <v>42.293076160409498</v>
      </c>
      <c r="F15" s="148" t="s">
        <v>210</v>
      </c>
    </row>
    <row r="16" spans="2:6" ht="11.25" customHeight="1" x14ac:dyDescent="0.25">
      <c r="B16" s="149" t="s">
        <v>216</v>
      </c>
      <c r="C16" s="139" t="s">
        <v>215</v>
      </c>
      <c r="D16" s="138">
        <v>6078867</v>
      </c>
      <c r="E16" s="137"/>
      <c r="F16" s="148"/>
    </row>
    <row r="17" spans="1:7" x14ac:dyDescent="0.25">
      <c r="B17" s="149"/>
      <c r="C17" s="135"/>
      <c r="D17" s="138"/>
      <c r="E17" s="137"/>
      <c r="F17" s="148"/>
    </row>
    <row r="18" spans="1:7" x14ac:dyDescent="0.25">
      <c r="B18" s="149" t="str">
        <f>B8</f>
        <v>CAPITAL DE TRABAJO</v>
      </c>
      <c r="C18" s="139" t="s">
        <v>214</v>
      </c>
      <c r="D18" s="138">
        <f>D15</f>
        <v>257093985</v>
      </c>
      <c r="E18" s="137"/>
      <c r="F18" s="148"/>
    </row>
    <row r="19" spans="1:7" x14ac:dyDescent="0.25">
      <c r="B19" s="149"/>
      <c r="C19" s="139" t="s">
        <v>213</v>
      </c>
      <c r="D19" s="138">
        <f>D16</f>
        <v>6078867</v>
      </c>
      <c r="E19" s="141">
        <f>D18-D19</f>
        <v>251015118</v>
      </c>
      <c r="F19" s="148" t="s">
        <v>210</v>
      </c>
    </row>
    <row r="20" spans="1:7" x14ac:dyDescent="0.25">
      <c r="B20" s="149"/>
      <c r="C20" s="135"/>
      <c r="D20" s="138"/>
      <c r="E20" s="137"/>
      <c r="F20" s="148"/>
    </row>
    <row r="21" spans="1:7" ht="15.75" thickBot="1" x14ac:dyDescent="0.3">
      <c r="B21" s="149" t="s">
        <v>212</v>
      </c>
      <c r="C21" s="152" t="s">
        <v>211</v>
      </c>
      <c r="D21" s="138">
        <v>6078867</v>
      </c>
      <c r="E21" s="150">
        <f>D21/D22*100</f>
        <v>2.3462015144813186</v>
      </c>
      <c r="F21" s="148" t="s">
        <v>210</v>
      </c>
    </row>
    <row r="22" spans="1:7" x14ac:dyDescent="0.25">
      <c r="B22" s="149"/>
      <c r="C22" s="139" t="s">
        <v>209</v>
      </c>
      <c r="D22" s="138">
        <v>259093985</v>
      </c>
      <c r="E22" s="137"/>
      <c r="F22" s="148"/>
    </row>
    <row r="23" spans="1:7" ht="15.75" thickBot="1" x14ac:dyDescent="0.3">
      <c r="B23" s="147"/>
      <c r="C23" s="146"/>
      <c r="D23" s="146"/>
      <c r="E23" s="146"/>
      <c r="F23" s="145"/>
      <c r="G23" s="132"/>
    </row>
    <row r="24" spans="1:7" x14ac:dyDescent="0.25">
      <c r="B24" s="132"/>
      <c r="D24" s="132"/>
      <c r="E24" s="132"/>
      <c r="F24" s="132"/>
      <c r="G24" s="132"/>
    </row>
    <row r="25" spans="1:7" ht="15.75" thickBot="1" x14ac:dyDescent="0.3">
      <c r="B25" s="132"/>
      <c r="D25" s="132"/>
      <c r="E25" s="132"/>
      <c r="F25" s="132"/>
      <c r="G25" s="132"/>
    </row>
    <row r="26" spans="1:7" ht="15.75" thickBot="1" x14ac:dyDescent="0.3">
      <c r="B26" s="216" t="str">
        <f>+DOCUMENTOS!C13</f>
        <v>DIAM &amp;CIA S EN C</v>
      </c>
      <c r="C26" s="217"/>
      <c r="D26" s="217"/>
      <c r="E26" s="217"/>
      <c r="F26" s="155" t="s">
        <v>4</v>
      </c>
    </row>
    <row r="27" spans="1:7" x14ac:dyDescent="0.25">
      <c r="A27" s="106" t="s">
        <v>218</v>
      </c>
      <c r="B27" s="154" t="s">
        <v>217</v>
      </c>
      <c r="C27" s="135"/>
      <c r="D27" s="135"/>
      <c r="E27" s="135"/>
      <c r="F27" s="153"/>
    </row>
    <row r="28" spans="1:7" ht="15.75" thickBot="1" x14ac:dyDescent="0.3">
      <c r="B28" s="149"/>
      <c r="C28" s="152" t="s">
        <v>214</v>
      </c>
      <c r="D28" s="151">
        <v>781164000</v>
      </c>
      <c r="E28" s="142">
        <f>+D28/D29</f>
        <v>16.823466069390303</v>
      </c>
      <c r="F28" s="148" t="s">
        <v>210</v>
      </c>
    </row>
    <row r="29" spans="1:7" x14ac:dyDescent="0.25">
      <c r="B29" s="149" t="s">
        <v>216</v>
      </c>
      <c r="C29" s="139" t="s">
        <v>215</v>
      </c>
      <c r="D29" s="138">
        <v>46433000</v>
      </c>
      <c r="E29" s="137"/>
      <c r="F29" s="148"/>
    </row>
    <row r="30" spans="1:7" x14ac:dyDescent="0.25">
      <c r="B30" s="149"/>
      <c r="C30" s="135"/>
      <c r="D30" s="138"/>
      <c r="E30" s="137"/>
      <c r="F30" s="148"/>
    </row>
    <row r="31" spans="1:7" x14ac:dyDescent="0.25">
      <c r="B31" s="149" t="str">
        <f>+B18</f>
        <v>CAPITAL DE TRABAJO</v>
      </c>
      <c r="C31" s="139" t="s">
        <v>214</v>
      </c>
      <c r="D31" s="138">
        <f>D28</f>
        <v>781164000</v>
      </c>
      <c r="E31" s="137"/>
      <c r="F31" s="148"/>
    </row>
    <row r="32" spans="1:7" x14ac:dyDescent="0.25">
      <c r="B32" s="149"/>
      <c r="C32" s="139" t="s">
        <v>213</v>
      </c>
      <c r="D32" s="138">
        <f>D29</f>
        <v>46433000</v>
      </c>
      <c r="E32" s="141">
        <f>D31-D32</f>
        <v>734731000</v>
      </c>
      <c r="F32" s="148" t="s">
        <v>210</v>
      </c>
    </row>
    <row r="33" spans="2:6" x14ac:dyDescent="0.25">
      <c r="B33" s="149"/>
      <c r="C33" s="135"/>
      <c r="D33" s="138"/>
      <c r="E33" s="137"/>
      <c r="F33" s="148"/>
    </row>
    <row r="34" spans="2:6" ht="15.75" thickBot="1" x14ac:dyDescent="0.3">
      <c r="B34" s="149" t="s">
        <v>212</v>
      </c>
      <c r="C34" s="152" t="s">
        <v>211</v>
      </c>
      <c r="D34" s="151">
        <v>51858000</v>
      </c>
      <c r="E34" s="150">
        <f>D34/D35*100</f>
        <v>6.0877915467296519</v>
      </c>
      <c r="F34" s="148" t="s">
        <v>210</v>
      </c>
    </row>
    <row r="35" spans="2:6" x14ac:dyDescent="0.25">
      <c r="B35" s="149"/>
      <c r="C35" s="139" t="s">
        <v>209</v>
      </c>
      <c r="D35" s="138">
        <v>851836000</v>
      </c>
      <c r="E35" s="137"/>
      <c r="F35" s="148"/>
    </row>
    <row r="36" spans="2:6" ht="15.75" thickBot="1" x14ac:dyDescent="0.3">
      <c r="B36" s="147"/>
      <c r="C36" s="146"/>
      <c r="D36" s="146"/>
      <c r="E36" s="146"/>
      <c r="F36" s="145"/>
    </row>
    <row r="39" spans="2:6" ht="15.75" thickBot="1" x14ac:dyDescent="0.3"/>
    <row r="40" spans="2:6" ht="15.75" thickBot="1" x14ac:dyDescent="0.3">
      <c r="B40" s="216" t="str">
        <f>+DOCUMENTOS!C21</f>
        <v>ALIANZA ESTRATEGICA OUTSORCING Y SUMINISTROS SAS</v>
      </c>
      <c r="C40" s="217"/>
      <c r="D40" s="217"/>
      <c r="E40" s="217"/>
      <c r="F40" s="155" t="s">
        <v>4</v>
      </c>
    </row>
    <row r="41" spans="2:6" x14ac:dyDescent="0.25">
      <c r="B41" s="154" t="s">
        <v>217</v>
      </c>
      <c r="C41" s="135"/>
      <c r="D41" s="135"/>
      <c r="E41" s="135"/>
      <c r="F41" s="153"/>
    </row>
    <row r="42" spans="2:6" ht="15.75" thickBot="1" x14ac:dyDescent="0.3">
      <c r="B42" s="149"/>
      <c r="C42" s="152" t="s">
        <v>214</v>
      </c>
      <c r="D42" s="151">
        <v>2790607437</v>
      </c>
      <c r="E42" s="142">
        <f>+D42/D43</f>
        <v>53.643183185619222</v>
      </c>
      <c r="F42" s="148" t="s">
        <v>210</v>
      </c>
    </row>
    <row r="43" spans="2:6" x14ac:dyDescent="0.25">
      <c r="B43" s="149" t="s">
        <v>216</v>
      </c>
      <c r="C43" s="139" t="s">
        <v>215</v>
      </c>
      <c r="D43" s="138">
        <v>52021660</v>
      </c>
      <c r="E43" s="137"/>
      <c r="F43" s="148"/>
    </row>
    <row r="44" spans="2:6" x14ac:dyDescent="0.25">
      <c r="B44" s="149"/>
      <c r="C44" s="135"/>
      <c r="D44" s="138"/>
      <c r="E44" s="137"/>
      <c r="F44" s="148"/>
    </row>
    <row r="45" spans="2:6" x14ac:dyDescent="0.25">
      <c r="B45" s="149" t="str">
        <f>+B18</f>
        <v>CAPITAL DE TRABAJO</v>
      </c>
      <c r="C45" s="139" t="s">
        <v>214</v>
      </c>
      <c r="D45" s="138">
        <f>D42</f>
        <v>2790607437</v>
      </c>
      <c r="E45" s="137"/>
      <c r="F45" s="148"/>
    </row>
    <row r="46" spans="2:6" x14ac:dyDescent="0.25">
      <c r="B46" s="149"/>
      <c r="C46" s="139" t="s">
        <v>213</v>
      </c>
      <c r="D46" s="138">
        <f>D43</f>
        <v>52021660</v>
      </c>
      <c r="E46" s="141">
        <f>D45-D46</f>
        <v>2738585777</v>
      </c>
      <c r="F46" s="148" t="s">
        <v>210</v>
      </c>
    </row>
    <row r="47" spans="2:6" x14ac:dyDescent="0.25">
      <c r="B47" s="149"/>
      <c r="C47" s="135"/>
      <c r="D47" s="138"/>
      <c r="E47" s="137"/>
      <c r="F47" s="148"/>
    </row>
    <row r="48" spans="2:6" ht="15.75" thickBot="1" x14ac:dyDescent="0.3">
      <c r="B48" s="149" t="s">
        <v>212</v>
      </c>
      <c r="C48" s="152" t="s">
        <v>211</v>
      </c>
      <c r="D48" s="151">
        <v>710972002</v>
      </c>
      <c r="E48" s="150">
        <f>D48/D49*100</f>
        <v>23.578206466025332</v>
      </c>
      <c r="F48" s="148" t="s">
        <v>210</v>
      </c>
    </row>
    <row r="49" spans="2:6" x14ac:dyDescent="0.25">
      <c r="B49" s="149"/>
      <c r="C49" s="139" t="s">
        <v>209</v>
      </c>
      <c r="D49" s="138">
        <v>3015377794</v>
      </c>
      <c r="E49" s="137"/>
      <c r="F49" s="148"/>
    </row>
    <row r="50" spans="2:6" ht="15.75" thickBot="1" x14ac:dyDescent="0.3">
      <c r="B50" s="147"/>
      <c r="C50" s="146"/>
      <c r="D50" s="146"/>
      <c r="E50" s="146"/>
      <c r="F50" s="145"/>
    </row>
    <row r="54" spans="2:6" ht="15.75" thickBot="1" x14ac:dyDescent="0.3"/>
    <row r="55" spans="2:6" ht="15.75" thickBot="1" x14ac:dyDescent="0.3">
      <c r="B55" s="216" t="str">
        <f>+DOCUMENTOS!C30</f>
        <v>PANAMERICANA OUTSORCING S.A.</v>
      </c>
      <c r="C55" s="217"/>
      <c r="D55" s="217"/>
      <c r="E55" s="217"/>
      <c r="F55" s="155" t="s">
        <v>4</v>
      </c>
    </row>
    <row r="56" spans="2:6" x14ac:dyDescent="0.25">
      <c r="B56" s="154" t="s">
        <v>217</v>
      </c>
      <c r="C56" s="135"/>
      <c r="D56" s="135"/>
      <c r="E56" s="135"/>
      <c r="F56" s="153"/>
    </row>
    <row r="57" spans="2:6" ht="15.75" thickBot="1" x14ac:dyDescent="0.3">
      <c r="B57" s="149"/>
      <c r="C57" s="152" t="s">
        <v>214</v>
      </c>
      <c r="D57" s="151">
        <v>20096156593</v>
      </c>
      <c r="E57" s="142">
        <f>+D57/D58</f>
        <v>2.975890326611808</v>
      </c>
      <c r="F57" s="148" t="s">
        <v>210</v>
      </c>
    </row>
    <row r="58" spans="2:6" x14ac:dyDescent="0.25">
      <c r="B58" s="149" t="s">
        <v>216</v>
      </c>
      <c r="C58" s="139" t="s">
        <v>215</v>
      </c>
      <c r="D58" s="138">
        <v>6752989656</v>
      </c>
      <c r="E58" s="137"/>
      <c r="F58" s="148"/>
    </row>
    <row r="59" spans="2:6" x14ac:dyDescent="0.25">
      <c r="B59" s="149"/>
      <c r="C59" s="135"/>
      <c r="D59" s="138"/>
      <c r="E59" s="137"/>
      <c r="F59" s="148"/>
    </row>
    <row r="60" spans="2:6" x14ac:dyDescent="0.25">
      <c r="B60" s="149" t="str">
        <f>+B45</f>
        <v>CAPITAL DE TRABAJO</v>
      </c>
      <c r="C60" s="139" t="s">
        <v>214</v>
      </c>
      <c r="D60" s="138">
        <f>D57</f>
        <v>20096156593</v>
      </c>
      <c r="E60" s="137"/>
      <c r="F60" s="148"/>
    </row>
    <row r="61" spans="2:6" x14ac:dyDescent="0.25">
      <c r="B61" s="149"/>
      <c r="C61" s="139" t="s">
        <v>213</v>
      </c>
      <c r="D61" s="138">
        <f>D58</f>
        <v>6752989656</v>
      </c>
      <c r="E61" s="141">
        <f>D60-D61</f>
        <v>13343166937</v>
      </c>
      <c r="F61" s="148" t="s">
        <v>210</v>
      </c>
    </row>
    <row r="62" spans="2:6" x14ac:dyDescent="0.25">
      <c r="B62" s="149"/>
      <c r="C62" s="135"/>
      <c r="D62" s="138"/>
      <c r="E62" s="137"/>
      <c r="F62" s="148"/>
    </row>
    <row r="63" spans="2:6" ht="15.75" thickBot="1" x14ac:dyDescent="0.3">
      <c r="B63" s="149" t="s">
        <v>212</v>
      </c>
      <c r="C63" s="152" t="s">
        <v>211</v>
      </c>
      <c r="D63" s="151">
        <v>6752989656</v>
      </c>
      <c r="E63" s="150">
        <f>D63/D64*100</f>
        <v>18.944933223229683</v>
      </c>
      <c r="F63" s="148" t="s">
        <v>210</v>
      </c>
    </row>
    <row r="64" spans="2:6" x14ac:dyDescent="0.25">
      <c r="B64" s="149"/>
      <c r="C64" s="139" t="s">
        <v>209</v>
      </c>
      <c r="D64" s="138">
        <v>35645360036</v>
      </c>
      <c r="E64" s="137"/>
      <c r="F64" s="148"/>
    </row>
    <row r="65" spans="2:6" ht="15.75" thickBot="1" x14ac:dyDescent="0.3">
      <c r="B65" s="147"/>
      <c r="C65" s="146"/>
      <c r="D65" s="146"/>
      <c r="E65" s="146"/>
      <c r="F65" s="145"/>
    </row>
    <row r="68" spans="2:6" x14ac:dyDescent="0.25">
      <c r="B68" s="218"/>
      <c r="C68" s="218"/>
      <c r="D68" s="218"/>
      <c r="E68" s="218"/>
      <c r="F68" s="143"/>
    </row>
    <row r="69" spans="2:6" x14ac:dyDescent="0.25">
      <c r="B69" s="144"/>
      <c r="C69" s="135"/>
      <c r="D69" s="135"/>
      <c r="E69" s="135"/>
      <c r="F69" s="143"/>
    </row>
    <row r="70" spans="2:6" x14ac:dyDescent="0.25">
      <c r="B70" s="135"/>
      <c r="C70" s="139"/>
      <c r="D70" s="138"/>
      <c r="E70" s="142"/>
      <c r="F70" s="136"/>
    </row>
    <row r="71" spans="2:6" x14ac:dyDescent="0.25">
      <c r="B71" s="135"/>
      <c r="C71" s="139"/>
      <c r="D71" s="138"/>
      <c r="E71" s="137"/>
      <c r="F71" s="136"/>
    </row>
    <row r="72" spans="2:6" x14ac:dyDescent="0.25">
      <c r="B72" s="135"/>
      <c r="C72" s="135"/>
      <c r="D72" s="138"/>
      <c r="E72" s="137"/>
      <c r="F72" s="136"/>
    </row>
    <row r="73" spans="2:6" x14ac:dyDescent="0.25">
      <c r="B73" s="135"/>
      <c r="C73" s="139"/>
      <c r="D73" s="138"/>
      <c r="E73" s="137"/>
      <c r="F73" s="136"/>
    </row>
    <row r="74" spans="2:6" x14ac:dyDescent="0.25">
      <c r="B74" s="135"/>
      <c r="C74" s="139"/>
      <c r="D74" s="138"/>
      <c r="E74" s="141"/>
      <c r="F74" s="136"/>
    </row>
    <row r="75" spans="2:6" x14ac:dyDescent="0.25">
      <c r="B75" s="135"/>
      <c r="C75" s="135"/>
      <c r="D75" s="138"/>
      <c r="E75" s="137"/>
      <c r="F75" s="136"/>
    </row>
    <row r="76" spans="2:6" x14ac:dyDescent="0.25">
      <c r="B76" s="135"/>
      <c r="C76" s="139"/>
      <c r="D76" s="138"/>
      <c r="E76" s="140"/>
      <c r="F76" s="136"/>
    </row>
    <row r="77" spans="2:6" x14ac:dyDescent="0.25">
      <c r="B77" s="135"/>
      <c r="C77" s="139"/>
      <c r="D77" s="138"/>
      <c r="E77" s="137"/>
      <c r="F77" s="136"/>
    </row>
    <row r="78" spans="2:6" x14ac:dyDescent="0.25">
      <c r="B78" s="135"/>
      <c r="C78" s="135"/>
      <c r="D78" s="135"/>
      <c r="E78" s="135"/>
      <c r="F78" s="135"/>
    </row>
    <row r="79" spans="2:6" x14ac:dyDescent="0.25">
      <c r="B79" s="133"/>
      <c r="C79" s="134"/>
      <c r="D79" s="133"/>
      <c r="E79" s="133"/>
      <c r="F79" s="133"/>
    </row>
  </sheetData>
  <mergeCells count="7">
    <mergeCell ref="B55:E55"/>
    <mergeCell ref="B68:E68"/>
    <mergeCell ref="B3:F3"/>
    <mergeCell ref="B13:E13"/>
    <mergeCell ref="C6:D6"/>
    <mergeCell ref="B26:E26"/>
    <mergeCell ref="B40:E40"/>
  </mergeCells>
  <printOptions horizontalCentered="1"/>
  <pageMargins left="0.70866141732283472" right="0.70866141732283472" top="0.74803149606299213" bottom="0.74803149606299213" header="0.31496062992125984" footer="0.31496062992125984"/>
  <pageSetup scale="4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9"/>
  <sheetViews>
    <sheetView workbookViewId="0">
      <selection activeCell="G9" sqref="G9"/>
    </sheetView>
  </sheetViews>
  <sheetFormatPr baseColWidth="10" defaultRowHeight="15" x14ac:dyDescent="0.25"/>
  <cols>
    <col min="1" max="1" width="11.42578125" style="106"/>
    <col min="2" max="2" width="16.85546875" style="106" customWidth="1"/>
    <col min="3" max="3" width="24" style="106" customWidth="1"/>
    <col min="4" max="4" width="17.28515625" style="106" customWidth="1"/>
    <col min="5" max="5" width="16.42578125" style="106" customWidth="1"/>
    <col min="6" max="6" width="27.28515625" style="106" bestFit="1" customWidth="1"/>
    <col min="7" max="7" width="26.42578125" style="106" bestFit="1" customWidth="1"/>
    <col min="8" max="16384" width="11.42578125" style="106"/>
  </cols>
  <sheetData>
    <row r="1" spans="2:7" ht="15.75" x14ac:dyDescent="0.25">
      <c r="B1" s="181"/>
    </row>
    <row r="2" spans="2:7" ht="33" customHeight="1" x14ac:dyDescent="0.25">
      <c r="B2" s="222" t="str">
        <f>+'EVALUACION INDICES'!B2</f>
        <v>INVITACIÓN ABIERTA No 007 DE 2021</v>
      </c>
      <c r="C2" s="222"/>
    </row>
    <row r="3" spans="2:7" ht="105" customHeight="1" x14ac:dyDescent="0.25">
      <c r="B3" s="227" t="str">
        <f>+'EVALUACION INDICES'!B3</f>
        <v>SUMINISTRO DE EQUIPOS Y ELEMENTOS DE PROTECCIÓN PERSONAL Y COLECTIVO CON EL FIN DE CONTRIBUIR A MINIMIZAR, AISLAR O ELIMINAR LOS RIESGOS QUE GENERAN INCIDENTES Y/O ACCIDENTES DE TRABAJO Y POSIBLES ENFERMEDADES LABORALES</v>
      </c>
      <c r="C3" s="227"/>
      <c r="D3" s="227"/>
    </row>
    <row r="4" spans="2:7" ht="15.75" thickBot="1" x14ac:dyDescent="0.3">
      <c r="B4" s="180" t="s">
        <v>229</v>
      </c>
      <c r="C4" s="179"/>
    </row>
    <row r="5" spans="2:7" ht="22.5" customHeight="1" thickBot="1" x14ac:dyDescent="0.3">
      <c r="B5" s="223" t="s">
        <v>228</v>
      </c>
      <c r="C5" s="224"/>
      <c r="D5" s="177" t="s">
        <v>230</v>
      </c>
      <c r="E5" s="177" t="s">
        <v>230</v>
      </c>
      <c r="F5" s="177" t="s">
        <v>230</v>
      </c>
      <c r="G5" s="177" t="s">
        <v>230</v>
      </c>
    </row>
    <row r="6" spans="2:7" ht="60.75" customHeight="1" thickBot="1" x14ac:dyDescent="0.3">
      <c r="B6" s="225"/>
      <c r="C6" s="226"/>
      <c r="D6" s="178" t="str">
        <f>+DOCUMENTOS!C5</f>
        <v>MUNDIAL DE SUMINISTROS Y CONTRATOS S.A.S</v>
      </c>
      <c r="E6" s="178" t="str">
        <f>+DOCUMENTOS!C13</f>
        <v>DIAM &amp;CIA S EN C</v>
      </c>
      <c r="F6" s="178" t="str">
        <f>+DOCUMENTOS!C21</f>
        <v>ALIANZA ESTRATEGICA OUTSORCING Y SUMINISTROS SAS</v>
      </c>
      <c r="G6" s="177" t="str">
        <f>+DOCUMENTOS!C30</f>
        <v>PANAMERICANA OUTSORCING S.A.</v>
      </c>
    </row>
    <row r="7" spans="2:7" ht="24" customHeight="1" thickBot="1" x14ac:dyDescent="0.3">
      <c r="B7" s="173" t="str">
        <f>+'EVALUACION INDICES'!B7</f>
        <v>LIQUIDEZ</v>
      </c>
      <c r="C7" s="173" t="str">
        <f>'EVALUACION INDICES'!D7</f>
        <v>&gt; = 1,5</v>
      </c>
      <c r="D7" s="176">
        <f>+'EVALUACION INDICES'!E15</f>
        <v>42.293076160409498</v>
      </c>
      <c r="E7" s="176">
        <f>+'EVALUACION INDICES'!E28</f>
        <v>16.823466069390303</v>
      </c>
      <c r="F7" s="176">
        <f>+'EVALUACION INDICES'!E42</f>
        <v>53.643183185619222</v>
      </c>
      <c r="G7" s="176">
        <f>+'EVALUACION INDICES'!E57</f>
        <v>2.975890326611808</v>
      </c>
    </row>
    <row r="8" spans="2:7" ht="25.5" thickBot="1" x14ac:dyDescent="0.3">
      <c r="B8" s="173" t="str">
        <f>+'EVALUACION INDICES'!B18</f>
        <v>CAPITAL DE TRABAJO</v>
      </c>
      <c r="C8" s="175" t="str">
        <f>+'EVALUACION INDICES'!D8</f>
        <v>Igual o mayor  al 50% del presupuesto oficial.</v>
      </c>
      <c r="D8" s="174">
        <f>+'EVALUACION INDICES'!E19</f>
        <v>251015118</v>
      </c>
      <c r="E8" s="174">
        <f>+'EVALUACION INDICES'!E32</f>
        <v>734731000</v>
      </c>
      <c r="F8" s="174">
        <f>+'EVALUACION INDICES'!E46</f>
        <v>2738585777</v>
      </c>
      <c r="G8" s="174">
        <f>+'EVALUACION INDICES'!E61</f>
        <v>13343166937</v>
      </c>
    </row>
    <row r="9" spans="2:7" ht="24" customHeight="1" thickBot="1" x14ac:dyDescent="0.3">
      <c r="B9" s="173" t="str">
        <f>'EVALUACION INDICES'!B9</f>
        <v>ENDEUDAMIENTO</v>
      </c>
      <c r="C9" s="173" t="str">
        <f>'EVALUACION INDICES'!D9</f>
        <v>&lt;=60%</v>
      </c>
      <c r="D9" s="172">
        <f>'EVALUACION INDICES'!E21</f>
        <v>2.3462015144813186</v>
      </c>
      <c r="E9" s="172">
        <f>+'EVALUACION INDICES'!E34</f>
        <v>6.0877915467296519</v>
      </c>
      <c r="F9" s="172">
        <f>+'EVALUACION INDICES'!E48</f>
        <v>23.578206466025332</v>
      </c>
      <c r="G9" s="172">
        <f>+'EVALUACION INDICES'!E63</f>
        <v>18.944933223229683</v>
      </c>
    </row>
  </sheetData>
  <mergeCells count="3">
    <mergeCell ref="B2:C2"/>
    <mergeCell ref="B5:C6"/>
    <mergeCell ref="B3:D3"/>
  </mergeCells>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201" sqref="L201"/>
    </sheetView>
  </sheetViews>
  <sheetFormatPr baseColWidth="10" defaultRowHeight="15" x14ac:dyDescent="0.2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2"/>
  <sheetViews>
    <sheetView tabSelected="1" workbookViewId="0">
      <selection activeCell="E19" sqref="E19"/>
    </sheetView>
  </sheetViews>
  <sheetFormatPr baseColWidth="10" defaultColWidth="23.5703125" defaultRowHeight="15" x14ac:dyDescent="0.25"/>
  <cols>
    <col min="1" max="1" width="28.85546875" style="19" customWidth="1"/>
    <col min="2" max="16384" width="23.5703125" style="19"/>
  </cols>
  <sheetData>
    <row r="1" spans="1:5" ht="23.25" x14ac:dyDescent="0.25">
      <c r="A1" s="232" t="s">
        <v>55</v>
      </c>
      <c r="B1" s="232"/>
      <c r="C1" s="232"/>
      <c r="D1" s="232"/>
      <c r="E1" s="232"/>
    </row>
    <row r="4" spans="1:5" ht="49.5" customHeight="1" x14ac:dyDescent="0.25">
      <c r="A4" s="26" t="s">
        <v>37</v>
      </c>
      <c r="B4" s="29" t="s">
        <v>56</v>
      </c>
      <c r="C4" s="29" t="s">
        <v>57</v>
      </c>
      <c r="D4" s="29" t="s">
        <v>58</v>
      </c>
      <c r="E4" s="29" t="s">
        <v>59</v>
      </c>
    </row>
    <row r="5" spans="1:5" ht="25.5" x14ac:dyDescent="0.25">
      <c r="A5" s="24" t="s">
        <v>17</v>
      </c>
      <c r="B5" s="25" t="s">
        <v>4</v>
      </c>
      <c r="C5" s="25" t="s">
        <v>4</v>
      </c>
      <c r="D5" s="25" t="s">
        <v>4</v>
      </c>
      <c r="E5" s="28" t="s">
        <v>41</v>
      </c>
    </row>
    <row r="6" spans="1:5" ht="22.5" x14ac:dyDescent="0.25">
      <c r="A6" s="24" t="s">
        <v>16</v>
      </c>
      <c r="B6" s="17" t="s">
        <v>40</v>
      </c>
      <c r="C6" s="17" t="s">
        <v>40</v>
      </c>
      <c r="D6" s="17" t="s">
        <v>40</v>
      </c>
      <c r="E6" s="17" t="s">
        <v>40</v>
      </c>
    </row>
    <row r="7" spans="1:5" ht="25.5" x14ac:dyDescent="0.25">
      <c r="A7" s="24" t="s">
        <v>36</v>
      </c>
      <c r="B7" s="28" t="s">
        <v>41</v>
      </c>
      <c r="C7" s="28" t="s">
        <v>41</v>
      </c>
      <c r="D7" s="28" t="s">
        <v>41</v>
      </c>
      <c r="E7" s="25" t="s">
        <v>4</v>
      </c>
    </row>
    <row r="8" spans="1:5" x14ac:dyDescent="0.25">
      <c r="A8" s="24" t="s">
        <v>15</v>
      </c>
      <c r="B8" s="25" t="s">
        <v>4</v>
      </c>
      <c r="C8" s="25" t="s">
        <v>4</v>
      </c>
      <c r="D8" s="25" t="s">
        <v>4</v>
      </c>
      <c r="E8" s="25" t="s">
        <v>4</v>
      </c>
    </row>
    <row r="9" spans="1:5" ht="25.5" x14ac:dyDescent="0.25">
      <c r="A9" s="24" t="s">
        <v>14</v>
      </c>
      <c r="B9" s="28" t="s">
        <v>41</v>
      </c>
      <c r="C9" s="28" t="s">
        <v>41</v>
      </c>
      <c r="D9" s="28" t="s">
        <v>41</v>
      </c>
      <c r="E9" s="25" t="s">
        <v>4</v>
      </c>
    </row>
    <row r="13" spans="1:5" x14ac:dyDescent="0.25">
      <c r="A13" s="22" t="s">
        <v>13</v>
      </c>
      <c r="B13" s="22"/>
      <c r="C13" s="23"/>
    </row>
    <row r="14" spans="1:5" x14ac:dyDescent="0.25">
      <c r="A14" s="228" t="s">
        <v>54</v>
      </c>
      <c r="B14" s="229"/>
      <c r="C14" s="20"/>
    </row>
    <row r="15" spans="1:5" x14ac:dyDescent="0.25">
      <c r="A15" s="21"/>
      <c r="B15" s="20"/>
      <c r="C15" s="20"/>
    </row>
    <row r="16" spans="1:5" x14ac:dyDescent="0.25">
      <c r="A16" s="21"/>
      <c r="B16" s="20"/>
      <c r="C16" s="20"/>
    </row>
    <row r="17" spans="1:3" x14ac:dyDescent="0.25">
      <c r="A17" s="22" t="s">
        <v>46</v>
      </c>
      <c r="B17" s="22"/>
      <c r="C17" s="20"/>
    </row>
    <row r="18" spans="1:3" x14ac:dyDescent="0.25">
      <c r="A18" s="228" t="s">
        <v>12</v>
      </c>
      <c r="B18" s="228"/>
      <c r="C18" s="20"/>
    </row>
    <row r="19" spans="1:3" x14ac:dyDescent="0.25">
      <c r="A19" s="21"/>
      <c r="B19" s="20"/>
      <c r="C19" s="20"/>
    </row>
    <row r="20" spans="1:3" x14ac:dyDescent="0.25">
      <c r="A20" s="21"/>
      <c r="B20" s="20"/>
      <c r="C20" s="20"/>
    </row>
    <row r="21" spans="1:3" x14ac:dyDescent="0.25">
      <c r="A21" s="230" t="s">
        <v>93</v>
      </c>
      <c r="B21" s="230"/>
      <c r="C21" s="230"/>
    </row>
    <row r="22" spans="1:3" x14ac:dyDescent="0.25">
      <c r="A22" s="231" t="s">
        <v>94</v>
      </c>
      <c r="B22" s="231"/>
      <c r="C22" s="231"/>
    </row>
  </sheetData>
  <mergeCells count="5">
    <mergeCell ref="A14:B14"/>
    <mergeCell ref="A18:B18"/>
    <mergeCell ref="A21:C21"/>
    <mergeCell ref="A22:C22"/>
    <mergeCell ref="A1:E1"/>
  </mergeCells>
  <pageMargins left="0.7" right="0.7" top="0.75" bottom="0.75" header="0.3" footer="0.3"/>
  <pageSetup paperSize="13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EVALUACION JURIDICA</vt:lpstr>
      <vt:lpstr>EXPERIENCIA</vt:lpstr>
      <vt:lpstr>DOCUMENTOS</vt:lpstr>
      <vt:lpstr>EVALUACION INDICES</vt:lpstr>
      <vt:lpstr>INDICADORES</vt:lpstr>
      <vt:lpstr>CONCLUSION FINANCIERA</vt:lpstr>
      <vt:lpstr>RESUMEN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Sandra Milena Cubillos Gonzalez</cp:lastModifiedBy>
  <cp:lastPrinted>2021-03-03T20:42:48Z</cp:lastPrinted>
  <dcterms:created xsi:type="dcterms:W3CDTF">2017-05-22T13:32:10Z</dcterms:created>
  <dcterms:modified xsi:type="dcterms:W3CDTF">2021-03-15T20:09:55Z</dcterms:modified>
</cp:coreProperties>
</file>