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1\INVITACION ABIERTA 05 DE 2021 FERRETERIA\"/>
    </mc:Choice>
  </mc:AlternateContent>
  <bookViews>
    <workbookView xWindow="0" yWindow="0" windowWidth="28800" windowHeight="12330" firstSheet="2" activeTab="6"/>
  </bookViews>
  <sheets>
    <sheet name="EVALUACION JURIDICA" sheetId="1" r:id="rId1"/>
    <sheet name="EXPERIENCIA" sheetId="26" r:id="rId2"/>
    <sheet name="DOCUMENTOS" sheetId="27" r:id="rId3"/>
    <sheet name="EVALUACION INDICES" sheetId="28" r:id="rId4"/>
    <sheet name="INDICADORES" sheetId="29" r:id="rId5"/>
    <sheet name="TEXTO FINANCIERO" sheetId="30" r:id="rId6"/>
    <sheet name="RESUMEN" sheetId="2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9" l="1"/>
  <c r="E6" i="29"/>
  <c r="F6" i="29"/>
  <c r="B7" i="29"/>
  <c r="C7" i="29"/>
  <c r="C8" i="29"/>
  <c r="B9" i="29"/>
  <c r="C9" i="29"/>
  <c r="E9" i="29"/>
  <c r="B2" i="28"/>
  <c r="B2" i="29" s="1"/>
  <c r="B3" i="28"/>
  <c r="B3" i="29" s="1"/>
  <c r="B13" i="28"/>
  <c r="E15" i="28"/>
  <c r="D7" i="29" s="1"/>
  <c r="B18" i="28"/>
  <c r="B31" i="28" s="1"/>
  <c r="D18" i="28"/>
  <c r="D19" i="28"/>
  <c r="E19" i="28"/>
  <c r="D8" i="29" s="1"/>
  <c r="E21" i="28"/>
  <c r="D9" i="29" s="1"/>
  <c r="B26" i="28"/>
  <c r="E28" i="28"/>
  <c r="E7" i="29" s="1"/>
  <c r="D31" i="28"/>
  <c r="D32" i="28"/>
  <c r="E34" i="28"/>
  <c r="B40" i="28"/>
  <c r="E42" i="28"/>
  <c r="F7" i="29" s="1"/>
  <c r="D45" i="28"/>
  <c r="E46" i="28" s="1"/>
  <c r="F8" i="29" s="1"/>
  <c r="D46" i="28"/>
  <c r="E48" i="28"/>
  <c r="F9" i="29" s="1"/>
  <c r="B8" i="29" l="1"/>
  <c r="E32" i="28"/>
  <c r="E8" i="29" s="1"/>
  <c r="B45" i="28"/>
  <c r="I36" i="26" l="1"/>
  <c r="I27" i="26"/>
  <c r="I18" i="26"/>
</calcChain>
</file>

<file path=xl/sharedStrings.xml><?xml version="1.0" encoding="utf-8"?>
<sst xmlns="http://schemas.openxmlformats.org/spreadsheetml/2006/main" count="347" uniqueCount="190">
  <si>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</si>
  <si>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</si>
  <si>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</si>
  <si>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</si>
  <si>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</si>
  <si>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</si>
  <si>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</si>
  <si>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copia de la CC del Representante Legal</t>
  </si>
  <si>
    <t>RESULTADO</t>
  </si>
  <si>
    <t>2.1.2.1 EXISTENCIA Y REPRESENTACIÓN LEGAL</t>
  </si>
  <si>
    <t>2.1.4 GARANTÍA DE SERIEDAD DE LA OFERTA</t>
  </si>
  <si>
    <t>2.1.10 INSCRIPCIÓN EN EL REGISTRO INTERNO DE PROVEEDORES DE LA EMPRESA</t>
  </si>
  <si>
    <t>Subgerente Finaciera</t>
  </si>
  <si>
    <t>Vo.Bo. SANDRA MILENA CUBILLOS GONZALEZ</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</si>
  <si>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</si>
  <si>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</si>
  <si>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</si>
  <si>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</si>
  <si>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</si>
  <si>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</si>
  <si>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</si>
  <si>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</si>
  <si>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</si>
  <si>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</si>
  <si>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</si>
  <si>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</si>
  <si>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</si>
  <si>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</si>
  <si>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</si>
  <si>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</si>
  <si>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</si>
  <si>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</si>
  <si>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</si>
  <si>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</si>
  <si>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FOLIO 3-5</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</si>
  <si>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</si>
  <si>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</si>
  <si>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EXPERIENCIA</t>
  </si>
  <si>
    <t>OFERENTE</t>
  </si>
  <si>
    <t>FOLIO 23</t>
  </si>
  <si>
    <t>VERIFICACION EN LA AUDIENCIA CON LA OFERTA ECONOMICA</t>
  </si>
  <si>
    <t>CUMPLE - HABILITADO</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</si>
  <si>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</si>
  <si>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</si>
  <si>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Vo.B. RUTH MARINA NOVOA HERRERA</t>
  </si>
  <si>
    <t>FOLIO 25</t>
  </si>
  <si>
    <t>FOLIO 26</t>
  </si>
  <si>
    <t>CUMPLE (VERIFICADO RL.)</t>
  </si>
  <si>
    <t>FOLIO 44</t>
  </si>
  <si>
    <t>FOLIO 17</t>
  </si>
  <si>
    <t>FOLIO 18</t>
  </si>
  <si>
    <t>CLAUSULA 7 - CUMPLE</t>
  </si>
  <si>
    <t>Jefe  Oficina  Asesora Juridica y Contratacion</t>
  </si>
  <si>
    <t>INVITACION ABIERTA No. 005 de 2021</t>
  </si>
  <si>
    <t>GLORIA ELIZABETH OSORIO BENAVIDES - MADE MUEBLES DE COLOMBIA SA</t>
  </si>
  <si>
    <t>FERRETERIA FORERO SA</t>
  </si>
  <si>
    <t>ELCTRICOS Y FERRETERIA LA 34 LTDA</t>
  </si>
  <si>
    <t>FOLIO 3-4</t>
  </si>
  <si>
    <t>FOLIO 5 CUMPLE</t>
  </si>
  <si>
    <t>FOLIO 6-15</t>
  </si>
  <si>
    <t>FOLIO 16</t>
  </si>
  <si>
    <t>FOLIO 19-22</t>
  </si>
  <si>
    <t>FOLIO 24-36</t>
  </si>
  <si>
    <t>FOLIO 6-18</t>
  </si>
  <si>
    <t>FOLIO 19 CUMPLE</t>
  </si>
  <si>
    <t>FOLIO 27-34</t>
  </si>
  <si>
    <t>FOLIO 20-21</t>
  </si>
  <si>
    <t>FOLIO 22-23</t>
  </si>
  <si>
    <t>FOLIO 24-25</t>
  </si>
  <si>
    <t>FOLIO 51-56</t>
  </si>
  <si>
    <t>FOILIO 35-43</t>
  </si>
  <si>
    <t>FOLIO 1</t>
  </si>
  <si>
    <t>FOLIO 4-6</t>
  </si>
  <si>
    <t>FOLIO 3 CUMPLE</t>
  </si>
  <si>
    <t xml:space="preserve"> NO CUMPLE</t>
  </si>
  <si>
    <t>FOLIO 10-11</t>
  </si>
  <si>
    <t>FOLIO 8</t>
  </si>
  <si>
    <t>FOLIO 9</t>
  </si>
  <si>
    <t xml:space="preserve">FOLIO 1 </t>
  </si>
  <si>
    <t>FOLIO 7</t>
  </si>
  <si>
    <t>FOLIO 12</t>
  </si>
  <si>
    <t>NO CUMPLE
(no aporto garantia de seriedad de la oferta)</t>
  </si>
  <si>
    <t>ALEJANDRO ANTONIO SANTAMARIA MORENO</t>
  </si>
  <si>
    <t>NO APLICA</t>
  </si>
  <si>
    <t>05/09/2017-05/12/2017</t>
  </si>
  <si>
    <t>SUMINISTRO DE MATERIALES DE FERRETERÍA EN GENERAL</t>
  </si>
  <si>
    <t>GLORIA ELIZABETH OSORIO Y/O MADEMUEBLES DE COLOMBIA</t>
  </si>
  <si>
    <t>OSCAR BARRERA DIRECTOR DE PROYECTOS</t>
  </si>
  <si>
    <t>15/03/2019-19/10/2019</t>
  </si>
  <si>
    <t>SUMINISTRO DE ELEMENTOS DE FERRETERÍA EN GENERAL, MATERIAL PARA REDES ELÉCTRICAS RESIDENCIALES E INDUSTRIALES Y ELEMENTOS DE CONSTRUCCIÓN EN GENERAL</t>
  </si>
  <si>
    <t xml:space="preserve">TELEFONICA DATA CENTRO </t>
  </si>
  <si>
    <t>KATHERINE ORDOÑEZ LADINO REPRESENTANTE LEGAL</t>
  </si>
  <si>
    <t xml:space="preserve">SUMINISTRO DE ELEMENTOS DE FERRETERÍA EN GENERAL, METERIAL PARA REDES ELÉCTRICAS RESIDENCIALES E INDUSTRIALES Y ELEMENTOS DE CONSTRUCCIÓN GENERAL </t>
  </si>
  <si>
    <t>INGENIERIA ESPECIALIZADA EN ARCHIVOS DE COLOMBIA</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</si>
  <si>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</si>
  <si>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</si>
  <si>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</si>
  <si>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</si>
  <si>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</si>
  <si>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</si>
  <si>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</si>
  <si>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FOLIO</t>
  </si>
  <si>
    <t>1. Nombre o razón social del contratante, dirección y teléfono.</t>
  </si>
  <si>
    <t>No.</t>
  </si>
  <si>
    <t>JESUS LEANDRO TARAZONA MONCADA JEFE OFICINA ASESORA JURIDICA</t>
  </si>
  <si>
    <t>EXCELENTE</t>
  </si>
  <si>
    <t>23/09/2019-22/12/2019</t>
  </si>
  <si>
    <t>SUMINISTRO DE ELEMENTOS DE FERRETERIA Y MATERIALES DE CONSTRUCCIÓN PARA LA ADECUACIÓN DEL CENTRO DE RESTAURACIÓN AMBIENTAL -CEREZA- Y DEMÁS ACTIVIDADES REQUERIDAD EN EL MARCO DE LA OPERACIÓN DEL CONVENIO INTERADMINISTRATIVO 31/2018 SUSCRITO CON LA SECRETARIA DISTRITAL DE AMBIENTE, EL FONDO DE DESARROLLO LOCAL DE SAN CRISTÓBAL Y EL IDIPRON</t>
  </si>
  <si>
    <t>1685 DE 2019</t>
  </si>
  <si>
    <t>FF SOLUCIONES S.A</t>
  </si>
  <si>
    <t>INSTITUTO PARA LA PROTECCIÓN DE LA NIÑEZ Y LA JUVENTUD IDIPRON</t>
  </si>
  <si>
    <t>MAYOR CARLOS JULIO URQUIJO GOMEZ COORDINADOR ADMINISTRATIVO DE LOS LICEOS DEL EJERCITO</t>
  </si>
  <si>
    <t>OPTIMA</t>
  </si>
  <si>
    <t>14/05/2015-18/11/2015</t>
  </si>
  <si>
    <t>CONTRATAR EL SUMINISTRO Y DISTRIBUCIÓN DE MATERIALES DE CONSTRUCCIÓN Y ELEMENTOS DE FERRETERÍA CON DESTINO A LOS LICEOS DEL EJERCITO</t>
  </si>
  <si>
    <t>333-CELIC-2015</t>
  </si>
  <si>
    <t>183-184</t>
  </si>
  <si>
    <t xml:space="preserve">FUERZAS MILITARES DE COLOMBIA EJERCITO NACIONAL </t>
  </si>
  <si>
    <t>CORONEL CARLOS HERNÁN CAMACHO SARMIENTO COMANDANTE POLICÍA METROPOLITANA DE IBAGUÉ</t>
  </si>
  <si>
    <t>10/11/2014-20/12/2014</t>
  </si>
  <si>
    <t>SUMINISTRO DE MATERIALES DE CONSTRUCCIÓN Y DE FERRETERÍA PARA LAS ESTACIONES DE POLICÍA ALVARADO Y PIEDRAS ADSCRITAS A LA POLICÍA METROPOLITANA DE IBAGUÉ</t>
  </si>
  <si>
    <t>PN-METIB-87-8-10005-2014</t>
  </si>
  <si>
    <t>POLICIA METROPOLITANA DE IBAGUÉ</t>
  </si>
  <si>
    <t>FF SOLUCIONES S.A.</t>
  </si>
  <si>
    <t>ALONSO GAMBO MUÑOZ</t>
  </si>
  <si>
    <t xml:space="preserve">DEBE SUBSANAR </t>
  </si>
  <si>
    <t>BUENO</t>
  </si>
  <si>
    <t>ELECTRICOS Y FERRETERIA LA 34 LTDA</t>
  </si>
  <si>
    <t>PROENFAR S.A.S</t>
  </si>
  <si>
    <t>CARLOS H. GUZMAN L.</t>
  </si>
  <si>
    <t>SUMINISTRO DE INSUMOS DE MATERIAL ELECTRICO Y FERRETERÍA A NIVEL NACIONAL</t>
  </si>
  <si>
    <t>MULTICONTRUCCIONES J.P. S.A.S.</t>
  </si>
  <si>
    <t xml:space="preserve">NO CUMPLE </t>
  </si>
  <si>
    <t>DIANA MARCELA CHIAPPE 
COORDINADORA DE COMPRAS</t>
  </si>
  <si>
    <t xml:space="preserve">EXCELENTE </t>
  </si>
  <si>
    <t xml:space="preserve">VENTA DE MATERIALES FERRETEROS PARA LA ELABORACIÓN O ADEUCACIÓN DE INSTALACIONES </t>
  </si>
  <si>
    <t>MANUFACTURAS ELIOT SAS</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</si>
  <si>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$ 160'000.000
</t>
    </r>
  </si>
  <si>
    <t>INVITACION ABIERTA No. 005   DE  2021</t>
  </si>
  <si>
    <t>NO CUMPLE</t>
  </si>
  <si>
    <t>Vo. Bo. YOLIMA MORA SALINAS</t>
  </si>
  <si>
    <t>Subgerente Administrativo</t>
  </si>
  <si>
    <r>
      <t xml:space="preserve">Presenta la información financiera a diciembre 31 de 2019, según certificación de la Cámara de Comercio de Bogota , con Código de verificación No. AA21150667  del 08 de Febrero de 2021- </t>
    </r>
    <r>
      <rPr>
        <b/>
        <sz val="10"/>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</si>
  <si>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2019.</t>
  </si>
  <si>
    <t xml:space="preserve">  CUMPLE</t>
  </si>
  <si>
    <t>CUMPLE CON DOCUMENTOS</t>
  </si>
  <si>
    <t>51937871-6</t>
  </si>
  <si>
    <t>NIT</t>
  </si>
  <si>
    <t>GLORIA ELIZABETH OSORIO BENAVIDES</t>
  </si>
  <si>
    <t>DOCUMENTO</t>
  </si>
  <si>
    <t>EVALUACION DOCUMENTOS</t>
  </si>
  <si>
    <r>
      <t xml:space="preserve">Presenta la información financiera a diciembre 31 de 2019, según certificación de la Cámara de Comercio de Bogota , con Código de verificación No. AA21255775  del 01 de Marzo de 2021- </t>
    </r>
    <r>
      <rPr>
        <b/>
        <sz val="10"/>
        <rFont val="Arial"/>
        <family val="2"/>
      </rPr>
      <t>CUMPLE</t>
    </r>
  </si>
  <si>
    <t>860030360-5</t>
  </si>
  <si>
    <t xml:space="preserve">FERRETERIA FORERO S A </t>
  </si>
  <si>
    <t>DECLARACION DE RENTA DEL AÑO 2019</t>
  </si>
  <si>
    <t>NO CUMPLE - REVISOR FISCAL</t>
  </si>
  <si>
    <t xml:space="preserve">CERTIFICADOS  DE ANTECEDENTES DISCIPLINARIOS VIGENTES DEL CONTADOR Y DEL REVISOR FISCAL, EXPEDIDO POR LA JUNTA CENTRAL DE CONTADORES CON VIGENCIA NO SUPERIOR A TRES MESES </t>
  </si>
  <si>
    <t xml:space="preserve">DICTAMEN DEL REVISOR FISCAL SOBRE LOS ESTADOS FINANCIEROS </t>
  </si>
  <si>
    <t>NOTAS DE LOS ESTADOS FINANCIEROS</t>
  </si>
  <si>
    <t>CERTIFICACION DE LOS ESTADOS FINANCIEROS, POR EL CONTADOR PUBLICO Y EL REPRESENTANTE LEGAL EN LOS TERMINOS DE LA LEY 222 DE 1995</t>
  </si>
  <si>
    <t>ESTADOS DE RESULTADOS</t>
  </si>
  <si>
    <t>BALANCE GENERAL</t>
  </si>
  <si>
    <t>Presenta informacion financiera a corte 31 de Diciembre de 2019</t>
  </si>
  <si>
    <t>La capacidad financiera se verificará teniendo en cuenta la información financiera presentada con corte no anterior a 31 de Diciembre de 2019.</t>
  </si>
  <si>
    <t>900323599-0</t>
  </si>
  <si>
    <t>SUMINISTRO DE MATERIALES DE FERRETERÍA Y CONSTRUCCIÓN, ASÍ COMO LA PRESTACIÓN DEL SERVICIO DE ARRENDAMIENTO DE MAQUINARIA Y EQUIPOS PARA EL MANTENIMIENTO Y REPARACIONES LOCATIVAS DE LA EMPRESA DE LICORES DE CUNDINAMARCA</t>
  </si>
  <si>
    <t>INVITACIÓN ABIERTA No 005 DE 2021</t>
  </si>
  <si>
    <t>Activo Total</t>
  </si>
  <si>
    <t>SI</t>
  </si>
  <si>
    <t>Pasivo Total</t>
  </si>
  <si>
    <t>ENDEUDAMIENTO</t>
  </si>
  <si>
    <t>(-) Pasivo corriente</t>
  </si>
  <si>
    <t>Activo corriente</t>
  </si>
  <si>
    <t>Pasivo corriente</t>
  </si>
  <si>
    <t>LIQUIDEZ</t>
  </si>
  <si>
    <t>En Col $</t>
  </si>
  <si>
    <t xml:space="preserve">  </t>
  </si>
  <si>
    <t>&lt;=66%</t>
  </si>
  <si>
    <t>(PT/AT) * 100</t>
  </si>
  <si>
    <t>Igual o mayor  al 50% del presupuesto oficial.</t>
  </si>
  <si>
    <t>AC- PC</t>
  </si>
  <si>
    <t>CAPITAL DE TRABAJO</t>
  </si>
  <si>
    <t>&gt; = 1,5</t>
  </si>
  <si>
    <t>AC/PC</t>
  </si>
  <si>
    <t xml:space="preserve">                                                                                                                                                                                                                                                                                                            </t>
  </si>
  <si>
    <t>PRESUPUESTO OFICIAL: $160.000.000</t>
  </si>
  <si>
    <t>SOLICITADOS</t>
  </si>
  <si>
    <t>INDICADORES FINANCIEROS</t>
  </si>
  <si>
    <t>OBTENIDO POR</t>
  </si>
  <si>
    <t>NO CUMPLE - DEBE SUBSANAR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</si>
</sst>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_-* #,##0.00\ &quot;Pta&quot;_-;\-* #,##0.00\ &quot;Pta&quot;_-;_-* &quot;-&quot;??\ &quot;Pta&quot;_-;_-@_-"/>
    <numFmt numFmtId="169" formatCode="_-&quot;$&quot;* #,##0.00_-;\-&quot;$&quot;* #,##0.00_-;_-&quot;$&quot;* &quot;-&quot;??_-;_-@_-"/>
    <numFmt numFmtId="170" formatCode="_-&quot;$&quot;* #,##0_-;\-&quot;$&quot;* #,##0_-;_-&quot;$&quot;* &quot;-&quot;??_-;_-@_-"/>
    <numFmt numFmtId="171" formatCode="0.0%"/>
    <numFmt numFmtId="172" formatCode="_(* #,##0_);_(* \(#,##0\);_(* &quot;-&quot;??_);_(@_)"/>
    <numFmt numFmtId="173" formatCode="#,##0.00;[Red]#,##0.00"/>
    <numFmt numFmtId="174" formatCode="#,##0;[Red]#,##0"/>
  </numFmts>
  <fonts count="30"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1"/>
      <color theme="1"/>
      <name val="Calibri"/>
      <family val="2"/>
      <scheme val="minor"/>
    </font>
    <font>
      <sz val="12"/>
      <color theme="1"/>
      <name val="Calibri"/>
      <family val="2"/>
      <scheme val="minor"/>
    </font>
    <font>
      <b/>
      <sz val="10"/>
      <name val="Arial"/>
      <family val="2"/>
    </font>
    <font>
      <b/>
      <sz val="22"/>
      <color theme="1"/>
      <name val="Calibri"/>
      <family val="2"/>
      <scheme val="minor"/>
    </font>
    <font>
      <b/>
      <sz val="11"/>
      <color rgb="FFFF0000"/>
      <name val="Calibri"/>
      <family val="2"/>
      <scheme val="minor"/>
    </font>
    <font>
      <b/>
      <sz val="11"/>
      <color rgb="FF00B050"/>
      <name val="Calibri"/>
      <family val="2"/>
      <scheme val="minor"/>
    </font>
    <font>
      <b/>
      <sz val="12"/>
      <color theme="1"/>
      <name val="Calibri"/>
      <family val="2"/>
      <scheme val="minor"/>
    </font>
    <font>
      <sz val="10"/>
      <color theme="1"/>
      <name val="Arial"/>
      <family val="2"/>
    </font>
    <font>
      <b/>
      <sz val="10"/>
      <color theme="1"/>
      <name val="Arial"/>
      <family val="2"/>
    </font>
    <font>
      <b/>
      <sz val="9"/>
      <color theme="1"/>
      <name val="Arial"/>
      <family val="2"/>
    </font>
    <font>
      <sz val="10"/>
      <color theme="1"/>
      <name val="Calibri"/>
      <family val="2"/>
      <scheme val="minor"/>
    </font>
    <font>
      <b/>
      <sz val="10"/>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indexed="64"/>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hair">
        <color auto="1"/>
      </bottom>
      <diagonal/>
    </border>
  </borders>
  <cellStyleXfs count="12">
    <xf numFmtId="0" fontId="0" fillId="0" borderId="0"/>
    <xf numFmtId="167" fontId="9" fillId="0" borderId="0" applyFont="0" applyFill="0" applyBorder="0" applyAlignment="0" applyProtection="0"/>
    <xf numFmtId="0" fontId="11" fillId="0" borderId="0"/>
    <xf numFmtId="0" fontId="11" fillId="0" borderId="0"/>
    <xf numFmtId="168"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18" fillId="0" borderId="0"/>
    <xf numFmtId="169" fontId="18"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cellStyleXfs>
  <cellXfs count="188">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2" fillId="0" borderId="1" xfId="0" applyFont="1" applyBorder="1" applyAlignment="1">
      <alignment horizontal="justify" vertical="top" wrapText="1"/>
    </xf>
    <xf numFmtId="0" fontId="6" fillId="2" borderId="1" xfId="0" applyFont="1" applyFill="1" applyBorder="1" applyAlignment="1">
      <alignment horizontal="center" vertical="center" wrapText="1"/>
    </xf>
    <xf numFmtId="0" fontId="14" fillId="0" borderId="0" xfId="0" applyFont="1"/>
    <xf numFmtId="0" fontId="0" fillId="0" borderId="0" xfId="0" applyFont="1" applyAlignment="1">
      <alignment vertical="center" wrapText="1"/>
    </xf>
    <xf numFmtId="0" fontId="16" fillId="0" borderId="0" xfId="0" applyFont="1" applyBorder="1" applyAlignment="1">
      <alignment horizontal="left" vertical="top" wrapText="1"/>
    </xf>
    <xf numFmtId="0" fontId="13" fillId="0" borderId="0" xfId="0" applyFont="1" applyBorder="1" applyAlignment="1">
      <alignment horizontal="left" vertical="top" wrapText="1"/>
    </xf>
    <xf numFmtId="0" fontId="16" fillId="0" borderId="0" xfId="0" applyFont="1" applyBorder="1" applyAlignment="1">
      <alignment vertical="top"/>
    </xf>
    <xf numFmtId="0" fontId="16" fillId="0" borderId="0" xfId="0" applyFont="1" applyBorder="1" applyAlignment="1">
      <alignment horizontal="left" vertical="top"/>
    </xf>
    <xf numFmtId="0" fontId="1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3"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8" fillId="0" borderId="0" xfId="7"/>
    <xf numFmtId="0" fontId="2" fillId="0" borderId="3" xfId="7" applyFont="1" applyBorder="1" applyAlignment="1">
      <alignment horizontal="center" vertical="center" wrapText="1"/>
    </xf>
    <xf numFmtId="14" fontId="2" fillId="0" borderId="1" xfId="7" applyNumberFormat="1" applyFont="1" applyBorder="1" applyAlignment="1">
      <alignment horizontal="center" vertical="center" wrapText="1"/>
    </xf>
    <xf numFmtId="0" fontId="2" fillId="0" borderId="1" xfId="7" applyFont="1" applyBorder="1" applyAlignment="1">
      <alignment horizontal="justify" vertical="top" wrapText="1"/>
    </xf>
    <xf numFmtId="0" fontId="2" fillId="0" borderId="1" xfId="7" applyFont="1" applyBorder="1" applyAlignment="1">
      <alignment horizontal="center" vertical="center" wrapText="1"/>
    </xf>
    <xf numFmtId="0" fontId="2" fillId="0" borderId="1" xfId="7" applyFont="1" applyBorder="1" applyAlignment="1">
      <alignment vertical="center" wrapText="1"/>
    </xf>
    <xf numFmtId="0" fontId="2" fillId="0" borderId="4" xfId="7" applyFont="1" applyBorder="1" applyAlignment="1">
      <alignment horizontal="center" vertical="center" wrapText="1"/>
    </xf>
    <xf numFmtId="0" fontId="2" fillId="4" borderId="1" xfId="7" applyFont="1" applyFill="1" applyBorder="1" applyAlignment="1">
      <alignment horizontal="justify" vertical="top" wrapText="1"/>
    </xf>
    <xf numFmtId="17" fontId="2" fillId="0" borderId="1" xfId="7" applyNumberFormat="1" applyFont="1" applyBorder="1" applyAlignment="1">
      <alignment horizontal="center" vertical="center" wrapText="1"/>
    </xf>
    <xf numFmtId="0" fontId="19" fillId="0" borderId="0" xfId="7" applyFont="1" applyAlignment="1">
      <alignment horizontal="center" vertical="center"/>
    </xf>
    <xf numFmtId="170" fontId="5" fillId="0" borderId="1" xfId="8" applyNumberFormat="1" applyFont="1" applyBorder="1" applyAlignment="1">
      <alignment horizontal="center" vertical="center" wrapText="1"/>
    </xf>
    <xf numFmtId="170" fontId="23" fillId="0" borderId="0" xfId="7" applyNumberFormat="1" applyFont="1"/>
    <xf numFmtId="170" fontId="2" fillId="4" borderId="1" xfId="7" applyNumberFormat="1" applyFont="1" applyFill="1" applyBorder="1" applyAlignment="1">
      <alignment horizontal="justify" vertical="top" wrapText="1"/>
    </xf>
    <xf numFmtId="0" fontId="0" fillId="2" borderId="0" xfId="0" applyFill="1"/>
    <xf numFmtId="0" fontId="2" fillId="2" borderId="0" xfId="0" applyFont="1" applyFill="1" applyBorder="1" applyAlignment="1">
      <alignment horizontal="justify" vertical="center" wrapText="1"/>
    </xf>
    <xf numFmtId="0" fontId="5" fillId="2" borderId="0" xfId="0" applyFont="1" applyFill="1" applyBorder="1" applyAlignment="1">
      <alignment horizontal="left" vertical="center" wrapText="1"/>
    </xf>
    <xf numFmtId="171" fontId="1" fillId="2" borderId="0" xfId="11" applyNumberFormat="1" applyFont="1" applyFill="1" applyBorder="1" applyAlignment="1">
      <alignment horizontal="center" vertical="justify"/>
    </xf>
    <xf numFmtId="0" fontId="3" fillId="2" borderId="0" xfId="0" applyFont="1" applyFill="1" applyBorder="1" applyAlignment="1">
      <alignment horizontal="justify" vertical="justify" wrapText="1"/>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5" fillId="2" borderId="0" xfId="0" applyFont="1" applyFill="1"/>
    <xf numFmtId="0" fontId="3" fillId="2" borderId="0" xfId="0" applyFont="1" applyFill="1"/>
    <xf numFmtId="0" fontId="5" fillId="2" borderId="0" xfId="0" applyFont="1" applyFill="1" applyBorder="1"/>
    <xf numFmtId="0" fontId="3" fillId="2" borderId="0" xfId="0" applyFont="1" applyFill="1" applyBorder="1"/>
    <xf numFmtId="0" fontId="11" fillId="2" borderId="2" xfId="0" applyFont="1" applyFill="1" applyBorder="1" applyAlignment="1">
      <alignment horizontal="justify" vertical="center" wrapText="1"/>
    </xf>
    <xf numFmtId="0" fontId="24" fillId="2" borderId="2" xfId="0" applyFont="1" applyFill="1" applyBorder="1" applyAlignment="1">
      <alignment horizontal="left" vertical="center" wrapText="1"/>
    </xf>
    <xf numFmtId="171" fontId="19" fillId="2" borderId="5" xfId="11" applyNumberFormat="1" applyFont="1" applyFill="1" applyBorder="1" applyAlignment="1">
      <alignment horizontal="center" vertical="justify"/>
    </xf>
    <xf numFmtId="0" fontId="25" fillId="2" borderId="5" xfId="0" applyFont="1" applyFill="1" applyBorder="1" applyAlignment="1">
      <alignment horizontal="justify" vertical="justify" wrapText="1"/>
    </xf>
    <xf numFmtId="0" fontId="24" fillId="2" borderId="12" xfId="0" applyFont="1" applyFill="1" applyBorder="1" applyAlignment="1">
      <alignment horizontal="center" vertical="center"/>
    </xf>
    <xf numFmtId="0" fontId="24" fillId="2" borderId="12" xfId="0" applyFont="1" applyFill="1" applyBorder="1" applyAlignment="1">
      <alignment horizontal="center"/>
    </xf>
    <xf numFmtId="0" fontId="25" fillId="2" borderId="27" xfId="0" applyFont="1" applyFill="1" applyBorder="1" applyAlignment="1">
      <alignment horizontal="center" vertical="center" wrapText="1"/>
    </xf>
    <xf numFmtId="0" fontId="25" fillId="2" borderId="27" xfId="0" applyFont="1" applyFill="1" applyBorder="1" applyAlignment="1">
      <alignment horizontal="center" vertical="center"/>
    </xf>
    <xf numFmtId="0" fontId="0" fillId="2" borderId="0" xfId="0" applyFill="1" applyAlignment="1">
      <alignment wrapText="1"/>
    </xf>
    <xf numFmtId="0" fontId="24" fillId="2" borderId="1" xfId="0" applyFont="1" applyFill="1" applyBorder="1" applyAlignment="1">
      <alignment horizontal="center"/>
    </xf>
    <xf numFmtId="0" fontId="24" fillId="2" borderId="1" xfId="0" applyFont="1" applyFill="1" applyBorder="1" applyAlignment="1">
      <alignment wrapText="1"/>
    </xf>
    <xf numFmtId="0" fontId="24" fillId="2" borderId="1" xfId="0" applyFont="1" applyFill="1" applyBorder="1"/>
    <xf numFmtId="0" fontId="24" fillId="2" borderId="1" xfId="0" applyFont="1" applyFill="1" applyBorder="1" applyAlignment="1">
      <alignment vertical="justify"/>
    </xf>
    <xf numFmtId="0" fontId="11"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167" fontId="0" fillId="2" borderId="0" xfId="9" applyFont="1" applyFill="1"/>
    <xf numFmtId="171" fontId="19" fillId="2" borderId="1" xfId="11" applyNumberFormat="1" applyFont="1" applyFill="1" applyBorder="1" applyAlignment="1">
      <alignment horizontal="center" vertical="justify"/>
    </xf>
    <xf numFmtId="0" fontId="25" fillId="2" borderId="1" xfId="0" applyFont="1" applyFill="1" applyBorder="1" applyAlignment="1">
      <alignment horizontal="justify" vertical="justify" wrapText="1"/>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0" fillId="2" borderId="0" xfId="0" applyFill="1" applyAlignment="1">
      <alignment vertical="top"/>
    </xf>
    <xf numFmtId="0" fontId="26" fillId="2" borderId="0" xfId="0" applyFont="1" applyFill="1"/>
    <xf numFmtId="0" fontId="25" fillId="2" borderId="0" xfId="0" applyFont="1" applyFill="1" applyAlignment="1">
      <alignment horizontal="left"/>
    </xf>
    <xf numFmtId="0" fontId="0" fillId="2" borderId="0" xfId="0" applyFont="1" applyFill="1"/>
    <xf numFmtId="0" fontId="14" fillId="2" borderId="0" xfId="0" applyFont="1" applyFill="1" applyBorder="1"/>
    <xf numFmtId="167" fontId="15" fillId="2" borderId="0" xfId="9" applyNumberFormat="1" applyFont="1" applyFill="1" applyBorder="1" applyAlignment="1">
      <alignment horizontal="center"/>
    </xf>
    <xf numFmtId="167" fontId="14" fillId="2" borderId="0" xfId="9" applyNumberFormat="1" applyFont="1" applyFill="1" applyBorder="1"/>
    <xf numFmtId="172" fontId="14" fillId="2" borderId="0" xfId="9" applyNumberFormat="1" applyFont="1" applyFill="1" applyBorder="1"/>
    <xf numFmtId="0" fontId="14" fillId="2" borderId="0" xfId="0" applyFont="1" applyFill="1" applyBorder="1" applyAlignment="1">
      <alignment horizontal="center"/>
    </xf>
    <xf numFmtId="1" fontId="14" fillId="2" borderId="0" xfId="11" applyNumberFormat="1" applyFont="1" applyFill="1" applyBorder="1"/>
    <xf numFmtId="165" fontId="14" fillId="2" borderId="0" xfId="10" applyNumberFormat="1" applyFont="1" applyFill="1" applyBorder="1"/>
    <xf numFmtId="39" fontId="14" fillId="2" borderId="0" xfId="9" applyNumberFormat="1" applyFont="1" applyFill="1" applyBorder="1"/>
    <xf numFmtId="0" fontId="15" fillId="2" borderId="0" xfId="0" applyFont="1" applyFill="1" applyBorder="1" applyAlignment="1">
      <alignment horizontal="center" vertical="justify" wrapText="1"/>
    </xf>
    <xf numFmtId="0" fontId="15" fillId="2" borderId="0" xfId="0" applyFont="1" applyFill="1" applyBorder="1" applyAlignment="1">
      <alignment horizontal="center"/>
    </xf>
    <xf numFmtId="2" fontId="14" fillId="2" borderId="0" xfId="11" applyNumberFormat="1" applyFont="1" applyFill="1" applyBorder="1"/>
    <xf numFmtId="0" fontId="14" fillId="2" borderId="7" xfId="0" applyFont="1" applyFill="1" applyBorder="1"/>
    <xf numFmtId="0" fontId="14" fillId="2" borderId="20" xfId="0" applyFont="1" applyFill="1" applyBorder="1"/>
    <xf numFmtId="0" fontId="14" fillId="2" borderId="21" xfId="0" applyFont="1" applyFill="1" applyBorder="1"/>
    <xf numFmtId="167" fontId="15" fillId="2" borderId="10" xfId="9" applyNumberFormat="1" applyFont="1" applyFill="1" applyBorder="1" applyAlignment="1">
      <alignment horizontal="center"/>
    </xf>
    <xf numFmtId="0" fontId="14" fillId="2" borderId="23" xfId="0" applyFont="1" applyFill="1" applyBorder="1"/>
    <xf numFmtId="172" fontId="14" fillId="2" borderId="20" xfId="9" applyNumberFormat="1" applyFont="1" applyFill="1" applyBorder="1"/>
    <xf numFmtId="0" fontId="14" fillId="2" borderId="20" xfId="0" applyFont="1" applyFill="1" applyBorder="1" applyAlignment="1">
      <alignment horizontal="center"/>
    </xf>
    <xf numFmtId="0" fontId="15" fillId="2" borderId="10" xfId="0" applyFont="1" applyFill="1" applyBorder="1" applyAlignment="1">
      <alignment horizontal="center" vertical="justify" wrapText="1"/>
    </xf>
    <xf numFmtId="0" fontId="15" fillId="2" borderId="23" xfId="0" applyFont="1" applyFill="1" applyBorder="1" applyAlignment="1">
      <alignment horizontal="center"/>
    </xf>
    <xf numFmtId="0" fontId="15" fillId="2" borderId="27" xfId="0" applyFont="1" applyFill="1" applyBorder="1" applyAlignment="1">
      <alignment horizontal="center" vertical="justify" wrapText="1"/>
    </xf>
    <xf numFmtId="0" fontId="0" fillId="2" borderId="0" xfId="0" applyFont="1" applyFill="1" applyBorder="1"/>
    <xf numFmtId="0" fontId="17" fillId="2" borderId="0"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xf numFmtId="0" fontId="4" fillId="2" borderId="0" xfId="0" applyFont="1" applyFill="1" applyBorder="1" applyAlignment="1">
      <alignment horizontal="justify" vertical="center" wrapText="1"/>
    </xf>
    <xf numFmtId="41" fontId="0" fillId="2" borderId="0" xfId="6" applyFont="1" applyFill="1" applyAlignment="1">
      <alignment vertical="center"/>
    </xf>
    <xf numFmtId="0" fontId="4" fillId="2" borderId="27" xfId="0" applyFont="1" applyFill="1" applyBorder="1" applyAlignment="1">
      <alignment horizontal="center" vertical="center"/>
    </xf>
    <xf numFmtId="0" fontId="4" fillId="2" borderId="27" xfId="0" applyFont="1" applyFill="1" applyBorder="1" applyAlignment="1">
      <alignment vertical="center"/>
    </xf>
    <xf numFmtId="0" fontId="4" fillId="2" borderId="18" xfId="0" applyFont="1" applyFill="1" applyBorder="1" applyAlignment="1">
      <alignment horizontal="justify" vertical="center" wrapText="1"/>
    </xf>
    <xf numFmtId="164" fontId="4" fillId="2" borderId="27" xfId="9" applyNumberFormat="1"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0" fontId="4" fillId="2" borderId="23" xfId="0" applyFont="1" applyFill="1" applyBorder="1" applyAlignment="1">
      <alignment vertical="center"/>
    </xf>
    <xf numFmtId="0" fontId="6" fillId="2" borderId="18" xfId="0" applyFont="1" applyFill="1" applyBorder="1" applyAlignment="1">
      <alignment horizontal="center" vertical="center"/>
    </xf>
    <xf numFmtId="0" fontId="17" fillId="2" borderId="0" xfId="0" applyFont="1" applyFill="1"/>
    <xf numFmtId="0" fontId="0" fillId="2" borderId="0" xfId="0" applyFont="1" applyFill="1" applyAlignment="1">
      <alignment horizontal="center"/>
    </xf>
    <xf numFmtId="173" fontId="14" fillId="2" borderId="6" xfId="0" applyNumberFormat="1" applyFont="1" applyFill="1" applyBorder="1" applyAlignment="1">
      <alignment horizontal="center" vertical="center"/>
    </xf>
    <xf numFmtId="0" fontId="15" fillId="2" borderId="27" xfId="0" applyFont="1" applyFill="1" applyBorder="1"/>
    <xf numFmtId="174" fontId="14" fillId="2" borderId="12" xfId="0" applyNumberFormat="1" applyFont="1" applyFill="1" applyBorder="1" applyAlignment="1">
      <alignment horizontal="center" vertical="center"/>
    </xf>
    <xf numFmtId="164" fontId="15" fillId="2" borderId="27" xfId="0" applyNumberFormat="1" applyFont="1" applyFill="1" applyBorder="1" applyAlignment="1">
      <alignment wrapText="1"/>
    </xf>
    <xf numFmtId="173" fontId="14" fillId="2" borderId="28" xfId="0" applyNumberFormat="1"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7" xfId="0" applyFont="1" applyFill="1" applyBorder="1" applyAlignment="1">
      <alignment horizontal="center" vertical="center"/>
    </xf>
    <xf numFmtId="0" fontId="27" fillId="2" borderId="0" xfId="0" applyFont="1" applyFill="1"/>
    <xf numFmtId="0" fontId="28" fillId="2" borderId="0" xfId="0" applyFont="1" applyFill="1"/>
    <xf numFmtId="0" fontId="7" fillId="2" borderId="0" xfId="0" applyFont="1" applyFill="1" applyAlignment="1">
      <alignment horizontal="left"/>
    </xf>
    <xf numFmtId="0" fontId="8" fillId="0" borderId="1" xfId="0" applyFont="1" applyBorder="1" applyAlignment="1">
      <alignment horizontal="center"/>
    </xf>
    <xf numFmtId="0" fontId="4" fillId="0" borderId="0" xfId="0" applyFont="1" applyAlignment="1">
      <alignment horizontal="center"/>
    </xf>
    <xf numFmtId="0" fontId="1" fillId="0" borderId="9" xfId="7" applyFont="1" applyBorder="1" applyAlignment="1">
      <alignment horizontal="center" vertical="center" wrapText="1"/>
    </xf>
    <xf numFmtId="0" fontId="1" fillId="0" borderId="1"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8" xfId="7" applyFont="1" applyBorder="1" applyAlignment="1">
      <alignment horizontal="center" vertical="center" wrapText="1"/>
    </xf>
    <xf numFmtId="0" fontId="17" fillId="0" borderId="12" xfId="7" applyFont="1" applyBorder="1" applyAlignment="1">
      <alignment horizontal="center"/>
    </xf>
    <xf numFmtId="0" fontId="17" fillId="0" borderId="10" xfId="7" applyFont="1" applyBorder="1" applyAlignment="1">
      <alignment horizontal="center"/>
    </xf>
    <xf numFmtId="0" fontId="17" fillId="0" borderId="7" xfId="7" applyFont="1" applyBorder="1" applyAlignment="1">
      <alignment horizontal="center"/>
    </xf>
    <xf numFmtId="0" fontId="1" fillId="0" borderId="14" xfId="7" applyFont="1" applyBorder="1" applyAlignment="1">
      <alignment horizontal="center" vertical="center" wrapText="1"/>
    </xf>
    <xf numFmtId="0" fontId="1" fillId="0" borderId="11" xfId="7" applyFont="1" applyBorder="1" applyAlignment="1">
      <alignment horizontal="center" vertical="center" wrapText="1"/>
    </xf>
    <xf numFmtId="0" fontId="1" fillId="0" borderId="9" xfId="7" applyFont="1" applyBorder="1" applyAlignment="1">
      <alignment vertical="center" wrapText="1"/>
    </xf>
    <xf numFmtId="0" fontId="1" fillId="0" borderId="1" xfId="7" applyFont="1" applyBorder="1" applyAlignment="1">
      <alignment vertical="center" wrapText="1"/>
    </xf>
    <xf numFmtId="0" fontId="22" fillId="0" borderId="6" xfId="7" applyFont="1" applyBorder="1" applyAlignment="1">
      <alignment horizontal="center" vertical="center" wrapText="1"/>
    </xf>
    <xf numFmtId="0" fontId="22" fillId="0" borderId="5" xfId="7" applyFont="1" applyBorder="1" applyAlignment="1">
      <alignment horizontal="center" vertical="center" wrapText="1"/>
    </xf>
    <xf numFmtId="0" fontId="22" fillId="0" borderId="2" xfId="7" applyFont="1" applyBorder="1" applyAlignment="1">
      <alignment horizontal="center" vertical="center" wrapText="1"/>
    </xf>
    <xf numFmtId="0" fontId="3" fillId="6" borderId="18" xfId="3" applyFont="1" applyFill="1" applyBorder="1" applyAlignment="1">
      <alignment horizontal="center" vertical="center" wrapText="1"/>
    </xf>
    <xf numFmtId="0" fontId="3" fillId="6" borderId="17" xfId="3" applyFont="1" applyFill="1" applyBorder="1" applyAlignment="1">
      <alignment horizontal="center" vertical="center" wrapText="1"/>
    </xf>
    <xf numFmtId="0" fontId="3" fillId="6" borderId="16" xfId="3" applyFont="1" applyFill="1" applyBorder="1" applyAlignment="1">
      <alignment horizontal="center" vertical="center" wrapText="1"/>
    </xf>
    <xf numFmtId="0" fontId="1" fillId="0" borderId="15" xfId="7" applyFont="1" applyBorder="1" applyAlignment="1">
      <alignment horizontal="center" vertical="center" wrapText="1"/>
    </xf>
    <xf numFmtId="0" fontId="1" fillId="0" borderId="4" xfId="7" applyFont="1" applyBorder="1" applyAlignment="1">
      <alignment horizontal="center" vertical="center" wrapText="1"/>
    </xf>
    <xf numFmtId="0" fontId="20" fillId="0" borderId="0" xfId="7" applyFont="1" applyAlignment="1">
      <alignment horizontal="center"/>
    </xf>
    <xf numFmtId="0" fontId="18" fillId="0" borderId="26" xfId="7" applyBorder="1" applyAlignment="1">
      <alignment horizontal="left" vertical="center" wrapText="1"/>
    </xf>
    <xf numFmtId="0" fontId="18" fillId="0" borderId="25" xfId="7" applyBorder="1" applyAlignment="1">
      <alignment horizontal="left" vertical="center" wrapText="1"/>
    </xf>
    <xf numFmtId="0" fontId="18" fillId="0" borderId="24" xfId="7" applyBorder="1" applyAlignment="1">
      <alignment horizontal="left" vertical="center" wrapText="1"/>
    </xf>
    <xf numFmtId="0" fontId="18" fillId="0" borderId="23" xfId="7" applyBorder="1" applyAlignment="1">
      <alignment horizontal="left" vertical="center" wrapText="1"/>
    </xf>
    <xf numFmtId="0" fontId="18" fillId="0" borderId="0" xfId="7" applyBorder="1" applyAlignment="1">
      <alignment horizontal="left" vertical="center" wrapText="1"/>
    </xf>
    <xf numFmtId="0" fontId="18" fillId="0" borderId="0" xfId="7" applyAlignment="1">
      <alignment horizontal="left" vertical="center" wrapText="1"/>
    </xf>
    <xf numFmtId="0" fontId="18" fillId="0" borderId="22" xfId="7" applyBorder="1" applyAlignment="1">
      <alignment horizontal="left" vertical="center" wrapText="1"/>
    </xf>
    <xf numFmtId="0" fontId="18" fillId="0" borderId="21" xfId="7" applyBorder="1" applyAlignment="1">
      <alignment horizontal="left" vertical="center" wrapText="1"/>
    </xf>
    <xf numFmtId="0" fontId="18" fillId="0" borderId="20" xfId="7" applyBorder="1" applyAlignment="1">
      <alignment horizontal="left" vertical="center" wrapText="1"/>
    </xf>
    <xf numFmtId="0" fontId="18" fillId="0" borderId="19" xfId="7" applyBorder="1" applyAlignment="1">
      <alignment horizontal="left" vertical="center" wrapText="1"/>
    </xf>
    <xf numFmtId="0" fontId="21" fillId="0" borderId="6" xfId="7" applyFont="1" applyBorder="1" applyAlignment="1">
      <alignment horizontal="center" vertical="center" wrapText="1"/>
    </xf>
    <xf numFmtId="0" fontId="21" fillId="0" borderId="5" xfId="7" applyFont="1" applyBorder="1" applyAlignment="1">
      <alignment horizontal="center" vertical="center" wrapText="1"/>
    </xf>
    <xf numFmtId="0" fontId="21" fillId="0" borderId="2" xfId="7" applyFont="1" applyBorder="1" applyAlignment="1">
      <alignment horizontal="center" vertical="center" wrapText="1"/>
    </xf>
    <xf numFmtId="0" fontId="25" fillId="2" borderId="0" xfId="0" applyFont="1" applyFill="1" applyAlignment="1">
      <alignment horizontal="justify" vertical="center" wrapText="1"/>
    </xf>
    <xf numFmtId="0" fontId="15" fillId="2" borderId="0" xfId="0" applyFont="1" applyFill="1" applyBorder="1" applyAlignment="1">
      <alignment horizontal="center" vertical="justify" wrapText="1"/>
    </xf>
    <xf numFmtId="0" fontId="0" fillId="2" borderId="0" xfId="0" applyFont="1" applyFill="1" applyAlignment="1">
      <alignment horizontal="justify" vertical="justify"/>
    </xf>
    <xf numFmtId="0" fontId="15" fillId="2" borderId="18" xfId="0" applyFont="1" applyFill="1" applyBorder="1" applyAlignment="1">
      <alignment horizontal="center" vertical="justify" wrapText="1"/>
    </xf>
    <xf numFmtId="0" fontId="15" fillId="2" borderId="17" xfId="0" applyFont="1" applyFill="1" applyBorder="1" applyAlignment="1">
      <alignment horizontal="center" vertical="justify" wrapText="1"/>
    </xf>
    <xf numFmtId="0" fontId="6" fillId="2" borderId="2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5" fillId="2" borderId="0" xfId="0" applyFont="1" applyFill="1" applyAlignment="1">
      <alignment horizontal="left" vertical="justify"/>
    </xf>
    <xf numFmtId="0" fontId="15" fillId="2" borderId="26"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0" xfId="0" applyFont="1" applyFill="1" applyBorder="1" applyAlignment="1">
      <alignment horizontal="center" vertical="center"/>
    </xf>
    <xf numFmtId="0" fontId="25" fillId="2" borderId="0" xfId="0" applyFont="1" applyFill="1" applyAlignment="1">
      <alignment horizontal="left" vertical="center" wrapText="1"/>
    </xf>
    <xf numFmtId="0" fontId="13"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3" fillId="0" borderId="0" xfId="3" applyFont="1" applyBorder="1" applyAlignment="1">
      <alignment horizontal="left" vertical="top" wrapText="1"/>
    </xf>
    <xf numFmtId="0" fontId="8" fillId="0" borderId="0" xfId="0" applyFont="1" applyAlignment="1">
      <alignment horizontal="center" vertical="center" wrapText="1"/>
    </xf>
    <xf numFmtId="0" fontId="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cellXfs>
  <cellStyles count="12">
    <cellStyle name="Millares" xfId="9" builtinId="3"/>
    <cellStyle name="Millares [0] 2" xfId="6"/>
    <cellStyle name="Millares 2" xfId="1"/>
    <cellStyle name="Millares 3" xfId="5"/>
    <cellStyle name="Moneda" xfId="10" builtinId="4"/>
    <cellStyle name="Moneda 2" xfId="4"/>
    <cellStyle name="Moneda 3" xfId="8"/>
    <cellStyle name="Normal" xfId="0" builtinId="0"/>
    <cellStyle name="Normal 2" xfId="2"/>
    <cellStyle name="Normal 3" xfId="3"/>
    <cellStyle name="Normal 4" xfId="7"/>
    <cellStyle name="Porcentaje" xfId="1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8</xdr:col>
      <xdr:colOff>304800</xdr:colOff>
      <xdr:row>36</xdr:row>
      <xdr:rowOff>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381000"/>
          <a:ext cx="5619750" cy="664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28575</xdr:rowOff>
    </xdr:from>
    <xdr:to>
      <xdr:col>8</xdr:col>
      <xdr:colOff>285750</xdr:colOff>
      <xdr:row>72</xdr:row>
      <xdr:rowOff>142875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7077075"/>
          <a:ext cx="5619750"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142875</xdr:colOff>
      <xdr:row>71</xdr:row>
      <xdr:rowOff>161925</xdr:rowOff>
    </xdr:from>
    <xdr:to>
      <xdr:col>8</xdr:col>
      <xdr:colOff>428625</xdr:colOff>
      <xdr:row>106</xdr:row>
      <xdr:rowOff>123825</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4875" y="13687425"/>
          <a:ext cx="5619750" cy="662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107</xdr:row>
      <xdr:rowOff>28575</xdr:rowOff>
    </xdr:from>
    <xdr:to>
      <xdr:col>8</xdr:col>
      <xdr:colOff>314325</xdr:colOff>
      <xdr:row>139</xdr:row>
      <xdr:rowOff>133350</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1050" y="20583525"/>
          <a:ext cx="5629275" cy="620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139</xdr:row>
      <xdr:rowOff>123825</xdr:rowOff>
    </xdr:from>
    <xdr:to>
      <xdr:col>8</xdr:col>
      <xdr:colOff>323850</xdr:colOff>
      <xdr:row>173</xdr:row>
      <xdr:rowOff>152400</xdr:rowOff>
    </xdr:to>
    <xdr:pic>
      <xdr:nvPicPr>
        <xdr:cNvPr id="6"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575" y="26774775"/>
          <a:ext cx="5629275" cy="650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174</xdr:row>
      <xdr:rowOff>28575</xdr:rowOff>
    </xdr:from>
    <xdr:to>
      <xdr:col>8</xdr:col>
      <xdr:colOff>304800</xdr:colOff>
      <xdr:row>210</xdr:row>
      <xdr:rowOff>47625</xdr:rowOff>
    </xdr:to>
    <xdr:pic>
      <xdr:nvPicPr>
        <xdr:cNvPr id="7" name="Imagen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1050" y="33347025"/>
          <a:ext cx="5619750" cy="687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209</xdr:row>
      <xdr:rowOff>180975</xdr:rowOff>
    </xdr:from>
    <xdr:to>
      <xdr:col>8</xdr:col>
      <xdr:colOff>295275</xdr:colOff>
      <xdr:row>230</xdr:row>
      <xdr:rowOff>123825</xdr:rowOff>
    </xdr:to>
    <xdr:pic>
      <xdr:nvPicPr>
        <xdr:cNvPr id="8" name="Imagen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71525" y="40166925"/>
          <a:ext cx="5619750" cy="394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opLeftCell="A25" zoomScale="85" zoomScaleNormal="85" workbookViewId="0">
      <pane xSplit="1" topLeftCell="C1" activePane="topRight" state="frozen"/>
      <selection pane="topRight" activeCell="D31" sqref="D31"/>
    </sheetView>
  </sheetViews>
  <sheetFormatPr baseColWidth="10" defaultRowHeight="11.25" x14ac:dyDescent="0.2"/>
  <cols>
    <col min="1" max="1" width="117" style="2" customWidth="1"/>
    <col min="2" max="4" width="36.28515625" style="12" customWidth="1"/>
    <col min="5" max="16384" width="11.42578125" style="1"/>
  </cols>
  <sheetData>
    <row r="1" spans="1:4" x14ac:dyDescent="0.2">
      <c r="A1" s="133"/>
      <c r="B1" s="133"/>
      <c r="C1" s="133"/>
      <c r="D1" s="133"/>
    </row>
    <row r="3" spans="1:4" ht="23.25" x14ac:dyDescent="0.35">
      <c r="A3" s="132" t="s">
        <v>53</v>
      </c>
      <c r="B3" s="132"/>
      <c r="C3" s="132"/>
      <c r="D3" s="132"/>
    </row>
    <row r="4" spans="1:4" s="18" customFormat="1" ht="38.25" customHeight="1" x14ac:dyDescent="0.2">
      <c r="A4" s="27" t="s">
        <v>0</v>
      </c>
      <c r="B4" s="29" t="s">
        <v>54</v>
      </c>
      <c r="C4" s="29" t="s">
        <v>55</v>
      </c>
      <c r="D4" s="29" t="s">
        <v>56</v>
      </c>
    </row>
    <row r="5" spans="1:4" x14ac:dyDescent="0.2">
      <c r="A5" s="4" t="s">
        <v>1</v>
      </c>
      <c r="B5" s="11" t="s">
        <v>31</v>
      </c>
      <c r="C5" s="11" t="s">
        <v>34</v>
      </c>
      <c r="D5" s="11" t="s">
        <v>71</v>
      </c>
    </row>
    <row r="6" spans="1:4" ht="39" customHeight="1" x14ac:dyDescent="0.2">
      <c r="A6" s="16" t="s">
        <v>19</v>
      </c>
      <c r="B6" s="11" t="s">
        <v>4</v>
      </c>
      <c r="C6" s="11" t="s">
        <v>4</v>
      </c>
      <c r="D6" s="11" t="s">
        <v>4</v>
      </c>
    </row>
    <row r="7" spans="1:4" x14ac:dyDescent="0.2">
      <c r="A7" s="5" t="s">
        <v>9</v>
      </c>
      <c r="B7" s="11"/>
      <c r="C7" s="11"/>
      <c r="D7" s="11"/>
    </row>
    <row r="8" spans="1:4" x14ac:dyDescent="0.2">
      <c r="A8" s="6" t="s">
        <v>20</v>
      </c>
      <c r="B8" s="11" t="s">
        <v>57</v>
      </c>
      <c r="C8" s="11" t="s">
        <v>63</v>
      </c>
      <c r="D8" s="11" t="s">
        <v>72</v>
      </c>
    </row>
    <row r="9" spans="1:4" ht="173.25" customHeight="1" x14ac:dyDescent="0.2">
      <c r="A9" s="7" t="s">
        <v>21</v>
      </c>
      <c r="B9" s="11" t="s">
        <v>4</v>
      </c>
      <c r="C9" s="11" t="s">
        <v>4</v>
      </c>
      <c r="D9" s="11" t="s">
        <v>4</v>
      </c>
    </row>
    <row r="10" spans="1:4" x14ac:dyDescent="0.2">
      <c r="A10" s="7" t="s">
        <v>7</v>
      </c>
      <c r="B10" s="11" t="s">
        <v>58</v>
      </c>
      <c r="C10" s="11" t="s">
        <v>64</v>
      </c>
      <c r="D10" s="11" t="s">
        <v>73</v>
      </c>
    </row>
    <row r="11" spans="1:4" x14ac:dyDescent="0.2">
      <c r="A11" s="5" t="s">
        <v>22</v>
      </c>
      <c r="B11" s="11" t="s">
        <v>5</v>
      </c>
      <c r="C11" s="11" t="s">
        <v>5</v>
      </c>
      <c r="D11" s="11" t="s">
        <v>5</v>
      </c>
    </row>
    <row r="12" spans="1:4" x14ac:dyDescent="0.2">
      <c r="A12" s="8" t="s">
        <v>2</v>
      </c>
      <c r="B12" s="11" t="s">
        <v>57</v>
      </c>
      <c r="C12" s="11" t="s">
        <v>5</v>
      </c>
      <c r="D12" s="11" t="s">
        <v>5</v>
      </c>
    </row>
    <row r="13" spans="1:4" x14ac:dyDescent="0.2">
      <c r="A13" s="5" t="s">
        <v>32</v>
      </c>
      <c r="B13" s="11" t="s">
        <v>5</v>
      </c>
      <c r="C13" s="11" t="s">
        <v>5</v>
      </c>
      <c r="D13" s="11"/>
    </row>
    <row r="14" spans="1:4" ht="38.25" customHeight="1" x14ac:dyDescent="0.2">
      <c r="A14" s="8" t="s">
        <v>33</v>
      </c>
      <c r="B14" s="11" t="s">
        <v>5</v>
      </c>
      <c r="C14" s="11" t="s">
        <v>5</v>
      </c>
      <c r="D14" s="11" t="s">
        <v>5</v>
      </c>
    </row>
    <row r="15" spans="1:4" x14ac:dyDescent="0.2">
      <c r="A15" s="6" t="s">
        <v>10</v>
      </c>
      <c r="B15" s="11" t="s">
        <v>59</v>
      </c>
      <c r="C15" s="11" t="s">
        <v>65</v>
      </c>
      <c r="D15" s="11" t="s">
        <v>6</v>
      </c>
    </row>
    <row r="16" spans="1:4" ht="409.5" customHeight="1" x14ac:dyDescent="0.2">
      <c r="A16" s="7" t="s">
        <v>18</v>
      </c>
      <c r="B16" s="11" t="s">
        <v>4</v>
      </c>
      <c r="C16" s="11" t="s">
        <v>4</v>
      </c>
      <c r="D16" s="31" t="s">
        <v>74</v>
      </c>
    </row>
    <row r="17" spans="1:4" ht="22.5" customHeight="1" x14ac:dyDescent="0.2">
      <c r="A17" s="5" t="s">
        <v>23</v>
      </c>
      <c r="B17" s="11" t="s">
        <v>60</v>
      </c>
      <c r="C17" s="11" t="s">
        <v>66</v>
      </c>
      <c r="D17" s="11" t="s">
        <v>75</v>
      </c>
    </row>
    <row r="18" spans="1:4" ht="45.75" customHeight="1" x14ac:dyDescent="0.2">
      <c r="A18" s="8" t="s">
        <v>42</v>
      </c>
      <c r="B18" s="11" t="s">
        <v>4</v>
      </c>
      <c r="C18" s="11" t="s">
        <v>4</v>
      </c>
      <c r="D18" s="11" t="s">
        <v>4</v>
      </c>
    </row>
    <row r="19" spans="1:4" ht="21.75" customHeight="1" x14ac:dyDescent="0.2">
      <c r="A19" s="5" t="s">
        <v>24</v>
      </c>
      <c r="B19" s="11" t="s">
        <v>49</v>
      </c>
      <c r="C19" s="11" t="s">
        <v>67</v>
      </c>
      <c r="D19" s="11" t="s">
        <v>76</v>
      </c>
    </row>
    <row r="20" spans="1:4" ht="69.75" customHeight="1" x14ac:dyDescent="0.2">
      <c r="A20" s="8" t="s">
        <v>43</v>
      </c>
      <c r="B20" s="11" t="s">
        <v>4</v>
      </c>
      <c r="C20" s="11" t="s">
        <v>4</v>
      </c>
      <c r="D20" s="11" t="s">
        <v>47</v>
      </c>
    </row>
    <row r="21" spans="1:4" ht="15.75" customHeight="1" x14ac:dyDescent="0.2">
      <c r="A21" s="6" t="s">
        <v>25</v>
      </c>
      <c r="B21" s="11" t="s">
        <v>50</v>
      </c>
      <c r="C21" s="11" t="s">
        <v>68</v>
      </c>
      <c r="D21" s="11" t="s">
        <v>77</v>
      </c>
    </row>
    <row r="22" spans="1:4" ht="83.25" customHeight="1" x14ac:dyDescent="0.2">
      <c r="A22" s="8" t="s">
        <v>26</v>
      </c>
      <c r="B22" s="11" t="s">
        <v>4</v>
      </c>
      <c r="C22" s="11" t="s">
        <v>4</v>
      </c>
      <c r="D22" s="11" t="s">
        <v>4</v>
      </c>
    </row>
    <row r="23" spans="1:4" x14ac:dyDescent="0.2">
      <c r="A23" s="9" t="s">
        <v>27</v>
      </c>
      <c r="B23" s="11" t="s">
        <v>61</v>
      </c>
      <c r="C23" s="11" t="s">
        <v>69</v>
      </c>
      <c r="D23" s="11" t="s">
        <v>46</v>
      </c>
    </row>
    <row r="24" spans="1:4" ht="23.25" customHeight="1" x14ac:dyDescent="0.2">
      <c r="A24" s="8" t="s">
        <v>28</v>
      </c>
      <c r="B24" s="11" t="s">
        <v>4</v>
      </c>
      <c r="C24" s="11" t="s">
        <v>4</v>
      </c>
      <c r="D24" s="11" t="s">
        <v>4</v>
      </c>
    </row>
    <row r="25" spans="1:4" ht="14.25" customHeight="1" x14ac:dyDescent="0.2">
      <c r="A25" s="6" t="s">
        <v>35</v>
      </c>
      <c r="B25" s="11" t="s">
        <v>45</v>
      </c>
      <c r="C25" s="11" t="s">
        <v>48</v>
      </c>
      <c r="D25" s="11" t="s">
        <v>78</v>
      </c>
    </row>
    <row r="26" spans="1:4" ht="63" customHeight="1" x14ac:dyDescent="0.2">
      <c r="A26" s="8" t="s">
        <v>36</v>
      </c>
      <c r="B26" s="30" t="s">
        <v>51</v>
      </c>
      <c r="C26" s="11" t="s">
        <v>4</v>
      </c>
      <c r="D26" s="30" t="s">
        <v>51</v>
      </c>
    </row>
    <row r="27" spans="1:4" ht="24.75" customHeight="1" x14ac:dyDescent="0.2">
      <c r="A27" s="9" t="s">
        <v>11</v>
      </c>
      <c r="B27" s="11" t="s">
        <v>39</v>
      </c>
      <c r="C27" s="11" t="s">
        <v>6</v>
      </c>
      <c r="D27" s="11" t="s">
        <v>79</v>
      </c>
    </row>
    <row r="28" spans="1:4" ht="42.75" customHeight="1" x14ac:dyDescent="0.2">
      <c r="A28" s="7" t="s">
        <v>3</v>
      </c>
      <c r="B28" s="11" t="s">
        <v>4</v>
      </c>
      <c r="C28" s="11" t="s">
        <v>4</v>
      </c>
      <c r="D28" s="11" t="s">
        <v>4</v>
      </c>
    </row>
    <row r="29" spans="1:4" ht="17.25" customHeight="1" x14ac:dyDescent="0.2">
      <c r="A29" s="6" t="s">
        <v>29</v>
      </c>
      <c r="B29" s="11" t="s">
        <v>62</v>
      </c>
      <c r="C29" s="11" t="s">
        <v>70</v>
      </c>
      <c r="D29" s="11" t="s">
        <v>80</v>
      </c>
    </row>
    <row r="30" spans="1:4" ht="117.75" customHeight="1" x14ac:dyDescent="0.2">
      <c r="A30" s="10" t="s">
        <v>30</v>
      </c>
      <c r="B30" s="11" t="s">
        <v>4</v>
      </c>
      <c r="C30" s="11" t="s">
        <v>4</v>
      </c>
      <c r="D30" s="11" t="s">
        <v>4</v>
      </c>
    </row>
    <row r="31" spans="1:4" ht="33.75" customHeight="1" x14ac:dyDescent="0.2">
      <c r="A31" s="13" t="s">
        <v>8</v>
      </c>
      <c r="B31" s="15" t="s">
        <v>4</v>
      </c>
      <c r="C31" s="15" t="s">
        <v>4</v>
      </c>
      <c r="D31" s="32" t="s">
        <v>81</v>
      </c>
    </row>
    <row r="32" spans="1:4" x14ac:dyDescent="0.2">
      <c r="A32" s="3"/>
      <c r="B32" s="14"/>
      <c r="C32" s="14"/>
      <c r="D32" s="14"/>
    </row>
  </sheetData>
  <mergeCells count="2">
    <mergeCell ref="A3:D3"/>
    <mergeCell ref="A1:D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E1" zoomScale="120" zoomScaleNormal="120" workbookViewId="0">
      <selection activeCell="A11" sqref="A11:K11"/>
    </sheetView>
  </sheetViews>
  <sheetFormatPr baseColWidth="10" defaultRowHeight="15.75" x14ac:dyDescent="0.25"/>
  <cols>
    <col min="1" max="1" width="11.42578125" style="33"/>
    <col min="2" max="2" width="27.85546875" style="33" customWidth="1"/>
    <col min="3" max="3" width="11.85546875" style="33" customWidth="1"/>
    <col min="4" max="4" width="20" style="33" customWidth="1"/>
    <col min="5" max="5" width="11.42578125" style="33"/>
    <col min="6" max="6" width="40.7109375" style="33" customWidth="1"/>
    <col min="7" max="7" width="17.5703125" style="33" customWidth="1"/>
    <col min="8" max="8" width="23.28515625" style="33" customWidth="1"/>
    <col min="9" max="9" width="20" style="33" customWidth="1"/>
    <col min="10" max="10" width="24.7109375" style="33" customWidth="1"/>
    <col min="11" max="16384" width="11.42578125" style="33"/>
  </cols>
  <sheetData>
    <row r="1" spans="1:11" ht="28.5" x14ac:dyDescent="0.45">
      <c r="A1" s="153" t="s">
        <v>138</v>
      </c>
      <c r="B1" s="153"/>
      <c r="C1" s="153"/>
      <c r="D1" s="153"/>
      <c r="E1" s="153"/>
      <c r="F1" s="153"/>
      <c r="G1" s="153"/>
      <c r="H1" s="153"/>
      <c r="I1" s="153"/>
      <c r="J1" s="153"/>
      <c r="K1" s="153"/>
    </row>
    <row r="4" spans="1:11" ht="16.5" thickBot="1" x14ac:dyDescent="0.3"/>
    <row r="5" spans="1:11" x14ac:dyDescent="0.25">
      <c r="B5" s="154" t="s">
        <v>137</v>
      </c>
      <c r="C5" s="155"/>
      <c r="D5" s="155"/>
      <c r="E5" s="155"/>
      <c r="F5" s="156"/>
    </row>
    <row r="6" spans="1:11" x14ac:dyDescent="0.25">
      <c r="B6" s="157"/>
      <c r="C6" s="158"/>
      <c r="D6" s="159"/>
      <c r="E6" s="159"/>
      <c r="F6" s="160"/>
    </row>
    <row r="7" spans="1:11" x14ac:dyDescent="0.25">
      <c r="B7" s="157"/>
      <c r="C7" s="158"/>
      <c r="D7" s="159"/>
      <c r="E7" s="159"/>
      <c r="F7" s="160"/>
    </row>
    <row r="8" spans="1:11" ht="16.5" thickBot="1" x14ac:dyDescent="0.3">
      <c r="B8" s="161"/>
      <c r="C8" s="162"/>
      <c r="D8" s="162"/>
      <c r="E8" s="162"/>
      <c r="F8" s="163"/>
    </row>
    <row r="10" spans="1:11" ht="16.5" thickBot="1" x14ac:dyDescent="0.3">
      <c r="B10" s="42"/>
      <c r="C10" s="42"/>
      <c r="D10" s="42"/>
      <c r="E10" s="42"/>
      <c r="F10" s="42"/>
      <c r="G10" s="42"/>
    </row>
    <row r="11" spans="1:11" ht="17.100000000000001" customHeight="1" thickBot="1" x14ac:dyDescent="0.3">
      <c r="A11" s="148" t="s">
        <v>127</v>
      </c>
      <c r="B11" s="149"/>
      <c r="C11" s="149"/>
      <c r="D11" s="149"/>
      <c r="E11" s="149"/>
      <c r="F11" s="149"/>
      <c r="G11" s="149"/>
      <c r="H11" s="149"/>
      <c r="I11" s="149"/>
      <c r="J11" s="149"/>
      <c r="K11" s="150"/>
    </row>
    <row r="12" spans="1:11" x14ac:dyDescent="0.25">
      <c r="A12" s="151" t="s">
        <v>103</v>
      </c>
      <c r="B12" s="134" t="s">
        <v>102</v>
      </c>
      <c r="C12" s="141" t="s">
        <v>101</v>
      </c>
      <c r="D12" s="134" t="s">
        <v>100</v>
      </c>
      <c r="E12" s="143" t="s">
        <v>99</v>
      </c>
      <c r="F12" s="134" t="s">
        <v>98</v>
      </c>
      <c r="G12" s="134" t="s">
        <v>97</v>
      </c>
      <c r="H12" s="134" t="s">
        <v>96</v>
      </c>
      <c r="I12" s="134" t="s">
        <v>95</v>
      </c>
      <c r="J12" s="136" t="s">
        <v>94</v>
      </c>
      <c r="K12" s="138" t="s">
        <v>8</v>
      </c>
    </row>
    <row r="13" spans="1:11" x14ac:dyDescent="0.25">
      <c r="A13" s="152"/>
      <c r="B13" s="135"/>
      <c r="C13" s="142"/>
      <c r="D13" s="135"/>
      <c r="E13" s="144"/>
      <c r="F13" s="135"/>
      <c r="G13" s="135"/>
      <c r="H13" s="135"/>
      <c r="I13" s="135"/>
      <c r="J13" s="137"/>
      <c r="K13" s="139"/>
    </row>
    <row r="14" spans="1:11" ht="16.5" thickBot="1" x14ac:dyDescent="0.3">
      <c r="A14" s="152"/>
      <c r="B14" s="135"/>
      <c r="C14" s="134"/>
      <c r="D14" s="135"/>
      <c r="E14" s="144"/>
      <c r="F14" s="135"/>
      <c r="G14" s="135"/>
      <c r="H14" s="135"/>
      <c r="I14" s="135"/>
      <c r="J14" s="137"/>
      <c r="K14" s="140"/>
    </row>
    <row r="15" spans="1:11" ht="39" customHeight="1" x14ac:dyDescent="0.25">
      <c r="A15" s="39">
        <v>1</v>
      </c>
      <c r="B15" s="38" t="s">
        <v>136</v>
      </c>
      <c r="C15" s="37">
        <v>13</v>
      </c>
      <c r="D15" s="38" t="s">
        <v>127</v>
      </c>
      <c r="E15" s="37" t="s">
        <v>83</v>
      </c>
      <c r="F15" s="36" t="s">
        <v>135</v>
      </c>
      <c r="G15" s="35" t="s">
        <v>83</v>
      </c>
      <c r="H15" s="35" t="s">
        <v>134</v>
      </c>
      <c r="I15" s="43">
        <v>180000000</v>
      </c>
      <c r="J15" s="34" t="s">
        <v>133</v>
      </c>
      <c r="K15" s="164" t="s">
        <v>132</v>
      </c>
    </row>
    <row r="16" spans="1:11" ht="32.1" customHeight="1" x14ac:dyDescent="0.25">
      <c r="A16" s="39">
        <v>2</v>
      </c>
      <c r="B16" s="38" t="s">
        <v>131</v>
      </c>
      <c r="C16" s="37">
        <v>14</v>
      </c>
      <c r="D16" s="38" t="s">
        <v>127</v>
      </c>
      <c r="E16" s="37" t="s">
        <v>83</v>
      </c>
      <c r="F16" s="36" t="s">
        <v>130</v>
      </c>
      <c r="G16" s="35" t="s">
        <v>83</v>
      </c>
      <c r="H16" s="35" t="s">
        <v>105</v>
      </c>
      <c r="I16" s="43">
        <v>240000000</v>
      </c>
      <c r="J16" s="34" t="s">
        <v>129</v>
      </c>
      <c r="K16" s="165"/>
    </row>
    <row r="17" spans="1:11" ht="38.1" customHeight="1" thickBot="1" x14ac:dyDescent="0.3">
      <c r="A17" s="39">
        <v>3</v>
      </c>
      <c r="B17" s="38" t="s">
        <v>128</v>
      </c>
      <c r="C17" s="37">
        <v>15</v>
      </c>
      <c r="D17" s="38" t="s">
        <v>127</v>
      </c>
      <c r="E17" s="37" t="s">
        <v>83</v>
      </c>
      <c r="F17" s="40" t="s">
        <v>125</v>
      </c>
      <c r="G17" s="41" t="s">
        <v>83</v>
      </c>
      <c r="H17" s="37" t="s">
        <v>126</v>
      </c>
      <c r="I17" s="45" t="s">
        <v>125</v>
      </c>
      <c r="J17" s="34" t="s">
        <v>124</v>
      </c>
      <c r="K17" s="166"/>
    </row>
    <row r="18" spans="1:11" x14ac:dyDescent="0.25">
      <c r="I18" s="44">
        <f>+I15+I16</f>
        <v>420000000</v>
      </c>
    </row>
    <row r="19" spans="1:11" ht="16.5" thickBot="1" x14ac:dyDescent="0.3"/>
    <row r="20" spans="1:11" ht="16.5" thickBot="1" x14ac:dyDescent="0.3">
      <c r="A20" s="148" t="s">
        <v>123</v>
      </c>
      <c r="B20" s="149"/>
      <c r="C20" s="149"/>
      <c r="D20" s="149"/>
      <c r="E20" s="149"/>
      <c r="F20" s="149"/>
      <c r="G20" s="149"/>
      <c r="H20" s="149"/>
      <c r="I20" s="149"/>
      <c r="J20" s="149"/>
      <c r="K20" s="150"/>
    </row>
    <row r="21" spans="1:11" x14ac:dyDescent="0.25">
      <c r="A21" s="151" t="s">
        <v>103</v>
      </c>
      <c r="B21" s="134" t="s">
        <v>102</v>
      </c>
      <c r="C21" s="141" t="s">
        <v>101</v>
      </c>
      <c r="D21" s="134" t="s">
        <v>100</v>
      </c>
      <c r="E21" s="143" t="s">
        <v>99</v>
      </c>
      <c r="F21" s="134" t="s">
        <v>98</v>
      </c>
      <c r="G21" s="134" t="s">
        <v>97</v>
      </c>
      <c r="H21" s="134" t="s">
        <v>96</v>
      </c>
      <c r="I21" s="134" t="s">
        <v>95</v>
      </c>
      <c r="J21" s="136" t="s">
        <v>94</v>
      </c>
      <c r="K21" s="138" t="s">
        <v>8</v>
      </c>
    </row>
    <row r="22" spans="1:11" x14ac:dyDescent="0.25">
      <c r="A22" s="152"/>
      <c r="B22" s="135"/>
      <c r="C22" s="142"/>
      <c r="D22" s="135"/>
      <c r="E22" s="144"/>
      <c r="F22" s="135"/>
      <c r="G22" s="135"/>
      <c r="H22" s="135"/>
      <c r="I22" s="135"/>
      <c r="J22" s="137"/>
      <c r="K22" s="139"/>
    </row>
    <row r="23" spans="1:11" ht="16.5" thickBot="1" x14ac:dyDescent="0.3">
      <c r="A23" s="152"/>
      <c r="B23" s="135"/>
      <c r="C23" s="134"/>
      <c r="D23" s="135"/>
      <c r="E23" s="144"/>
      <c r="F23" s="135"/>
      <c r="G23" s="135"/>
      <c r="H23" s="135"/>
      <c r="I23" s="135"/>
      <c r="J23" s="137"/>
      <c r="K23" s="140"/>
    </row>
    <row r="24" spans="1:11" ht="45" x14ac:dyDescent="0.25">
      <c r="A24" s="39">
        <v>1</v>
      </c>
      <c r="B24" s="38" t="s">
        <v>122</v>
      </c>
      <c r="C24" s="37">
        <v>182</v>
      </c>
      <c r="D24" s="38" t="s">
        <v>109</v>
      </c>
      <c r="E24" s="37" t="s">
        <v>121</v>
      </c>
      <c r="F24" s="36" t="s">
        <v>120</v>
      </c>
      <c r="G24" s="35" t="s">
        <v>119</v>
      </c>
      <c r="H24" s="35" t="s">
        <v>105</v>
      </c>
      <c r="I24" s="43">
        <v>517000000</v>
      </c>
      <c r="J24" s="34" t="s">
        <v>118</v>
      </c>
      <c r="K24" s="145" t="s">
        <v>4</v>
      </c>
    </row>
    <row r="25" spans="1:11" ht="45" x14ac:dyDescent="0.25">
      <c r="A25" s="39">
        <v>2</v>
      </c>
      <c r="B25" s="38" t="s">
        <v>117</v>
      </c>
      <c r="C25" s="37" t="s">
        <v>116</v>
      </c>
      <c r="D25" s="38" t="s">
        <v>109</v>
      </c>
      <c r="E25" s="37" t="s">
        <v>115</v>
      </c>
      <c r="F25" s="36" t="s">
        <v>114</v>
      </c>
      <c r="G25" s="35" t="s">
        <v>113</v>
      </c>
      <c r="H25" s="35" t="s">
        <v>112</v>
      </c>
      <c r="I25" s="43">
        <v>330000000</v>
      </c>
      <c r="J25" s="34" t="s">
        <v>111</v>
      </c>
      <c r="K25" s="146"/>
    </row>
    <row r="26" spans="1:11" ht="102" thickBot="1" x14ac:dyDescent="0.3">
      <c r="A26" s="39">
        <v>3</v>
      </c>
      <c r="B26" s="38" t="s">
        <v>110</v>
      </c>
      <c r="C26" s="37">
        <v>185</v>
      </c>
      <c r="D26" s="38" t="s">
        <v>109</v>
      </c>
      <c r="E26" s="37" t="s">
        <v>108</v>
      </c>
      <c r="F26" s="36" t="s">
        <v>107</v>
      </c>
      <c r="G26" s="35" t="s">
        <v>106</v>
      </c>
      <c r="H26" s="35" t="s">
        <v>105</v>
      </c>
      <c r="I26" s="43">
        <v>218837500</v>
      </c>
      <c r="J26" s="34" t="s">
        <v>104</v>
      </c>
      <c r="K26" s="147"/>
    </row>
    <row r="27" spans="1:11" x14ac:dyDescent="0.25">
      <c r="I27" s="44">
        <f>SUM(I24:I26)</f>
        <v>1065837500</v>
      </c>
    </row>
    <row r="28" spans="1:11" ht="16.5" thickBot="1" x14ac:dyDescent="0.3"/>
    <row r="29" spans="1:11" ht="16.5" thickBot="1" x14ac:dyDescent="0.3">
      <c r="A29" s="148" t="s">
        <v>86</v>
      </c>
      <c r="B29" s="149"/>
      <c r="C29" s="149"/>
      <c r="D29" s="149"/>
      <c r="E29" s="149"/>
      <c r="F29" s="149"/>
      <c r="G29" s="149"/>
      <c r="H29" s="149"/>
      <c r="I29" s="149"/>
      <c r="J29" s="149"/>
      <c r="K29" s="150"/>
    </row>
    <row r="30" spans="1:11" x14ac:dyDescent="0.25">
      <c r="A30" s="151" t="s">
        <v>103</v>
      </c>
      <c r="B30" s="134" t="s">
        <v>102</v>
      </c>
      <c r="C30" s="141" t="s">
        <v>101</v>
      </c>
      <c r="D30" s="134" t="s">
        <v>100</v>
      </c>
      <c r="E30" s="143" t="s">
        <v>99</v>
      </c>
      <c r="F30" s="134" t="s">
        <v>98</v>
      </c>
      <c r="G30" s="134" t="s">
        <v>97</v>
      </c>
      <c r="H30" s="134" t="s">
        <v>96</v>
      </c>
      <c r="I30" s="134" t="s">
        <v>95</v>
      </c>
      <c r="J30" s="136" t="s">
        <v>94</v>
      </c>
      <c r="K30" s="138" t="s">
        <v>8</v>
      </c>
    </row>
    <row r="31" spans="1:11" x14ac:dyDescent="0.25">
      <c r="A31" s="152"/>
      <c r="B31" s="135"/>
      <c r="C31" s="142"/>
      <c r="D31" s="135"/>
      <c r="E31" s="144"/>
      <c r="F31" s="135"/>
      <c r="G31" s="135"/>
      <c r="H31" s="135"/>
      <c r="I31" s="135"/>
      <c r="J31" s="137"/>
      <c r="K31" s="139"/>
    </row>
    <row r="32" spans="1:11" ht="16.5" thickBot="1" x14ac:dyDescent="0.3">
      <c r="A32" s="152"/>
      <c r="B32" s="135"/>
      <c r="C32" s="134"/>
      <c r="D32" s="135"/>
      <c r="E32" s="144"/>
      <c r="F32" s="135"/>
      <c r="G32" s="135"/>
      <c r="H32" s="135"/>
      <c r="I32" s="135"/>
      <c r="J32" s="137"/>
      <c r="K32" s="140"/>
    </row>
    <row r="33" spans="1:11" ht="45" x14ac:dyDescent="0.25">
      <c r="A33" s="39">
        <v>1</v>
      </c>
      <c r="B33" s="38" t="s">
        <v>93</v>
      </c>
      <c r="C33" s="37">
        <v>63</v>
      </c>
      <c r="D33" s="38" t="s">
        <v>86</v>
      </c>
      <c r="E33" s="37" t="s">
        <v>83</v>
      </c>
      <c r="F33" s="36" t="s">
        <v>92</v>
      </c>
      <c r="G33" s="35" t="s">
        <v>88</v>
      </c>
      <c r="H33" s="35" t="s">
        <v>83</v>
      </c>
      <c r="I33" s="43">
        <v>295000000</v>
      </c>
      <c r="J33" s="34" t="s">
        <v>91</v>
      </c>
      <c r="K33" s="145" t="s">
        <v>4</v>
      </c>
    </row>
    <row r="34" spans="1:11" ht="45" x14ac:dyDescent="0.25">
      <c r="A34" s="39">
        <v>2</v>
      </c>
      <c r="B34" s="38" t="s">
        <v>90</v>
      </c>
      <c r="C34" s="37">
        <v>64</v>
      </c>
      <c r="D34" s="38" t="s">
        <v>86</v>
      </c>
      <c r="E34" s="37" t="s">
        <v>83</v>
      </c>
      <c r="F34" s="36" t="s">
        <v>89</v>
      </c>
      <c r="G34" s="35" t="s">
        <v>88</v>
      </c>
      <c r="H34" s="35" t="s">
        <v>83</v>
      </c>
      <c r="I34" s="43">
        <v>295000000</v>
      </c>
      <c r="J34" s="34" t="s">
        <v>87</v>
      </c>
      <c r="K34" s="146"/>
    </row>
    <row r="35" spans="1:11" ht="45.75" thickBot="1" x14ac:dyDescent="0.3">
      <c r="A35" s="39">
        <v>3</v>
      </c>
      <c r="B35" s="38" t="s">
        <v>82</v>
      </c>
      <c r="C35" s="37">
        <v>65</v>
      </c>
      <c r="D35" s="38" t="s">
        <v>86</v>
      </c>
      <c r="E35" s="37">
        <v>2377</v>
      </c>
      <c r="F35" s="36" t="s">
        <v>85</v>
      </c>
      <c r="G35" s="35" t="s">
        <v>84</v>
      </c>
      <c r="H35" s="35" t="s">
        <v>83</v>
      </c>
      <c r="I35" s="43">
        <v>317179720</v>
      </c>
      <c r="J35" s="34" t="s">
        <v>82</v>
      </c>
      <c r="K35" s="147"/>
    </row>
    <row r="36" spans="1:11" x14ac:dyDescent="0.25">
      <c r="I36" s="44">
        <f>SUM(I33:I35)</f>
        <v>907179720</v>
      </c>
    </row>
  </sheetData>
  <mergeCells count="41">
    <mergeCell ref="A20:K20"/>
    <mergeCell ref="A1:K1"/>
    <mergeCell ref="B5:F8"/>
    <mergeCell ref="A12:A14"/>
    <mergeCell ref="B12:B14"/>
    <mergeCell ref="D12:D14"/>
    <mergeCell ref="E12:E14"/>
    <mergeCell ref="F12:F14"/>
    <mergeCell ref="G12:G14"/>
    <mergeCell ref="H12:H14"/>
    <mergeCell ref="I12:I14"/>
    <mergeCell ref="J12:J14"/>
    <mergeCell ref="K15:K17"/>
    <mergeCell ref="K12:K14"/>
    <mergeCell ref="A11:K11"/>
    <mergeCell ref="C12:C14"/>
    <mergeCell ref="G21:G23"/>
    <mergeCell ref="H21:H23"/>
    <mergeCell ref="I21:I23"/>
    <mergeCell ref="K33:K35"/>
    <mergeCell ref="J21:J23"/>
    <mergeCell ref="K21:K23"/>
    <mergeCell ref="K24:K26"/>
    <mergeCell ref="A29:K29"/>
    <mergeCell ref="A30:A32"/>
    <mergeCell ref="B30:B32"/>
    <mergeCell ref="A21:A23"/>
    <mergeCell ref="B21:B23"/>
    <mergeCell ref="C21:C23"/>
    <mergeCell ref="D21:D23"/>
    <mergeCell ref="E21:E23"/>
    <mergeCell ref="F21:F23"/>
    <mergeCell ref="I30:I32"/>
    <mergeCell ref="J30:J32"/>
    <mergeCell ref="K30:K32"/>
    <mergeCell ref="C30:C32"/>
    <mergeCell ref="D30:D32"/>
    <mergeCell ref="E30:E32"/>
    <mergeCell ref="F30:F32"/>
    <mergeCell ref="G30:G32"/>
    <mergeCell ref="H30:H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7"/>
  <sheetViews>
    <sheetView topLeftCell="A34" zoomScaleNormal="100" workbookViewId="0">
      <selection activeCell="C29" sqref="C29"/>
    </sheetView>
  </sheetViews>
  <sheetFormatPr baseColWidth="10" defaultRowHeight="15" x14ac:dyDescent="0.25"/>
  <cols>
    <col min="1" max="1" width="11.42578125" style="46"/>
    <col min="2" max="2" width="33.140625" style="46" customWidth="1"/>
    <col min="3" max="3" width="30.28515625" style="46" customWidth="1"/>
    <col min="4" max="7" width="11.42578125" style="46"/>
    <col min="8" max="8" width="16.85546875" style="46" bestFit="1" customWidth="1"/>
    <col min="9" max="16384" width="11.42578125" style="46"/>
  </cols>
  <sheetData>
    <row r="2" spans="2:8" x14ac:dyDescent="0.25">
      <c r="B2" s="82" t="s">
        <v>166</v>
      </c>
    </row>
    <row r="3" spans="2:8" ht="85.5" customHeight="1" x14ac:dyDescent="0.25">
      <c r="B3" s="167" t="s">
        <v>165</v>
      </c>
      <c r="C3" s="167"/>
      <c r="G3" s="80"/>
    </row>
    <row r="4" spans="2:8" x14ac:dyDescent="0.25">
      <c r="B4" s="81" t="s">
        <v>150</v>
      </c>
      <c r="C4" s="55"/>
      <c r="G4" s="80"/>
    </row>
    <row r="5" spans="2:8" ht="25.5" x14ac:dyDescent="0.25">
      <c r="B5" s="79" t="s">
        <v>149</v>
      </c>
      <c r="C5" s="78" t="s">
        <v>127</v>
      </c>
    </row>
    <row r="6" spans="2:8" x14ac:dyDescent="0.25">
      <c r="B6" s="68" t="s">
        <v>147</v>
      </c>
      <c r="C6" s="77" t="s">
        <v>164</v>
      </c>
      <c r="H6" s="74"/>
    </row>
    <row r="7" spans="2:8" ht="15" customHeight="1" x14ac:dyDescent="0.25">
      <c r="B7" s="76" t="s">
        <v>145</v>
      </c>
      <c r="C7" s="75" t="s">
        <v>144</v>
      </c>
      <c r="H7" s="74"/>
    </row>
    <row r="8" spans="2:8" ht="73.5" customHeight="1" x14ac:dyDescent="0.25">
      <c r="B8" s="73" t="s">
        <v>163</v>
      </c>
      <c r="C8" s="72" t="s">
        <v>162</v>
      </c>
    </row>
    <row r="9" spans="2:8" x14ac:dyDescent="0.25">
      <c r="B9" s="71" t="s">
        <v>161</v>
      </c>
      <c r="C9" s="68" t="s">
        <v>4</v>
      </c>
    </row>
    <row r="10" spans="2:8" x14ac:dyDescent="0.25">
      <c r="B10" s="70" t="s">
        <v>160</v>
      </c>
      <c r="C10" s="68" t="s">
        <v>4</v>
      </c>
    </row>
    <row r="11" spans="2:8" ht="64.5" x14ac:dyDescent="0.25">
      <c r="B11" s="69" t="s">
        <v>159</v>
      </c>
      <c r="C11" s="68" t="s">
        <v>4</v>
      </c>
    </row>
    <row r="12" spans="2:8" ht="26.25" x14ac:dyDescent="0.25">
      <c r="B12" s="69" t="s">
        <v>158</v>
      </c>
      <c r="C12" s="68" t="s">
        <v>4</v>
      </c>
    </row>
    <row r="13" spans="2:8" ht="39" x14ac:dyDescent="0.25">
      <c r="B13" s="69" t="s">
        <v>157</v>
      </c>
      <c r="C13" s="68" t="s">
        <v>4</v>
      </c>
    </row>
    <row r="14" spans="2:8" ht="65.25" customHeight="1" x14ac:dyDescent="0.25">
      <c r="B14" s="69" t="s">
        <v>156</v>
      </c>
      <c r="C14" s="68" t="s">
        <v>155</v>
      </c>
    </row>
    <row r="15" spans="2:8" ht="26.25" x14ac:dyDescent="0.25">
      <c r="B15" s="69" t="s">
        <v>154</v>
      </c>
      <c r="C15" s="68" t="s">
        <v>4</v>
      </c>
    </row>
    <row r="16" spans="2:8" ht="28.5" customHeight="1" x14ac:dyDescent="0.25">
      <c r="B16" s="67"/>
    </row>
    <row r="17" spans="2:3" ht="15.75" thickBot="1" x14ac:dyDescent="0.3">
      <c r="B17" s="56" t="s">
        <v>150</v>
      </c>
      <c r="C17" s="55"/>
    </row>
    <row r="18" spans="2:3" ht="15.75" thickBot="1" x14ac:dyDescent="0.3">
      <c r="B18" s="66" t="s">
        <v>149</v>
      </c>
      <c r="C18" s="65" t="s">
        <v>153</v>
      </c>
    </row>
    <row r="19" spans="2:3" x14ac:dyDescent="0.25">
      <c r="B19" s="64" t="s">
        <v>147</v>
      </c>
      <c r="C19" s="63" t="s">
        <v>152</v>
      </c>
    </row>
    <row r="20" spans="2:3" x14ac:dyDescent="0.25">
      <c r="B20" s="62" t="s">
        <v>145</v>
      </c>
      <c r="C20" s="61" t="s">
        <v>144</v>
      </c>
    </row>
    <row r="21" spans="2:3" ht="102.75" thickBot="1" x14ac:dyDescent="0.3">
      <c r="B21" s="60" t="s">
        <v>143</v>
      </c>
      <c r="C21" s="59" t="s">
        <v>151</v>
      </c>
    </row>
    <row r="25" spans="2:3" ht="15.75" thickBot="1" x14ac:dyDescent="0.3">
      <c r="B25" s="56" t="s">
        <v>150</v>
      </c>
      <c r="C25" s="55"/>
    </row>
    <row r="26" spans="2:3" ht="26.25" thickBot="1" x14ac:dyDescent="0.3">
      <c r="B26" s="66" t="s">
        <v>149</v>
      </c>
      <c r="C26" s="65" t="s">
        <v>148</v>
      </c>
    </row>
    <row r="27" spans="2:3" x14ac:dyDescent="0.25">
      <c r="B27" s="64" t="s">
        <v>147</v>
      </c>
      <c r="C27" s="63" t="s">
        <v>146</v>
      </c>
    </row>
    <row r="28" spans="2:3" x14ac:dyDescent="0.25">
      <c r="B28" s="62" t="s">
        <v>145</v>
      </c>
      <c r="C28" s="61" t="s">
        <v>144</v>
      </c>
    </row>
    <row r="29" spans="2:3" ht="102.75" thickBot="1" x14ac:dyDescent="0.3">
      <c r="B29" s="60" t="s">
        <v>143</v>
      </c>
      <c r="C29" s="59" t="s">
        <v>142</v>
      </c>
    </row>
    <row r="34" spans="2:3" x14ac:dyDescent="0.25">
      <c r="B34" s="58"/>
      <c r="C34" s="57"/>
    </row>
    <row r="35" spans="2:3" x14ac:dyDescent="0.25">
      <c r="B35" s="54"/>
      <c r="C35" s="53"/>
    </row>
    <row r="36" spans="2:3" x14ac:dyDescent="0.25">
      <c r="B36" s="52"/>
      <c r="C36" s="51"/>
    </row>
    <row r="37" spans="2:3" x14ac:dyDescent="0.25">
      <c r="B37" s="50"/>
      <c r="C37" s="49"/>
    </row>
    <row r="38" spans="2:3" x14ac:dyDescent="0.25">
      <c r="B38" s="48"/>
      <c r="C38" s="47"/>
    </row>
    <row r="43" spans="2:3" x14ac:dyDescent="0.25">
      <c r="B43" s="56"/>
      <c r="C43" s="55"/>
    </row>
    <row r="44" spans="2:3" x14ac:dyDescent="0.25">
      <c r="B44" s="54"/>
      <c r="C44" s="53"/>
    </row>
    <row r="45" spans="2:3" x14ac:dyDescent="0.25">
      <c r="B45" s="52"/>
      <c r="C45" s="51"/>
    </row>
    <row r="46" spans="2:3" x14ac:dyDescent="0.25">
      <c r="B46" s="50"/>
      <c r="C46" s="49"/>
    </row>
    <row r="47" spans="2:3" x14ac:dyDescent="0.25">
      <c r="B47" s="48"/>
      <c r="C47" s="47"/>
    </row>
  </sheetData>
  <mergeCells count="1">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120" zoomScaleNormal="120" workbookViewId="0">
      <selection activeCell="E46" sqref="E46"/>
    </sheetView>
  </sheetViews>
  <sheetFormatPr baseColWidth="10" defaultRowHeight="15" x14ac:dyDescent="0.25"/>
  <cols>
    <col min="1" max="1" width="11.42578125" style="46"/>
    <col min="2" max="2" width="20" style="46" customWidth="1"/>
    <col min="3" max="3" width="19.7109375" style="83" customWidth="1"/>
    <col min="4" max="4" width="15.5703125" style="46" customWidth="1"/>
    <col min="5" max="5" width="15.28515625" style="46" customWidth="1"/>
    <col min="6" max="6" width="14.85546875" style="46" bestFit="1" customWidth="1"/>
    <col min="7" max="7" width="16" style="46" bestFit="1" customWidth="1"/>
    <col min="8" max="16384" width="11.42578125" style="46"/>
  </cols>
  <sheetData>
    <row r="1" spans="2:6" x14ac:dyDescent="0.25">
      <c r="B1" s="83"/>
      <c r="D1" s="121"/>
      <c r="E1" s="83"/>
      <c r="F1" s="83"/>
    </row>
    <row r="2" spans="2:6" x14ac:dyDescent="0.25">
      <c r="B2" s="120" t="str">
        <f>+DOCUMENTOS!B2</f>
        <v>INVITACIÓN ABIERTA No 005 DE 2021</v>
      </c>
      <c r="D2" s="83"/>
      <c r="E2" s="83"/>
      <c r="F2" s="83"/>
    </row>
    <row r="3" spans="2:6" ht="64.5" customHeight="1" x14ac:dyDescent="0.25">
      <c r="B3" s="169" t="str">
        <f>+DOCUMENTOS!B3</f>
        <v>SUMINISTRO DE MATERIALES DE FERRETERÍA Y CONSTRUCCIÓN, ASÍ COMO LA PRESTACIÓN DEL SERVICIO DE ARRENDAMIENTO DE MAQUINARIA Y EQUIPOS PARA EL MANTENIMIENTO Y REPARACIONES LOCATIVAS DE LA EMPRESA DE LICORES DE CUNDINAMARCA</v>
      </c>
      <c r="C3" s="169"/>
      <c r="D3" s="169"/>
      <c r="E3" s="169"/>
      <c r="F3" s="169"/>
    </row>
    <row r="4" spans="2:6" x14ac:dyDescent="0.25">
      <c r="B4" s="120" t="s">
        <v>187</v>
      </c>
      <c r="D4" s="83"/>
      <c r="E4" s="83"/>
      <c r="F4" s="83"/>
    </row>
    <row r="5" spans="2:6" ht="15.75" thickBot="1" x14ac:dyDescent="0.3">
      <c r="B5" s="83"/>
      <c r="D5" s="83"/>
      <c r="E5" s="83"/>
      <c r="F5" s="83"/>
    </row>
    <row r="6" spans="2:6" ht="62.25" customHeight="1" thickBot="1" x14ac:dyDescent="0.3">
      <c r="B6" s="119" t="s">
        <v>186</v>
      </c>
      <c r="C6" s="172" t="s">
        <v>185</v>
      </c>
      <c r="D6" s="173"/>
      <c r="E6" s="105"/>
      <c r="F6" s="46" t="s">
        <v>184</v>
      </c>
    </row>
    <row r="7" spans="2:6" ht="18.75" customHeight="1" thickBot="1" x14ac:dyDescent="0.3">
      <c r="B7" s="118" t="s">
        <v>174</v>
      </c>
      <c r="C7" s="117" t="s">
        <v>183</v>
      </c>
      <c r="D7" s="116" t="s">
        <v>182</v>
      </c>
      <c r="F7" s="110"/>
    </row>
    <row r="8" spans="2:6" ht="34.5" thickBot="1" x14ac:dyDescent="0.3">
      <c r="B8" s="113" t="s">
        <v>181</v>
      </c>
      <c r="C8" s="115" t="s">
        <v>180</v>
      </c>
      <c r="D8" s="114" t="s">
        <v>179</v>
      </c>
      <c r="F8" s="110"/>
    </row>
    <row r="9" spans="2:6" ht="18.75" customHeight="1" thickBot="1" x14ac:dyDescent="0.3">
      <c r="B9" s="113" t="s">
        <v>170</v>
      </c>
      <c r="C9" s="112" t="s">
        <v>178</v>
      </c>
      <c r="D9" s="111" t="s">
        <v>177</v>
      </c>
      <c r="F9" s="110"/>
    </row>
    <row r="10" spans="2:6" ht="13.5" customHeight="1" x14ac:dyDescent="0.25">
      <c r="B10" s="109"/>
      <c r="C10" s="108"/>
      <c r="D10" s="107"/>
      <c r="E10" s="105"/>
      <c r="F10" s="105"/>
    </row>
    <row r="11" spans="2:6" ht="13.5" customHeight="1" x14ac:dyDescent="0.25">
      <c r="B11" s="109"/>
      <c r="C11" s="108"/>
      <c r="D11" s="107"/>
      <c r="E11" s="105"/>
      <c r="F11" s="105"/>
    </row>
    <row r="12" spans="2:6" ht="15.75" thickBot="1" x14ac:dyDescent="0.3">
      <c r="B12" s="105"/>
      <c r="C12" s="105"/>
      <c r="D12" s="106"/>
      <c r="E12" s="105"/>
      <c r="F12" s="105"/>
    </row>
    <row r="13" spans="2:6" ht="12" customHeight="1" thickBot="1" x14ac:dyDescent="0.3">
      <c r="B13" s="170" t="str">
        <f>+DOCUMENTOS!C5</f>
        <v>ELECTRICOS Y FERRETERIA LA 34 LTDA</v>
      </c>
      <c r="C13" s="171"/>
      <c r="D13" s="171"/>
      <c r="E13" s="171"/>
      <c r="F13" s="104" t="s">
        <v>4</v>
      </c>
    </row>
    <row r="14" spans="2:6" ht="12" customHeight="1" x14ac:dyDescent="0.25">
      <c r="B14" s="103" t="s">
        <v>175</v>
      </c>
      <c r="C14" s="84"/>
      <c r="D14" s="84"/>
      <c r="E14" s="84"/>
      <c r="F14" s="102"/>
    </row>
    <row r="15" spans="2:6" ht="12" customHeight="1" thickBot="1" x14ac:dyDescent="0.3">
      <c r="B15" s="99"/>
      <c r="C15" s="101" t="s">
        <v>172</v>
      </c>
      <c r="D15" s="100">
        <v>2452483030.9899998</v>
      </c>
      <c r="E15" s="91">
        <f>+D15/D16</f>
        <v>3.1119041549707034</v>
      </c>
      <c r="F15" s="98" t="s">
        <v>168</v>
      </c>
    </row>
    <row r="16" spans="2:6" ht="11.25" customHeight="1" x14ac:dyDescent="0.25">
      <c r="B16" s="99" t="s">
        <v>174</v>
      </c>
      <c r="C16" s="88" t="s">
        <v>173</v>
      </c>
      <c r="D16" s="87">
        <v>788097225.63999999</v>
      </c>
      <c r="E16" s="86"/>
      <c r="F16" s="98"/>
    </row>
    <row r="17" spans="1:7" x14ac:dyDescent="0.25">
      <c r="B17" s="99"/>
      <c r="C17" s="84"/>
      <c r="D17" s="87"/>
      <c r="E17" s="86"/>
      <c r="F17" s="98"/>
    </row>
    <row r="18" spans="1:7" x14ac:dyDescent="0.25">
      <c r="B18" s="99" t="str">
        <f>B8</f>
        <v>CAPITAL DE TRABAJO</v>
      </c>
      <c r="C18" s="88" t="s">
        <v>172</v>
      </c>
      <c r="D18" s="87">
        <f>D15</f>
        <v>2452483030.9899998</v>
      </c>
      <c r="E18" s="86"/>
      <c r="F18" s="98"/>
    </row>
    <row r="19" spans="1:7" x14ac:dyDescent="0.25">
      <c r="B19" s="99"/>
      <c r="C19" s="88" t="s">
        <v>171</v>
      </c>
      <c r="D19" s="87">
        <f>D16</f>
        <v>788097225.63999999</v>
      </c>
      <c r="E19" s="90">
        <f>D18-D19</f>
        <v>1664385805.3499999</v>
      </c>
      <c r="F19" s="98" t="s">
        <v>168</v>
      </c>
    </row>
    <row r="20" spans="1:7" x14ac:dyDescent="0.25">
      <c r="B20" s="99"/>
      <c r="C20" s="84"/>
      <c r="D20" s="87"/>
      <c r="E20" s="86"/>
      <c r="F20" s="98"/>
    </row>
    <row r="21" spans="1:7" ht="15.75" thickBot="1" x14ac:dyDescent="0.3">
      <c r="B21" s="99" t="s">
        <v>170</v>
      </c>
      <c r="C21" s="101" t="s">
        <v>169</v>
      </c>
      <c r="D21" s="100">
        <v>1777471416.3699999</v>
      </c>
      <c r="E21" s="94">
        <f>D21/D22*100</f>
        <v>57.424920919025837</v>
      </c>
      <c r="F21" s="98" t="s">
        <v>168</v>
      </c>
    </row>
    <row r="22" spans="1:7" x14ac:dyDescent="0.25">
      <c r="B22" s="99"/>
      <c r="C22" s="88" t="s">
        <v>167</v>
      </c>
      <c r="D22" s="87">
        <v>3095296237.1100001</v>
      </c>
      <c r="E22" s="86"/>
      <c r="F22" s="98"/>
    </row>
    <row r="23" spans="1:7" ht="15.75" thickBot="1" x14ac:dyDescent="0.3">
      <c r="B23" s="97"/>
      <c r="C23" s="96"/>
      <c r="D23" s="96"/>
      <c r="E23" s="96"/>
      <c r="F23" s="95"/>
      <c r="G23" s="83"/>
    </row>
    <row r="24" spans="1:7" x14ac:dyDescent="0.25">
      <c r="B24" s="83"/>
      <c r="D24" s="83"/>
      <c r="E24" s="83"/>
      <c r="F24" s="83"/>
      <c r="G24" s="83"/>
    </row>
    <row r="25" spans="1:7" ht="15.75" thickBot="1" x14ac:dyDescent="0.3">
      <c r="B25" s="83"/>
      <c r="D25" s="83"/>
      <c r="E25" s="83"/>
      <c r="F25" s="83"/>
      <c r="G25" s="83"/>
    </row>
    <row r="26" spans="1:7" ht="15.75" thickBot="1" x14ac:dyDescent="0.3">
      <c r="B26" s="170" t="str">
        <f>+DOCUMENTOS!C18</f>
        <v xml:space="preserve">FERRETERIA FORERO S A </v>
      </c>
      <c r="C26" s="171"/>
      <c r="D26" s="171"/>
      <c r="E26" s="171"/>
      <c r="F26" s="104" t="s">
        <v>4</v>
      </c>
    </row>
    <row r="27" spans="1:7" x14ac:dyDescent="0.25">
      <c r="A27" s="46" t="s">
        <v>176</v>
      </c>
      <c r="B27" s="103" t="s">
        <v>175</v>
      </c>
      <c r="C27" s="84"/>
      <c r="D27" s="84"/>
      <c r="E27" s="84"/>
      <c r="F27" s="102"/>
    </row>
    <row r="28" spans="1:7" ht="15.75" thickBot="1" x14ac:dyDescent="0.3">
      <c r="B28" s="99"/>
      <c r="C28" s="101" t="s">
        <v>172</v>
      </c>
      <c r="D28" s="100">
        <v>17149702364</v>
      </c>
      <c r="E28" s="91">
        <f>+D28/D29</f>
        <v>2.3439699803519667</v>
      </c>
      <c r="F28" s="98" t="s">
        <v>168</v>
      </c>
    </row>
    <row r="29" spans="1:7" x14ac:dyDescent="0.25">
      <c r="B29" s="99" t="s">
        <v>174</v>
      </c>
      <c r="C29" s="88" t="s">
        <v>173</v>
      </c>
      <c r="D29" s="87">
        <v>7316519626</v>
      </c>
      <c r="E29" s="86"/>
      <c r="F29" s="98"/>
    </row>
    <row r="30" spans="1:7" x14ac:dyDescent="0.25">
      <c r="B30" s="99"/>
      <c r="C30" s="84"/>
      <c r="D30" s="87"/>
      <c r="E30" s="86"/>
      <c r="F30" s="98"/>
    </row>
    <row r="31" spans="1:7" x14ac:dyDescent="0.25">
      <c r="B31" s="99" t="str">
        <f>+B18</f>
        <v>CAPITAL DE TRABAJO</v>
      </c>
      <c r="C31" s="88" t="s">
        <v>172</v>
      </c>
      <c r="D31" s="87">
        <f>D28</f>
        <v>17149702364</v>
      </c>
      <c r="E31" s="86"/>
      <c r="F31" s="98"/>
    </row>
    <row r="32" spans="1:7" x14ac:dyDescent="0.25">
      <c r="B32" s="99"/>
      <c r="C32" s="88" t="s">
        <v>171</v>
      </c>
      <c r="D32" s="87">
        <f>D29</f>
        <v>7316519626</v>
      </c>
      <c r="E32" s="90">
        <f>D31-D32</f>
        <v>9833182738</v>
      </c>
      <c r="F32" s="98" t="s">
        <v>168</v>
      </c>
    </row>
    <row r="33" spans="2:6" x14ac:dyDescent="0.25">
      <c r="B33" s="99"/>
      <c r="C33" s="84"/>
      <c r="D33" s="87"/>
      <c r="E33" s="86"/>
      <c r="F33" s="98"/>
    </row>
    <row r="34" spans="2:6" ht="15.75" thickBot="1" x14ac:dyDescent="0.3">
      <c r="B34" s="99" t="s">
        <v>170</v>
      </c>
      <c r="C34" s="101" t="s">
        <v>169</v>
      </c>
      <c r="D34" s="100">
        <v>9697087339</v>
      </c>
      <c r="E34" s="94">
        <f>D34/D35*100</f>
        <v>48.220809555030428</v>
      </c>
      <c r="F34" s="98" t="s">
        <v>168</v>
      </c>
    </row>
    <row r="35" spans="2:6" x14ac:dyDescent="0.25">
      <c r="B35" s="99"/>
      <c r="C35" s="88" t="s">
        <v>167</v>
      </c>
      <c r="D35" s="87">
        <v>20109756407</v>
      </c>
      <c r="E35" s="86"/>
      <c r="F35" s="98"/>
    </row>
    <row r="36" spans="2:6" ht="15.75" thickBot="1" x14ac:dyDescent="0.3">
      <c r="B36" s="97"/>
      <c r="C36" s="96"/>
      <c r="D36" s="96"/>
      <c r="E36" s="96"/>
      <c r="F36" s="95"/>
    </row>
    <row r="39" spans="2:6" ht="15.75" thickBot="1" x14ac:dyDescent="0.3"/>
    <row r="40" spans="2:6" ht="15.75" thickBot="1" x14ac:dyDescent="0.3">
      <c r="B40" s="170" t="str">
        <f>+DOCUMENTOS!C26</f>
        <v>GLORIA ELIZABETH OSORIO BENAVIDES</v>
      </c>
      <c r="C40" s="171"/>
      <c r="D40" s="171"/>
      <c r="E40" s="171"/>
      <c r="F40" s="104" t="s">
        <v>4</v>
      </c>
    </row>
    <row r="41" spans="2:6" x14ac:dyDescent="0.25">
      <c r="B41" s="103" t="s">
        <v>175</v>
      </c>
      <c r="C41" s="84"/>
      <c r="D41" s="84"/>
      <c r="E41" s="84"/>
      <c r="F41" s="102"/>
    </row>
    <row r="42" spans="2:6" ht="15.75" thickBot="1" x14ac:dyDescent="0.3">
      <c r="B42" s="99"/>
      <c r="C42" s="101" t="s">
        <v>172</v>
      </c>
      <c r="D42" s="100">
        <v>1065111512</v>
      </c>
      <c r="E42" s="91">
        <f>+D42/D43</f>
        <v>16.957272402144014</v>
      </c>
      <c r="F42" s="98" t="s">
        <v>168</v>
      </c>
    </row>
    <row r="43" spans="2:6" x14ac:dyDescent="0.25">
      <c r="B43" s="99" t="s">
        <v>174</v>
      </c>
      <c r="C43" s="88" t="s">
        <v>173</v>
      </c>
      <c r="D43" s="87">
        <v>62811488</v>
      </c>
      <c r="E43" s="86"/>
      <c r="F43" s="98"/>
    </row>
    <row r="44" spans="2:6" x14ac:dyDescent="0.25">
      <c r="B44" s="99"/>
      <c r="C44" s="84"/>
      <c r="D44" s="87"/>
      <c r="E44" s="86"/>
      <c r="F44" s="98"/>
    </row>
    <row r="45" spans="2:6" x14ac:dyDescent="0.25">
      <c r="B45" s="99" t="str">
        <f>+B18</f>
        <v>CAPITAL DE TRABAJO</v>
      </c>
      <c r="C45" s="88" t="s">
        <v>172</v>
      </c>
      <c r="D45" s="87">
        <f>D42</f>
        <v>1065111512</v>
      </c>
      <c r="E45" s="86"/>
      <c r="F45" s="98"/>
    </row>
    <row r="46" spans="2:6" x14ac:dyDescent="0.25">
      <c r="B46" s="99"/>
      <c r="C46" s="88" t="s">
        <v>171</v>
      </c>
      <c r="D46" s="87">
        <f>D43</f>
        <v>62811488</v>
      </c>
      <c r="E46" s="90">
        <f>D45-D46</f>
        <v>1002300024</v>
      </c>
      <c r="F46" s="98" t="s">
        <v>168</v>
      </c>
    </row>
    <row r="47" spans="2:6" x14ac:dyDescent="0.25">
      <c r="B47" s="99"/>
      <c r="C47" s="84"/>
      <c r="D47" s="87"/>
      <c r="E47" s="86"/>
      <c r="F47" s="98"/>
    </row>
    <row r="48" spans="2:6" ht="15.75" thickBot="1" x14ac:dyDescent="0.3">
      <c r="B48" s="99" t="s">
        <v>170</v>
      </c>
      <c r="C48" s="101" t="s">
        <v>169</v>
      </c>
      <c r="D48" s="100">
        <v>1169709206</v>
      </c>
      <c r="E48" s="94">
        <f>D48/D49*100</f>
        <v>37.982257598084473</v>
      </c>
      <c r="F48" s="98" t="s">
        <v>168</v>
      </c>
    </row>
    <row r="49" spans="2:6" x14ac:dyDescent="0.25">
      <c r="B49" s="99"/>
      <c r="C49" s="88" t="s">
        <v>167</v>
      </c>
      <c r="D49" s="87">
        <v>3079620012</v>
      </c>
      <c r="E49" s="86"/>
      <c r="F49" s="98"/>
    </row>
    <row r="50" spans="2:6" ht="15.75" thickBot="1" x14ac:dyDescent="0.3">
      <c r="B50" s="97"/>
      <c r="C50" s="96"/>
      <c r="D50" s="96"/>
      <c r="E50" s="96"/>
      <c r="F50" s="95"/>
    </row>
    <row r="55" spans="2:6" x14ac:dyDescent="0.25">
      <c r="B55" s="168"/>
      <c r="C55" s="168"/>
      <c r="D55" s="168"/>
      <c r="E55" s="168"/>
      <c r="F55" s="92"/>
    </row>
    <row r="56" spans="2:6" x14ac:dyDescent="0.25">
      <c r="B56" s="93"/>
      <c r="C56" s="84"/>
      <c r="D56" s="84"/>
      <c r="E56" s="84"/>
      <c r="F56" s="92"/>
    </row>
    <row r="57" spans="2:6" x14ac:dyDescent="0.25">
      <c r="B57" s="84"/>
      <c r="C57" s="88"/>
      <c r="D57" s="87"/>
      <c r="E57" s="91"/>
      <c r="F57" s="85"/>
    </row>
    <row r="58" spans="2:6" x14ac:dyDescent="0.25">
      <c r="B58" s="84"/>
      <c r="C58" s="88"/>
      <c r="D58" s="87"/>
      <c r="E58" s="86"/>
      <c r="F58" s="85"/>
    </row>
    <row r="59" spans="2:6" x14ac:dyDescent="0.25">
      <c r="B59" s="84"/>
      <c r="C59" s="84"/>
      <c r="D59" s="87"/>
      <c r="E59" s="86"/>
      <c r="F59" s="85"/>
    </row>
    <row r="60" spans="2:6" x14ac:dyDescent="0.25">
      <c r="B60" s="84"/>
      <c r="C60" s="88"/>
      <c r="D60" s="87"/>
      <c r="E60" s="86"/>
      <c r="F60" s="85"/>
    </row>
    <row r="61" spans="2:6" x14ac:dyDescent="0.25">
      <c r="B61" s="84"/>
      <c r="C61" s="88"/>
      <c r="D61" s="87"/>
      <c r="E61" s="90"/>
      <c r="F61" s="85"/>
    </row>
    <row r="62" spans="2:6" x14ac:dyDescent="0.25">
      <c r="B62" s="84"/>
      <c r="C62" s="84"/>
      <c r="D62" s="87"/>
      <c r="E62" s="86"/>
      <c r="F62" s="85"/>
    </row>
    <row r="63" spans="2:6" x14ac:dyDescent="0.25">
      <c r="B63" s="84"/>
      <c r="C63" s="88"/>
      <c r="D63" s="87"/>
      <c r="E63" s="94"/>
      <c r="F63" s="85"/>
    </row>
    <row r="64" spans="2:6" x14ac:dyDescent="0.25">
      <c r="B64" s="84"/>
      <c r="C64" s="88"/>
      <c r="D64" s="87"/>
      <c r="E64" s="86"/>
      <c r="F64" s="85"/>
    </row>
    <row r="65" spans="2:6" x14ac:dyDescent="0.25">
      <c r="B65" s="84"/>
      <c r="C65" s="84"/>
      <c r="D65" s="84"/>
      <c r="E65" s="84"/>
      <c r="F65" s="84"/>
    </row>
    <row r="68" spans="2:6" x14ac:dyDescent="0.25">
      <c r="B68" s="168"/>
      <c r="C68" s="168"/>
      <c r="D68" s="168"/>
      <c r="E68" s="168"/>
      <c r="F68" s="92"/>
    </row>
    <row r="69" spans="2:6" x14ac:dyDescent="0.25">
      <c r="B69" s="93"/>
      <c r="C69" s="84"/>
      <c r="D69" s="84"/>
      <c r="E69" s="84"/>
      <c r="F69" s="92"/>
    </row>
    <row r="70" spans="2:6" x14ac:dyDescent="0.25">
      <c r="B70" s="84"/>
      <c r="C70" s="88"/>
      <c r="D70" s="87"/>
      <c r="E70" s="91"/>
      <c r="F70" s="85"/>
    </row>
    <row r="71" spans="2:6" x14ac:dyDescent="0.25">
      <c r="B71" s="84"/>
      <c r="C71" s="88"/>
      <c r="D71" s="87"/>
      <c r="E71" s="86"/>
      <c r="F71" s="85"/>
    </row>
    <row r="72" spans="2:6" x14ac:dyDescent="0.25">
      <c r="B72" s="84"/>
      <c r="C72" s="84"/>
      <c r="D72" s="87"/>
      <c r="E72" s="86"/>
      <c r="F72" s="85"/>
    </row>
    <row r="73" spans="2:6" x14ac:dyDescent="0.25">
      <c r="B73" s="84"/>
      <c r="C73" s="88"/>
      <c r="D73" s="87"/>
      <c r="E73" s="86"/>
      <c r="F73" s="85"/>
    </row>
    <row r="74" spans="2:6" x14ac:dyDescent="0.25">
      <c r="B74" s="84"/>
      <c r="C74" s="88"/>
      <c r="D74" s="87"/>
      <c r="E74" s="90"/>
      <c r="F74" s="85"/>
    </row>
    <row r="75" spans="2:6" x14ac:dyDescent="0.25">
      <c r="B75" s="84"/>
      <c r="C75" s="84"/>
      <c r="D75" s="87"/>
      <c r="E75" s="86"/>
      <c r="F75" s="85"/>
    </row>
    <row r="76" spans="2:6" x14ac:dyDescent="0.25">
      <c r="B76" s="84"/>
      <c r="C76" s="88"/>
      <c r="D76" s="87"/>
      <c r="E76" s="89"/>
      <c r="F76" s="85"/>
    </row>
    <row r="77" spans="2:6" x14ac:dyDescent="0.25">
      <c r="B77" s="84"/>
      <c r="C77" s="88"/>
      <c r="D77" s="87"/>
      <c r="E77" s="86"/>
      <c r="F77" s="85"/>
    </row>
    <row r="78" spans="2:6" x14ac:dyDescent="0.25">
      <c r="B78" s="84"/>
      <c r="C78" s="84"/>
      <c r="D78" s="84"/>
      <c r="E78" s="84"/>
      <c r="F78" s="84"/>
    </row>
  </sheetData>
  <mergeCells count="7">
    <mergeCell ref="B55:E55"/>
    <mergeCell ref="B68:E68"/>
    <mergeCell ref="B3:F3"/>
    <mergeCell ref="B13:E13"/>
    <mergeCell ref="C6:D6"/>
    <mergeCell ref="B26:E26"/>
    <mergeCell ref="B40:E40"/>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selection activeCell="C22" sqref="C22"/>
    </sheetView>
  </sheetViews>
  <sheetFormatPr baseColWidth="10" defaultRowHeight="15" x14ac:dyDescent="0.25"/>
  <cols>
    <col min="1" max="1" width="11.42578125" style="46"/>
    <col min="2" max="2" width="16.85546875" style="46" customWidth="1"/>
    <col min="3" max="3" width="24" style="46" customWidth="1"/>
    <col min="4" max="4" width="17.28515625" style="46" customWidth="1"/>
    <col min="5" max="5" width="16.42578125" style="46" customWidth="1"/>
    <col min="6" max="6" width="27.28515625" style="46" bestFit="1" customWidth="1"/>
    <col min="7" max="16384" width="11.42578125" style="46"/>
  </cols>
  <sheetData>
    <row r="1" spans="2:6" ht="15.75" x14ac:dyDescent="0.25">
      <c r="B1" s="131"/>
    </row>
    <row r="2" spans="2:6" ht="33" customHeight="1" x14ac:dyDescent="0.25">
      <c r="B2" s="174" t="str">
        <f>+'EVALUACION INDICES'!B2</f>
        <v>INVITACIÓN ABIERTA No 005 DE 2021</v>
      </c>
      <c r="C2" s="174"/>
    </row>
    <row r="3" spans="2:6" ht="105" customHeight="1" x14ac:dyDescent="0.25">
      <c r="B3" s="179" t="str">
        <f>+'EVALUACION INDICES'!B3</f>
        <v>SUMINISTRO DE MATERIALES DE FERRETERÍA Y CONSTRUCCIÓN, ASÍ COMO LA PRESTACIÓN DEL SERVICIO DE ARRENDAMIENTO DE MAQUINARIA Y EQUIPOS PARA EL MANTENIMIENTO Y REPARACIONES LOCATIVAS DE LA EMPRESA DE LICORES DE CUNDINAMARCA</v>
      </c>
      <c r="C3" s="179"/>
      <c r="D3" s="179"/>
    </row>
    <row r="4" spans="2:6" ht="15.75" thickBot="1" x14ac:dyDescent="0.3">
      <c r="B4" s="130" t="s">
        <v>187</v>
      </c>
      <c r="C4" s="129"/>
    </row>
    <row r="5" spans="2:6" ht="22.5" customHeight="1" thickBot="1" x14ac:dyDescent="0.3">
      <c r="B5" s="175" t="s">
        <v>186</v>
      </c>
      <c r="C5" s="176"/>
      <c r="D5" s="128" t="s">
        <v>188</v>
      </c>
      <c r="E5" s="128" t="s">
        <v>188</v>
      </c>
      <c r="F5" s="128" t="s">
        <v>188</v>
      </c>
    </row>
    <row r="6" spans="2:6" ht="60.75" customHeight="1" thickBot="1" x14ac:dyDescent="0.3">
      <c r="B6" s="177"/>
      <c r="C6" s="178"/>
      <c r="D6" s="127" t="str">
        <f>+DOCUMENTOS!C5</f>
        <v>ELECTRICOS Y FERRETERIA LA 34 LTDA</v>
      </c>
      <c r="E6" s="127" t="str">
        <f>+DOCUMENTOS!C18</f>
        <v xml:space="preserve">FERRETERIA FORERO S A </v>
      </c>
      <c r="F6" s="127" t="str">
        <f>+DOCUMENTOS!C26</f>
        <v>GLORIA ELIZABETH OSORIO BENAVIDES</v>
      </c>
    </row>
    <row r="7" spans="2:6" ht="24" customHeight="1" thickBot="1" x14ac:dyDescent="0.3">
      <c r="B7" s="123" t="str">
        <f>+'EVALUACION INDICES'!B7</f>
        <v>LIQUIDEZ</v>
      </c>
      <c r="C7" s="123" t="str">
        <f>'EVALUACION INDICES'!D7</f>
        <v>&gt; = 1,5</v>
      </c>
      <c r="D7" s="126">
        <f>+'EVALUACION INDICES'!E15</f>
        <v>3.1119041549707034</v>
      </c>
      <c r="E7" s="126">
        <f>+'EVALUACION INDICES'!E28</f>
        <v>2.3439699803519667</v>
      </c>
      <c r="F7" s="126">
        <f>+'EVALUACION INDICES'!E42</f>
        <v>16.957272402144014</v>
      </c>
    </row>
    <row r="8" spans="2:6" ht="25.5" thickBot="1" x14ac:dyDescent="0.3">
      <c r="B8" s="123" t="str">
        <f>+'EVALUACION INDICES'!B18</f>
        <v>CAPITAL DE TRABAJO</v>
      </c>
      <c r="C8" s="125" t="str">
        <f>+'EVALUACION INDICES'!D8</f>
        <v>Igual o mayor  al 50% del presupuesto oficial.</v>
      </c>
      <c r="D8" s="124">
        <f>+'EVALUACION INDICES'!E19</f>
        <v>1664385805.3499999</v>
      </c>
      <c r="E8" s="124">
        <f>+'EVALUACION INDICES'!E32</f>
        <v>9833182738</v>
      </c>
      <c r="F8" s="124">
        <f>+'EVALUACION INDICES'!E46</f>
        <v>1002300024</v>
      </c>
    </row>
    <row r="9" spans="2:6" ht="24" customHeight="1" thickBot="1" x14ac:dyDescent="0.3">
      <c r="B9" s="123" t="str">
        <f>'EVALUACION INDICES'!B9</f>
        <v>ENDEUDAMIENTO</v>
      </c>
      <c r="C9" s="123" t="str">
        <f>'EVALUACION INDICES'!D9</f>
        <v>&lt;=66%</v>
      </c>
      <c r="D9" s="122">
        <f>'EVALUACION INDICES'!E21</f>
        <v>57.424920919025837</v>
      </c>
      <c r="E9" s="122">
        <f>+'EVALUACION INDICES'!E34</f>
        <v>48.220809555030428</v>
      </c>
      <c r="F9" s="122">
        <f>+'EVALUACION INDICES'!E48</f>
        <v>37.982257598084473</v>
      </c>
    </row>
  </sheetData>
  <mergeCells count="3">
    <mergeCell ref="B2:C2"/>
    <mergeCell ref="B5:C6"/>
    <mergeCell ref="B3:D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
  <sheetViews>
    <sheetView topLeftCell="A202" workbookViewId="0">
      <selection activeCell="E233" sqref="E233"/>
    </sheetView>
  </sheetViews>
  <sheetFormatPr baseColWidth="10" defaultRowHeight="15" x14ac:dyDescent="0.25"/>
  <sheetData>
    <row r="1" spans="2:12" ht="28.5" x14ac:dyDescent="0.45">
      <c r="B1" s="153" t="s">
        <v>138</v>
      </c>
      <c r="C1" s="153"/>
      <c r="D1" s="153"/>
      <c r="E1" s="153"/>
      <c r="F1" s="153"/>
      <c r="G1" s="153"/>
      <c r="H1" s="153"/>
      <c r="I1" s="153"/>
      <c r="J1" s="153"/>
      <c r="K1" s="153"/>
      <c r="L1" s="153"/>
    </row>
  </sheetData>
  <mergeCells count="1">
    <mergeCell ref="B1:L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workbookViewId="0">
      <selection activeCell="C17" sqref="C17"/>
    </sheetView>
  </sheetViews>
  <sheetFormatPr baseColWidth="10" defaultColWidth="23.5703125" defaultRowHeight="15" x14ac:dyDescent="0.25"/>
  <cols>
    <col min="1" max="1" width="28.85546875" style="19" customWidth="1"/>
    <col min="2" max="16384" width="23.5703125" style="19"/>
  </cols>
  <sheetData>
    <row r="1" spans="1:4" ht="23.25" x14ac:dyDescent="0.25">
      <c r="A1" s="184" t="s">
        <v>53</v>
      </c>
      <c r="B1" s="184"/>
      <c r="C1" s="184"/>
      <c r="D1" s="184"/>
    </row>
    <row r="4" spans="1:4" ht="49.5" customHeight="1" x14ac:dyDescent="0.25">
      <c r="A4" s="26" t="s">
        <v>38</v>
      </c>
      <c r="B4" s="29" t="s">
        <v>54</v>
      </c>
      <c r="C4" s="29" t="s">
        <v>55</v>
      </c>
      <c r="D4" s="29" t="s">
        <v>56</v>
      </c>
    </row>
    <row r="5" spans="1:4" x14ac:dyDescent="0.25">
      <c r="A5" s="24" t="s">
        <v>17</v>
      </c>
      <c r="B5" s="25" t="s">
        <v>4</v>
      </c>
      <c r="C5" s="25" t="s">
        <v>4</v>
      </c>
      <c r="D5" s="186" t="s">
        <v>139</v>
      </c>
    </row>
    <row r="6" spans="1:4" ht="22.5" x14ac:dyDescent="0.25">
      <c r="A6" s="24" t="s">
        <v>16</v>
      </c>
      <c r="B6" s="17" t="s">
        <v>40</v>
      </c>
      <c r="C6" s="17" t="s">
        <v>40</v>
      </c>
      <c r="D6" s="185" t="s">
        <v>40</v>
      </c>
    </row>
    <row r="7" spans="1:4" x14ac:dyDescent="0.25">
      <c r="A7" s="24" t="s">
        <v>37</v>
      </c>
      <c r="B7" s="25" t="s">
        <v>4</v>
      </c>
      <c r="C7" s="25" t="s">
        <v>4</v>
      </c>
      <c r="D7" s="186" t="s">
        <v>139</v>
      </c>
    </row>
    <row r="8" spans="1:4" x14ac:dyDescent="0.25">
      <c r="A8" s="24" t="s">
        <v>15</v>
      </c>
      <c r="B8" s="25" t="s">
        <v>4</v>
      </c>
      <c r="C8" s="25" t="s">
        <v>4</v>
      </c>
      <c r="D8" s="186" t="s">
        <v>4</v>
      </c>
    </row>
    <row r="9" spans="1:4" ht="30" x14ac:dyDescent="0.25">
      <c r="A9" s="24" t="s">
        <v>14</v>
      </c>
      <c r="B9" s="28" t="s">
        <v>41</v>
      </c>
      <c r="C9" s="28" t="s">
        <v>41</v>
      </c>
      <c r="D9" s="187" t="s">
        <v>189</v>
      </c>
    </row>
    <row r="13" spans="1:4" x14ac:dyDescent="0.25">
      <c r="A13" s="22" t="s">
        <v>13</v>
      </c>
      <c r="B13" s="22"/>
      <c r="C13" s="23"/>
    </row>
    <row r="14" spans="1:4" x14ac:dyDescent="0.25">
      <c r="A14" s="180" t="s">
        <v>52</v>
      </c>
      <c r="B14" s="181"/>
      <c r="C14" s="20"/>
    </row>
    <row r="15" spans="1:4" x14ac:dyDescent="0.25">
      <c r="A15" s="21"/>
      <c r="B15" s="20"/>
      <c r="C15" s="20"/>
    </row>
    <row r="16" spans="1:4" x14ac:dyDescent="0.25">
      <c r="A16" s="21"/>
      <c r="B16" s="20"/>
      <c r="C16" s="20"/>
    </row>
    <row r="17" spans="1:3" x14ac:dyDescent="0.25">
      <c r="A17" s="22" t="s">
        <v>44</v>
      </c>
      <c r="B17" s="22"/>
      <c r="C17" s="20"/>
    </row>
    <row r="18" spans="1:3" x14ac:dyDescent="0.25">
      <c r="A18" s="180" t="s">
        <v>12</v>
      </c>
      <c r="B18" s="180"/>
      <c r="C18" s="20"/>
    </row>
    <row r="19" spans="1:3" x14ac:dyDescent="0.25">
      <c r="A19" s="21"/>
      <c r="B19" s="20"/>
      <c r="C19" s="20"/>
    </row>
    <row r="20" spans="1:3" x14ac:dyDescent="0.25">
      <c r="A20" s="21"/>
      <c r="B20" s="20"/>
      <c r="C20" s="20"/>
    </row>
    <row r="21" spans="1:3" x14ac:dyDescent="0.25">
      <c r="A21" s="182" t="s">
        <v>140</v>
      </c>
      <c r="B21" s="182"/>
      <c r="C21" s="182"/>
    </row>
    <row r="22" spans="1:3" x14ac:dyDescent="0.25">
      <c r="A22" s="183" t="s">
        <v>141</v>
      </c>
      <c r="B22" s="183"/>
      <c r="C22" s="183"/>
    </row>
  </sheetData>
  <mergeCells count="5">
    <mergeCell ref="A14:B14"/>
    <mergeCell ref="A18:B18"/>
    <mergeCell ref="A21:C21"/>
    <mergeCell ref="A22:C22"/>
    <mergeCell ref="A1:D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DOCUMENTOS</vt:lpstr>
      <vt:lpstr>EVALUACION INDICES</vt:lpstr>
      <vt:lpstr>INDICADORES</vt:lpstr>
      <vt:lpstr>TEXTO FINANCIERO</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2021-03-03T20:42:48Z</cp:lastPrinted>
  <dcterms:created xsi:type="dcterms:W3CDTF">2017-05-22T13:32:10Z</dcterms:created>
  <dcterms:modified xsi:type="dcterms:W3CDTF">2021-03-09T22:18:31Z</dcterms:modified>
</cp:coreProperties>
</file>