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6 DE 2021\"/>
    </mc:Choice>
  </mc:AlternateContent>
  <bookViews>
    <workbookView xWindow="0" yWindow="0" windowWidth="28800" windowHeight="12330" activeTab="2"/>
  </bookViews>
  <sheets>
    <sheet name="EVALUACION JURIDICA" sheetId="1" r:id="rId1"/>
    <sheet name="EVALUACION EXPERIENCIA" sheetId="27" r:id="rId2"/>
    <sheet name="DOCUMENTOS" sheetId="28" r:id="rId3"/>
    <sheet name="EVALUACION INDICES" sheetId="29" r:id="rId4"/>
    <sheet name="INDICADORES" sheetId="30" r:id="rId5"/>
    <sheet name="MEMORANDO" sheetId="31" r:id="rId6"/>
    <sheet name="RESUMEN" sheetId="2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0" l="1"/>
  <c r="E6" i="30"/>
  <c r="F6" i="30"/>
  <c r="G6" i="30"/>
  <c r="H6" i="30"/>
  <c r="B7" i="30"/>
  <c r="C7" i="30"/>
  <c r="E7" i="30"/>
  <c r="C8" i="30"/>
  <c r="B9" i="30"/>
  <c r="C9" i="30"/>
  <c r="H9" i="30"/>
  <c r="B2" i="29"/>
  <c r="B2" i="30" s="1"/>
  <c r="B3" i="29"/>
  <c r="B3" i="30" s="1"/>
  <c r="B13" i="29"/>
  <c r="E15" i="29"/>
  <c r="D7" i="30" s="1"/>
  <c r="B18" i="29"/>
  <c r="B45" i="29" s="1"/>
  <c r="B60" i="29" s="1"/>
  <c r="B73" i="29" s="1"/>
  <c r="D18" i="29"/>
  <c r="D19" i="29"/>
  <c r="E21" i="29"/>
  <c r="D9" i="30" s="1"/>
  <c r="B26" i="29"/>
  <c r="E28" i="29"/>
  <c r="D31" i="29"/>
  <c r="D32" i="29"/>
  <c r="E34" i="29"/>
  <c r="E9" i="30" s="1"/>
  <c r="B40" i="29"/>
  <c r="E42" i="29"/>
  <c r="F7" i="30" s="1"/>
  <c r="D45" i="29"/>
  <c r="E46" i="29" s="1"/>
  <c r="F8" i="30" s="1"/>
  <c r="D46" i="29"/>
  <c r="E48" i="29"/>
  <c r="F9" i="30" s="1"/>
  <c r="B55" i="29"/>
  <c r="E57" i="29"/>
  <c r="G7" i="30" s="1"/>
  <c r="D60" i="29"/>
  <c r="D61" i="29"/>
  <c r="E61" i="29" s="1"/>
  <c r="G8" i="30" s="1"/>
  <c r="E63" i="29"/>
  <c r="G9" i="30" s="1"/>
  <c r="B68" i="29"/>
  <c r="E70" i="29"/>
  <c r="H7" i="30" s="1"/>
  <c r="D73" i="29"/>
  <c r="D74" i="29"/>
  <c r="E76" i="29"/>
  <c r="B31" i="29" l="1"/>
  <c r="B8" i="30"/>
  <c r="E19" i="29"/>
  <c r="D8" i="30" s="1"/>
  <c r="E74" i="29"/>
  <c r="H8" i="30" s="1"/>
  <c r="E32" i="29"/>
  <c r="E8" i="30" s="1"/>
</calcChain>
</file>

<file path=xl/sharedStrings.xml><?xml version="1.0" encoding="utf-8"?>
<sst xmlns="http://schemas.openxmlformats.org/spreadsheetml/2006/main" count="357" uniqueCount="160">
  <si>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</si>
  <si>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</si>
  <si>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</si>
  <si>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</si>
  <si>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</si>
  <si>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</si>
  <si>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</si>
  <si>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</si>
  <si>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</si>
  <si>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</si>
  <si>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</si>
  <si>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</si>
  <si>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Jefe  Oficina  Gestión Contractual</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</si>
  <si>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</si>
  <si>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</si>
  <si>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</si>
  <si>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</si>
  <si>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</si>
  <si>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</si>
  <si>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</si>
  <si>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</si>
  <si>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</si>
  <si>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</si>
  <si>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</si>
  <si>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</si>
  <si>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</si>
  <si>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</si>
  <si>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</si>
  <si>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</si>
  <si>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</si>
  <si>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</si>
  <si>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</si>
  <si>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</si>
  <si>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</si>
  <si>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</si>
  <si>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FOLIO 3-5</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</si>
  <si>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</si>
  <si>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</si>
  <si>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CENTRAL DE HERRAMIENTAS DE COLOMBIA SAS</t>
  </si>
  <si>
    <t>VERIFICACIÓN EXPERIENCIA</t>
  </si>
  <si>
    <t>OFERENTE</t>
  </si>
  <si>
    <t>FOLIO 19-20</t>
  </si>
  <si>
    <t>FOLIO 21-22</t>
  </si>
  <si>
    <t>FOLIO 23</t>
  </si>
  <si>
    <t>FOLIO 15</t>
  </si>
  <si>
    <t>NO APORTO</t>
  </si>
  <si>
    <t>VERIFICACION EN LA AUDIENCIA CON LA OFERTA ECONOMICA</t>
  </si>
  <si>
    <t>CUMPLE - HABILITADO</t>
  </si>
  <si>
    <t>NO CUMPLE
(debe Subsanar)</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</si>
  <si>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</si>
  <si>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</si>
  <si>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VICARTECHZ SAS</t>
  </si>
  <si>
    <t>SETEFER</t>
  </si>
  <si>
    <t>FOLIO 14-15</t>
  </si>
  <si>
    <t>FOLIO 10-12</t>
  </si>
  <si>
    <t>FOLIO 13-14</t>
  </si>
  <si>
    <t>FOLIO 8 CUMPLE</t>
  </si>
  <si>
    <t>FOLIO 12-13</t>
  </si>
  <si>
    <t>FOLIO 12 CUMPLE</t>
  </si>
  <si>
    <t>FOLIO 15-16</t>
  </si>
  <si>
    <t>FOLIO 22</t>
  </si>
  <si>
    <t>FOLIO 19</t>
  </si>
  <si>
    <t>FOLIO 20</t>
  </si>
  <si>
    <t>Subgerente Tecnico</t>
  </si>
  <si>
    <t>Vo.B. RUTH MARINA NOVOA HERRERA</t>
  </si>
  <si>
    <t>Vo. Bo. NESTOR JAVIER LEMUS CLAVIJO</t>
  </si>
  <si>
    <t>INSTRU ELECTRONIC COLOMBIA SAS</t>
  </si>
  <si>
    <t>MUNDIAL DE SUMINISROS Y CONTRATOS SAS</t>
  </si>
  <si>
    <t>INVITACION ABIERTA No. 006 de 2021</t>
  </si>
  <si>
    <t>FOLIO 3-7</t>
  </si>
  <si>
    <t>FOLIO 09</t>
  </si>
  <si>
    <t>FOLIO 13-18</t>
  </si>
  <si>
    <t>FOLIO 23-24</t>
  </si>
  <si>
    <t>FOLIO 25</t>
  </si>
  <si>
    <t>FOLIO 6-9</t>
  </si>
  <si>
    <t>FOLIO 11 CUMPLE</t>
  </si>
  <si>
    <t>FOLIO 12-18</t>
  </si>
  <si>
    <t>FOLIO 23-25</t>
  </si>
  <si>
    <t>FOLIO 26</t>
  </si>
  <si>
    <t>FOLIO 27</t>
  </si>
  <si>
    <t>FOILIO 28-29</t>
  </si>
  <si>
    <t>FOLIO 1-3</t>
  </si>
  <si>
    <t>FOLIO 4-11</t>
  </si>
  <si>
    <t>FOLIO 13-21</t>
  </si>
  <si>
    <t>CUMPLE (VERIFICADO RL.)</t>
  </si>
  <si>
    <t>FOLIO 24</t>
  </si>
  <si>
    <t>FOLIO 3-9</t>
  </si>
  <si>
    <t>FOLIO 10 CUMPLE</t>
  </si>
  <si>
    <t>FOLIO 44</t>
  </si>
  <si>
    <t>FOLIO 11-12</t>
  </si>
  <si>
    <t>FOLIO 17</t>
  </si>
  <si>
    <t>FOLIO 18</t>
  </si>
  <si>
    <t>FOLIO 1 - 3</t>
  </si>
  <si>
    <t>CLAUSULA 7 - CUMPLE</t>
  </si>
  <si>
    <t>FOLIO  1-2</t>
  </si>
  <si>
    <t>FOLIO 3-11</t>
  </si>
  <si>
    <t>FOLIO 21 CUMPLE</t>
  </si>
  <si>
    <t>FOLIO 16-17</t>
  </si>
  <si>
    <t xml:space="preserve">RESULTADO </t>
  </si>
  <si>
    <t xml:space="preserve">1. EMPRESA DE LICORES DE CUNDINAMARCA.                                                                                                              -  CONTRATO: No  5320200065 DE 2020.                                                                                                                                      -  FECHA INICIO: 17 DE MARZO DE 2020.                                                                                                                              - FECHA DE TERMINACION : 31 DICIEMBRE DE 2020.                     - VALOR DEL CONTRATO:   $ 73.882.647.                                                       FIRMA: JORGE ENRIQUE MACHUCA LOPEZ                                                                                            2. ARAVEL ESTERICLINICO                                                                               -  CONTRATO: No : N /A                                                                                                     -  FECHA INICIO:  N/A                                                                                           - FECHA DE TERMINACION: N/A  .                                                                - VALOR DEL CONTRATO:   $  80.000.000                                               FIRMA: ARISTOBULO ARCHILA A                                                                         3. ALFAGRES                                                                                                           -  CONTRATO: No  N/A.                                                                                                      -  FECHA INICIO: N/A                                                                                                    - FECHA DE TERMINACION: N/A.                                                                   - VALOR DEL CONTRATO :  $ 38.000.000                                                       FIRMA: CARLOS ALVAREZ.                                                                             3.LADRILLERA SANTAFE                                                                                   -  CONTRATO No: N/A.                                                                                                      -  FECHA INICIO: N/A.                                                                                                    - FECHA DE TERMINACION: N/A.                                                                  - VALOR DEL CONTRATO   $ 10.626.169                                                          FIRMA : JAVIER ENRIQUE QUIROGA BARBOSA                                                                                </t>
  </si>
  <si>
    <r>
      <t xml:space="preserve">1.MOVILTUCH                                                                                            -  CONTRATO: No </t>
    </r>
    <r>
      <rPr>
        <sz val="8"/>
        <color rgb="FFFF0000"/>
        <rFont val="Calibri"/>
        <family val="2"/>
        <scheme val="minor"/>
      </rPr>
      <t xml:space="preserve"> MT 002 DE 2020.                                                                                                      -  FECHA INICIO  :17 DE JUNIO DE 2019.                                                                                                    - FECHA DE TERMINACION: 15 DE SEPTIEMBRE DE 2019. </t>
    </r>
    <r>
      <rPr>
        <sz val="8"/>
        <color theme="1"/>
        <rFont val="Calibri"/>
        <family val="2"/>
        <scheme val="minor"/>
      </rPr>
      <t xml:space="preserve">                                                               - VALOR DEL CONTRATO:   $ 35.000.000.                                     FIRMA : YULI ASTRID BAYONA ALDANA                                                                                            2. TELMO SAS                                                                                               -  CONTRATO: </t>
    </r>
    <r>
      <rPr>
        <sz val="8"/>
        <color rgb="FFFF0000"/>
        <rFont val="Calibri"/>
        <family val="2"/>
        <scheme val="minor"/>
      </rPr>
      <t xml:space="preserve">No CT 004 DE 2020.                                                                                                      -  FECHA INICIO:  15 DE JULIO DE 2019                                                                                                    - FECHA DE TERMINACION: 13 DE OCTUBRE DE 2019.                                                                - VALOR DEL CONTRATO :  $  55.500.000    </t>
    </r>
    <r>
      <rPr>
        <sz val="8"/>
        <color theme="1"/>
        <rFont val="Calibri"/>
        <family val="2"/>
        <scheme val="minor"/>
      </rPr>
      <t xml:space="preserve">                                            FIRMA: JESSICA MORA CRUZ.                                                                                                                   3. COMERCIALIZADORA E INGENIERIA M&amp;A SAS                                                                                -  CONTRATO :No  PAB 0111 DE 2020.                                                                                                      -  FECHA INICIO:  12 DE AGOSTO DE 2020                                                                                                    - FECHA DE TERMINACION: 12 DE OCTUBRE DE 2020.                                                                - VALOR DEL CONTRATO:   $ 49.400.000                                     FIRMA: MIGUEL EDUARDO TELLEZ GUARIN</t>
    </r>
  </si>
  <si>
    <t>1. DARNEL.                                                                                                       -  CONTRATO :No  N/A.                                                                                                               -  FECHA INICIO:  01 ENERO DE 2020                                                                                                         - FECHA DE TERMINACION: 31 DE DICIEMBRE DE 2020.                                                                      - VALOR DEL CONTRATO :  $407.016.959                                         FIRMA:  SANDRA MORALES                                                                                                      2. PEPSICO                                                                                                       -  CONTRATO: No  N/A.                                                                                                               -  FECHA  INICIO:  N/A                                                                                                         - FECHA DE TERMINACION: N/A.                                                                      - VALOR DEL CONTRATO :  $ 45.000 USD.                                          FIRMA : JHON SANTANA                                                                                                                              3. COASPHARMA                                                                                          -  CONTRATO: No  N/A                                                                                                               -  FECHA INICIO:  2009                                                                                                        - FECHA DE TERMINACION: 2021.                                                                     - VALOR DEL CONTRATO:   $ 346.843.365.                                                FIRMA:  YULISA PRIETO CORREA.                                                        4.  MABE COLOMBIA                                                                                          -  PEDIDOS : 9500225347 - 9500270402 -9500369127 -  9500477797-9500560078- 9500691884                                                                                                                 -  FECHA INICIO : 19 NOVIEMBRE DE 2015.                                                                                                        - FECHA DE TERMINACION: 19 DE AGOSTO 2020.                                                                     - VALOR DE LOS PEDIDOS :  $ 335.910.120                                               FIRMA:  CLIMACO CASTAÑO VINASCO.</t>
  </si>
  <si>
    <t>1. SENA                                                                                                                            -  CONTRATO: No  2386 DE 2015.                                                                                                      -  FECHA INICIO:  N/A                                                                                                    - FECHA DE TERMINACION:  N/A .                                                                       - VALOR DEL CONTRATO:   $ 475.000.000                                                                         FIRMA:  ROCIO DEL PILAR MURILLO MONTES                                                                                                                           2. ECOPETROL                                                                                                              -  CONTRATO: No  MA-0032303                                                                                                      -  FECHA INICIO:  04 DE DICIEMBRE DE 2013.                                                                                                    - FECHA DE TERMINACION: 31 DE DICIEMBRE DE 2015.                                                                - VALOR DEL CONTRATO:   $ 1.106.791.100                                                                                    FIRMA :NEREYDA S GOMEZ B                                                                                                                             3. ARMADA DE COLOMBIA                                                                                   -  CONTRATO:No  023-ARC-CBN4-2016.                                                                                                      -  FECHA INICIO : 30 DE MARZO DEL 2016.                                                                                                    - FECHA DE TERMINACION : 05 DE DICIEMBRE DE 2016.                                                                - VALOR DEL CONTRATO :  $ 401.304.420                                                           FIRMA: OSCAR MAURICIO VILLEGAS BOTERO.                                                                                                                                4. ICETEX                                                                                                                         -  CONTRATO: No  0226 - 2019.                                                                                                      -  FECHA INICIO : 12 DE MARZO DE 2019.                                                                                                    - FECHA DE TERMINACION :31 DE DICIEMBRE DE 2019.                                                                - VALOR DEL CONTRATO:   $81.946.782                                                                         FIRMA:   LEONARDO ROBERTO PEREZ AGUIRRE                                                                                                                          5. ARMADA DE COLOMBIA.                                                                                   -  CONTRATO: No  022-ARC-CBN4-2019.                                                                                                      -  FECHA INICIO:  30 DE ABRIL DEL 2019.                                                                                                    - FECHA DE TERMINACION: 15 DE NOVIEMBRE DE 2019.                                                                - VALOR DEL CONTRATO :  $ 487.063.182                                                                                   FIRMA : OSCAR MAURICIO VILLEGAS BOTERO                                                                                                                            6. SENA                                                                                                                            -  CONTRATO: No  999227 DE 2019.                                                                                                      -  FECHA INICIO: 25 DE JUNIO DE 2019                                                                                                    - FECHA DE TERMINACION :31 DE DICIEMBRE DE 2019.                                                                - VALOR DEL CONTRATO:   $ 38.500.000                                                           FIRMA: JORGE ANTONIO LONDOÑO.</t>
  </si>
  <si>
    <t>1. COLOMBIA TELECOMUNICACIONES S.A.ESP                                                                                -  CONTRATO No:  71,1,1145.2014.                                                                                                      -  FECHA INICIO: 12 DE AGOST DE 2014                                                                                                    - FECHA DE TERMINACION: 31 DE DICIEMBRE DE 2014.                                                                - VALOR DEL CONTRATO:   $ 8.784.912                                                  FIRMA:  OLGA MARIA CASTIBLANCO PARRA                                                                                                               2. EMPRESA DELICORES DE CUNDINAMARCA                                                                                -  CONTRATO: No 5320190208.                                                                                                      -  FECHA INICIO:  06 DE MARZO DE 2019                                                                                                    - FECHA DE TERMINACION :27 DE DICIEMBRE DE 2019.                                                                - VALOR DEL CONTRATO:   $ 100.000.000                                        FIRMA:  FRANCISCO JAVIER SALCEDO CAYCEDO                                                                                                                   3. UPSISTEMAS                                                                                                -  CONTRATO No : OC 33905-388814/2019                                                                                                      -  FECHA INICIO:  12 DE MARZO DE 2019                                                                                                    - FECHA DE TERMINACION: 30 DE MAYO DE 2019                                                                - VALOR DEL CONTRATO:   $ 111.406.445                                           FIRMA :SERGIO BARRIOS</t>
  </si>
  <si>
    <t>EXPERIENCIA DEL OFERENTE                La experiencia específica se acreditará con la presentación de mínimo 3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Ø  Cada certificación de contrato u orden se analizará por separado, en caso de presentarse certificaciones que incluyan contratos u órdenes adicionales a la principal, éstas se contarán como una sola.                                                             Ø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Ø  Solo se verificarán las certificaciones que indiquen que se reciben a satisfacción las actividades realizadas.                         Ø  En el caso de propuestas, presentadas por consorcios o uniones temporales, las certificaciones presentadas deberán cumplir con los requisitos e información enunciada anteriormente.                                                                                                       Ø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</si>
  <si>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MUNDIAL DE SUMINISTRO Y CONTRATOS</t>
  </si>
  <si>
    <t>INSTRU ELECTRONIC COLOMBIA</t>
  </si>
  <si>
    <t>CENTRAL DE HERRAMIENTA DE COLOMBIA</t>
  </si>
  <si>
    <t>VICARTEHZ</t>
  </si>
  <si>
    <t xml:space="preserve">EXPERIENCIA  </t>
  </si>
  <si>
    <t>EVALUACION EXPERIENCIA INVITACIÓN ABIERTA No. 006 DE 2021</t>
  </si>
  <si>
    <r>
      <t xml:space="preserve">Presenta la información financiera a Junio 30 de 2020, según estados financieros- </t>
    </r>
    <r>
      <rPr>
        <b/>
        <sz val="8"/>
        <rFont val="Arial"/>
        <family val="2"/>
      </rPr>
      <t>CUMPLE</t>
    </r>
  </si>
  <si>
    <t>La capacidad financiera se verificará teniendo en cuenta la información financiera presentada con corte no anterior a 31 de Diciembre de 2019.</t>
  </si>
  <si>
    <t xml:space="preserve">  CUMPLE</t>
  </si>
  <si>
    <t>CUMPLE CON DOCUMENTOS</t>
  </si>
  <si>
    <t>830057749-4</t>
  </si>
  <si>
    <t>NIT</t>
  </si>
  <si>
    <t xml:space="preserve">SETEFER LTDA </t>
  </si>
  <si>
    <t>DOCUMENTO</t>
  </si>
  <si>
    <t>EVALUACION DOCUMENTOS</t>
  </si>
  <si>
    <r>
      <t xml:space="preserve">Presenta la información financiera a Diciembre 31 de 2020, según estados financiero- </t>
    </r>
    <r>
      <rPr>
        <b/>
        <sz val="8"/>
        <rFont val="Arial"/>
        <family val="2"/>
      </rPr>
      <t>CUMPLE</t>
    </r>
    <r>
      <rPr>
        <sz val="8"/>
        <rFont val="Arial"/>
        <family val="2"/>
      </rPr>
      <t>-</t>
    </r>
  </si>
  <si>
    <t>901266959-8</t>
  </si>
  <si>
    <t xml:space="preserve">MUNDIAL DE SUMINISTROS Y CONTRATOS SAS </t>
  </si>
  <si>
    <r>
      <t xml:space="preserve">Presenta la información financiera a  Junio 30 de 2020, según estados financieros - </t>
    </r>
    <r>
      <rPr>
        <b/>
        <sz val="8"/>
        <rFont val="Arial"/>
        <family val="2"/>
      </rPr>
      <t>CUMPLE</t>
    </r>
  </si>
  <si>
    <t>830141369-8</t>
  </si>
  <si>
    <r>
      <t xml:space="preserve">Presenta la información financiera a diciembre 31 de 2019, según certificación de la Cámara de Comercio de Bucaramanga , con Código de verificación No. 2IY21BF89C  del 05 de Febrero de 2021- </t>
    </r>
    <r>
      <rPr>
        <b/>
        <sz val="8"/>
        <rFont val="Arial"/>
        <family val="2"/>
      </rPr>
      <t>CUMPLE</t>
    </r>
  </si>
  <si>
    <t>804007537-1</t>
  </si>
  <si>
    <t>CENTRAL DE HERRAMIENTAS DE COLOMBIA  SAS</t>
  </si>
  <si>
    <r>
      <t xml:space="preserve">Presenta la información financiera a diciembre 31 de 2019, según certificación de la Cámara de Comercio de Bogotá , con Código de verificación No. A212475499BE6C  del 26 de Febrero de 2021-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</si>
  <si>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2019.</t>
  </si>
  <si>
    <t>900194987-0</t>
  </si>
  <si>
    <t>SUMINISTRO DE REPUESTOS ELECTRONICOS, ELECTRICOS, SENSORES, ELEMENTOS NEUMATICOS, ELECTRO-NEUMATICOS, INSTRUMENTACION INDUSTRIAL, FERRETERIA INDUSTRIAL Y REPARACION BOBINADOS MOTORES ELECTRICOS UTILIZADOS PARA EL MANTENIMIENTO INDUSTRIAL DE LA SALA DE ENVASADO.</t>
  </si>
  <si>
    <t>INVITACIÓN ABIERTA No 006 DE 2021</t>
  </si>
  <si>
    <t>Activo Total</t>
  </si>
  <si>
    <t>NO</t>
  </si>
  <si>
    <t>Pasivo Total</t>
  </si>
  <si>
    <t>ENDEUDAMIENTO</t>
  </si>
  <si>
    <t>SI</t>
  </si>
  <si>
    <t>(-) Pasivo corriente</t>
  </si>
  <si>
    <t>Activo corriente</t>
  </si>
  <si>
    <t>Pasivo corriente</t>
  </si>
  <si>
    <t>LIQUIDEZ</t>
  </si>
  <si>
    <t>En Col $</t>
  </si>
  <si>
    <t>&lt;=66%</t>
  </si>
  <si>
    <t>(PT/AT) * 100</t>
  </si>
  <si>
    <t>Igual o mayor  al 50% del presupuesto oficial.</t>
  </si>
  <si>
    <t>AC- PC</t>
  </si>
  <si>
    <t>CAPITAL DE TRABAJO</t>
  </si>
  <si>
    <t>&gt; = 1,5</t>
  </si>
  <si>
    <t>AC/PC</t>
  </si>
  <si>
    <t xml:space="preserve">                                                                                                                                                                                                                                                                                                            </t>
  </si>
  <si>
    <t>PRESUPUESTO OFICIAL: $100.000.000</t>
  </si>
  <si>
    <t>SOLICITADOS</t>
  </si>
  <si>
    <t>INDICADORES FINANCIEROS</t>
  </si>
  <si>
    <t>OBTENIDO POR</t>
  </si>
  <si>
    <t>INDICADORES FINANCIEROS (adenda 1)</t>
  </si>
  <si>
    <t>DEBE SUBSANAR</t>
  </si>
  <si>
    <t>FECHA NO ES LOGICA -DEBE ACLARAR
( Se etablecen dos certificacion las cual establecen que el contrato pertenece a la vigencia 2020 pero se ejecuta en el 2019)</t>
  </si>
  <si>
    <t>NO CUMPLE - NO HABILITADO</t>
  </si>
  <si>
    <t xml:space="preserve">
NO CUMPLE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</si>
</sst>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 #,##0.00\ &quot;Pta&quot;_-;\-* #,##0.00\ &quot;Pta&quot;_-;_-* &quot;-&quot;??\ &quot;Pta&quot;_-;_-@_-"/>
    <numFmt numFmtId="169" formatCode="0.0%"/>
    <numFmt numFmtId="170" formatCode="_(* #,##0_);_(* \(#,##0\);_(* &quot;-&quot;??_);_(@_)"/>
    <numFmt numFmtId="171" formatCode="#,##0;[Red]#,##0"/>
    <numFmt numFmtId="172" formatCode="#,##0.00;[Red]#,##0.00"/>
  </numFmts>
  <fonts count="25"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b/>
      <sz val="11"/>
      <color theme="1"/>
      <name val="Calibri"/>
      <family val="2"/>
      <scheme val="minor"/>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0"/>
      <color theme="1"/>
      <name val="Calibri"/>
      <family val="2"/>
      <scheme val="minor"/>
    </font>
    <font>
      <sz val="11"/>
      <color rgb="FFFF0000"/>
      <name val="Calibri"/>
      <family val="2"/>
      <scheme val="minor"/>
    </font>
    <font>
      <sz val="8"/>
      <color rgb="FFFF0000"/>
      <name val="Calibri"/>
      <family val="2"/>
      <scheme val="minor"/>
    </font>
    <font>
      <b/>
      <sz val="8"/>
      <color rgb="FF000000"/>
      <name val="Arial"/>
      <family val="2"/>
    </font>
    <font>
      <b/>
      <sz val="9"/>
      <color theme="1"/>
      <name val="Arial"/>
      <family val="2"/>
    </font>
    <font>
      <sz val="10"/>
      <color theme="1"/>
      <name val="Calibri"/>
      <family val="2"/>
      <scheme val="minor"/>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auto="1"/>
      </left>
      <right/>
      <top/>
      <bottom style="medium">
        <color indexed="64"/>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s>
  <cellStyleXfs count="10">
    <xf numFmtId="0" fontId="0" fillId="0" borderId="0"/>
    <xf numFmtId="167" fontId="9" fillId="0" borderId="0" applyFont="0" applyFill="0" applyBorder="0" applyAlignment="0" applyProtection="0"/>
    <xf numFmtId="0" fontId="11" fillId="0" borderId="0"/>
    <xf numFmtId="0" fontId="11" fillId="0" borderId="0"/>
    <xf numFmtId="168" fontId="11"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cellStyleXfs>
  <cellXfs count="12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5" fillId="0" borderId="0" xfId="0" applyFont="1"/>
    <xf numFmtId="0" fontId="0" fillId="0" borderId="0" xfId="0" applyFont="1" applyAlignment="1">
      <alignment vertical="center" wrapText="1"/>
    </xf>
    <xf numFmtId="0" fontId="17" fillId="0" borderId="0"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vertical="top"/>
    </xf>
    <xf numFmtId="0" fontId="17" fillId="0" borderId="0" xfId="0" applyFont="1" applyBorder="1" applyAlignment="1">
      <alignment horizontal="left" vertical="top"/>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5" xfId="0" applyBorder="1" applyAlignment="1">
      <alignment horizontal="center"/>
    </xf>
    <xf numFmtId="0" fontId="13" fillId="0" borderId="15" xfId="0" applyFont="1" applyBorder="1"/>
    <xf numFmtId="0" fontId="21" fillId="6" borderId="15" xfId="0" applyFont="1" applyFill="1" applyBorder="1" applyAlignment="1">
      <alignment horizontal="center" vertical="center" wrapText="1"/>
    </xf>
    <xf numFmtId="0" fontId="6" fillId="0" borderId="15" xfId="0" applyFont="1" applyBorder="1" applyAlignment="1">
      <alignment horizontal="center" vertical="center"/>
    </xf>
    <xf numFmtId="0" fontId="0" fillId="2" borderId="0" xfId="0" applyFill="1"/>
    <xf numFmtId="0" fontId="2" fillId="2" borderId="13" xfId="0" applyFont="1" applyFill="1" applyBorder="1" applyAlignment="1">
      <alignment horizontal="justify" vertical="center" wrapText="1"/>
    </xf>
    <xf numFmtId="0" fontId="5" fillId="2" borderId="13" xfId="0" applyFont="1" applyFill="1" applyBorder="1" applyAlignment="1">
      <alignment horizontal="left" vertical="center" wrapText="1"/>
    </xf>
    <xf numFmtId="169" fontId="1" fillId="2" borderId="7" xfId="8" applyNumberFormat="1" applyFont="1" applyFill="1" applyBorder="1" applyAlignment="1">
      <alignment horizontal="center" vertical="justify"/>
    </xf>
    <xf numFmtId="0" fontId="3" fillId="2" borderId="7" xfId="0" applyFont="1" applyFill="1" applyBorder="1" applyAlignment="1">
      <alignment horizontal="justify" vertical="justify" wrapText="1"/>
    </xf>
    <xf numFmtId="0" fontId="5" fillId="2" borderId="6" xfId="0" applyFont="1" applyFill="1" applyBorder="1" applyAlignment="1">
      <alignment horizontal="center" vertical="center"/>
    </xf>
    <xf numFmtId="0" fontId="5" fillId="2" borderId="6" xfId="0" applyFont="1" applyFill="1" applyBorder="1" applyAlignment="1">
      <alignment horizontal="center"/>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5" fillId="2" borderId="0" xfId="0" applyFont="1" applyFill="1"/>
    <xf numFmtId="0" fontId="3" fillId="2" borderId="0" xfId="0" applyFont="1" applyFill="1"/>
    <xf numFmtId="0" fontId="0" fillId="2" borderId="0" xfId="0" applyFill="1" applyBorder="1" applyAlignment="1">
      <alignment horizontal="center"/>
    </xf>
    <xf numFmtId="0" fontId="0" fillId="2" borderId="0" xfId="0" applyFill="1" applyBorder="1" applyAlignment="1">
      <alignment vertical="justify"/>
    </xf>
    <xf numFmtId="167" fontId="0" fillId="2" borderId="0" xfId="7" applyFont="1" applyFill="1"/>
    <xf numFmtId="0" fontId="0" fillId="2" borderId="0" xfId="0" applyFill="1" applyAlignment="1">
      <alignment vertical="top"/>
    </xf>
    <xf numFmtId="0" fontId="22" fillId="2" borderId="0" xfId="0" applyFont="1" applyFill="1" applyAlignment="1">
      <alignment horizontal="left"/>
    </xf>
    <xf numFmtId="0" fontId="0" fillId="2" borderId="0" xfId="0" applyFont="1" applyFill="1"/>
    <xf numFmtId="0" fontId="15" fillId="2" borderId="3" xfId="0" applyFont="1" applyFill="1" applyBorder="1"/>
    <xf numFmtId="0" fontId="15" fillId="2" borderId="2" xfId="0" applyFont="1" applyFill="1" applyBorder="1"/>
    <xf numFmtId="0" fontId="15" fillId="2" borderId="8" xfId="0" applyFont="1" applyFill="1" applyBorder="1"/>
    <xf numFmtId="167" fontId="16" fillId="2" borderId="4" xfId="7" applyNumberFormat="1" applyFont="1" applyFill="1" applyBorder="1" applyAlignment="1">
      <alignment horizontal="center"/>
    </xf>
    <xf numFmtId="167" fontId="15" fillId="2" borderId="0" xfId="7" applyNumberFormat="1" applyFont="1" applyFill="1" applyBorder="1"/>
    <xf numFmtId="170" fontId="15" fillId="2" borderId="0" xfId="7" applyNumberFormat="1" applyFont="1" applyFill="1" applyBorder="1"/>
    <xf numFmtId="0" fontId="15" fillId="2" borderId="0" xfId="0" applyFont="1" applyFill="1" applyBorder="1" applyAlignment="1">
      <alignment horizontal="center"/>
    </xf>
    <xf numFmtId="0" fontId="15" fillId="2" borderId="9" xfId="0" applyFont="1" applyFill="1" applyBorder="1"/>
    <xf numFmtId="1" fontId="15" fillId="2" borderId="0" xfId="8" applyNumberFormat="1" applyFont="1" applyFill="1" applyBorder="1"/>
    <xf numFmtId="170" fontId="15" fillId="2" borderId="2" xfId="7" applyNumberFormat="1" applyFont="1" applyFill="1" applyBorder="1"/>
    <xf numFmtId="0" fontId="15" fillId="2" borderId="2" xfId="0" applyFont="1" applyFill="1" applyBorder="1" applyAlignment="1">
      <alignment horizontal="center"/>
    </xf>
    <xf numFmtId="0" fontId="15" fillId="2" borderId="0" xfId="0" applyFont="1" applyFill="1" applyBorder="1"/>
    <xf numFmtId="165" fontId="15" fillId="2" borderId="0" xfId="6" applyNumberFormat="1" applyFont="1" applyFill="1" applyBorder="1"/>
    <xf numFmtId="39" fontId="15" fillId="2" borderId="0" xfId="7" applyNumberFormat="1" applyFont="1" applyFill="1" applyBorder="1"/>
    <xf numFmtId="0" fontId="16" fillId="2" borderId="4" xfId="0" applyFont="1" applyFill="1" applyBorder="1" applyAlignment="1">
      <alignment horizontal="center" vertical="justify" wrapText="1"/>
    </xf>
    <xf numFmtId="0" fontId="16" fillId="2" borderId="9" xfId="0" applyFont="1" applyFill="1" applyBorder="1" applyAlignment="1">
      <alignment horizontal="center"/>
    </xf>
    <xf numFmtId="0" fontId="16" fillId="2" borderId="15" xfId="0" applyFont="1" applyFill="1" applyBorder="1" applyAlignment="1">
      <alignment horizontal="center" vertical="justify" wrapText="1"/>
    </xf>
    <xf numFmtId="2" fontId="15" fillId="2" borderId="0" xfId="8" applyNumberFormat="1" applyFont="1" applyFill="1" applyBorder="1"/>
    <xf numFmtId="0" fontId="0" fillId="2" borderId="0" xfId="0" applyFont="1" applyFill="1" applyBorder="1"/>
    <xf numFmtId="0" fontId="13" fillId="2" borderId="0"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justify" vertical="center" wrapText="1"/>
    </xf>
    <xf numFmtId="41" fontId="0" fillId="2" borderId="0" xfId="9" applyFont="1" applyFill="1" applyAlignment="1">
      <alignment vertical="center"/>
    </xf>
    <xf numFmtId="0" fontId="4" fillId="2" borderId="15" xfId="0" applyFont="1" applyFill="1" applyBorder="1" applyAlignment="1">
      <alignment horizontal="center" vertical="center"/>
    </xf>
    <xf numFmtId="0" fontId="4" fillId="2" borderId="15" xfId="0" applyFont="1" applyFill="1" applyBorder="1" applyAlignment="1">
      <alignment vertical="center"/>
    </xf>
    <xf numFmtId="0" fontId="4" fillId="2" borderId="5" xfId="0" applyFont="1" applyFill="1" applyBorder="1" applyAlignment="1">
      <alignment horizontal="justify" vertical="center" wrapText="1"/>
    </xf>
    <xf numFmtId="164" fontId="4" fillId="2" borderId="15" xfId="7" applyNumberFormat="1"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0" fontId="4" fillId="2" borderId="9" xfId="0" applyFont="1" applyFill="1" applyBorder="1" applyAlignment="1">
      <alignment vertical="center"/>
    </xf>
    <xf numFmtId="0" fontId="6" fillId="2" borderId="5" xfId="0" applyFont="1" applyFill="1" applyBorder="1" applyAlignment="1">
      <alignment horizontal="center" vertical="center"/>
    </xf>
    <xf numFmtId="0" fontId="13" fillId="2" borderId="0" xfId="0" applyFont="1" applyFill="1"/>
    <xf numFmtId="0" fontId="0" fillId="2" borderId="0" xfId="0" applyFont="1" applyFill="1" applyAlignment="1">
      <alignment horizontal="center"/>
    </xf>
    <xf numFmtId="171" fontId="15" fillId="2" borderId="14" xfId="0" applyNumberFormat="1" applyFont="1" applyFill="1" applyBorder="1" applyAlignment="1">
      <alignment horizontal="center" vertical="center"/>
    </xf>
    <xf numFmtId="0" fontId="16" fillId="2" borderId="15" xfId="0" applyFont="1" applyFill="1" applyBorder="1"/>
    <xf numFmtId="171" fontId="15" fillId="2" borderId="6" xfId="0" applyNumberFormat="1" applyFont="1" applyFill="1" applyBorder="1" applyAlignment="1">
      <alignment horizontal="center" vertical="center"/>
    </xf>
    <xf numFmtId="164" fontId="16" fillId="2" borderId="15" xfId="0" applyNumberFormat="1" applyFont="1" applyFill="1" applyBorder="1" applyAlignment="1">
      <alignment wrapText="1"/>
    </xf>
    <xf numFmtId="172" fontId="15" fillId="2" borderId="18"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6" xfId="0" applyFont="1" applyFill="1" applyBorder="1" applyAlignment="1">
      <alignment horizontal="center" vertical="center" wrapText="1"/>
    </xf>
    <xf numFmtId="0" fontId="23" fillId="2" borderId="0" xfId="0" applyFont="1" applyFill="1"/>
    <xf numFmtId="0" fontId="18" fillId="2" borderId="0" xfId="0" applyFont="1" applyFill="1"/>
    <xf numFmtId="0" fontId="7" fillId="2" borderId="0" xfId="0" applyFont="1" applyFill="1" applyAlignment="1">
      <alignment horizontal="left"/>
    </xf>
    <xf numFmtId="0" fontId="19" fillId="0" borderId="15" xfId="0" applyFont="1" applyBorder="1" applyAlignment="1">
      <alignment horizontal="center" vertical="center" wrapText="1"/>
    </xf>
    <xf numFmtId="0" fontId="14" fillId="5" borderId="1"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13" fillId="0" borderId="5" xfId="0" applyFont="1" applyBorder="1" applyAlignment="1">
      <alignment horizontal="center"/>
    </xf>
    <xf numFmtId="0" fontId="13" fillId="0" borderId="17" xfId="0" applyFont="1" applyBorder="1" applyAlignment="1">
      <alignment horizontal="center"/>
    </xf>
    <xf numFmtId="0" fontId="13" fillId="0" borderId="16" xfId="0" applyFont="1" applyBorder="1" applyAlignment="1">
      <alignment horizontal="center"/>
    </xf>
    <xf numFmtId="0" fontId="0" fillId="0" borderId="9" xfId="0" applyBorder="1" applyAlignment="1">
      <alignment horizontal="center"/>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0" fillId="0" borderId="0" xfId="0" applyAlignment="1">
      <alignment horizontal="center"/>
    </xf>
    <xf numFmtId="0" fontId="22" fillId="2" borderId="0" xfId="0" applyFont="1" applyFill="1" applyAlignment="1">
      <alignment horizontal="justify" vertical="center" wrapText="1"/>
    </xf>
    <xf numFmtId="0" fontId="16" fillId="2" borderId="5" xfId="0" applyFont="1" applyFill="1" applyBorder="1" applyAlignment="1">
      <alignment horizontal="center" vertical="justify" wrapText="1"/>
    </xf>
    <xf numFmtId="0" fontId="16" fillId="2" borderId="17" xfId="0" applyFont="1" applyFill="1" applyBorder="1" applyAlignment="1">
      <alignment horizontal="center" vertical="justify" wrapText="1"/>
    </xf>
    <xf numFmtId="0" fontId="0" fillId="2" borderId="0" xfId="0" applyFont="1" applyFill="1" applyAlignment="1">
      <alignment horizontal="justify" vertical="justify"/>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4" fillId="2" borderId="0" xfId="0" applyFont="1" applyFill="1" applyAlignment="1">
      <alignment horizontal="left" vertical="justify"/>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24" fillId="2" borderId="0" xfId="0" applyFont="1" applyFill="1" applyAlignment="1">
      <alignment horizontal="left" vertical="center" wrapText="1"/>
    </xf>
    <xf numFmtId="0" fontId="14" fillId="0" borderId="0" xfId="0" applyFont="1" applyBorder="1" applyAlignment="1">
      <alignment horizontal="left" vertical="top" wrapText="1"/>
    </xf>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4" fillId="0" borderId="0" xfId="3" applyFont="1" applyBorder="1" applyAlignment="1">
      <alignment horizontal="left" vertical="top" wrapText="1"/>
    </xf>
    <xf numFmtId="0" fontId="8" fillId="0" borderId="0" xfId="0" applyFont="1" applyAlignment="1">
      <alignment horizontal="center" vertical="center" wrapText="1"/>
    </xf>
  </cellXfs>
  <cellStyles count="10">
    <cellStyle name="Millares" xfId="7" builtinId="3"/>
    <cellStyle name="Millares [0] 2" xfId="9"/>
    <cellStyle name="Millares 2" xfId="1"/>
    <cellStyle name="Millares 3" xfId="5"/>
    <cellStyle name="Moneda" xfId="6" builtinId="4"/>
    <cellStyle name="Moneda 2" xfId="4"/>
    <cellStyle name="Normal" xfId="0" builtinId="0"/>
    <cellStyle name="Normal 2" xfId="2"/>
    <cellStyle name="Normal 3" xfId="3"/>
    <cellStyle name="Porcentaje" xfId="8"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9525</xdr:rowOff>
    </xdr:from>
    <xdr:to>
      <xdr:col>8</xdr:col>
      <xdr:colOff>323850</xdr:colOff>
      <xdr:row>34</xdr:row>
      <xdr:rowOff>85725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9525"/>
          <a:ext cx="5619750"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34</xdr:row>
      <xdr:rowOff>9525</xdr:rowOff>
    </xdr:from>
    <xdr:to>
      <xdr:col>8</xdr:col>
      <xdr:colOff>295275</xdr:colOff>
      <xdr:row>66</xdr:row>
      <xdr:rowOff>47625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486525"/>
          <a:ext cx="5619750" cy="613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67</xdr:row>
      <xdr:rowOff>9525</xdr:rowOff>
    </xdr:from>
    <xdr:to>
      <xdr:col>8</xdr:col>
      <xdr:colOff>361950</xdr:colOff>
      <xdr:row>103</xdr:row>
      <xdr:rowOff>19050</xdr:rowOff>
    </xdr:to>
    <xdr:pic>
      <xdr:nvPicPr>
        <xdr:cNvPr id="5"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12773025"/>
          <a:ext cx="5619750" cy="686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103</xdr:row>
      <xdr:rowOff>28575</xdr:rowOff>
    </xdr:from>
    <xdr:to>
      <xdr:col>9</xdr:col>
      <xdr:colOff>304800</xdr:colOff>
      <xdr:row>135</xdr:row>
      <xdr:rowOff>76200</xdr:rowOff>
    </xdr:to>
    <xdr:pic>
      <xdr:nvPicPr>
        <xdr:cNvPr id="6" name="Imagen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33525" y="19650075"/>
          <a:ext cx="5629275" cy="614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133</xdr:row>
      <xdr:rowOff>95250</xdr:rowOff>
    </xdr:from>
    <xdr:to>
      <xdr:col>9</xdr:col>
      <xdr:colOff>314325</xdr:colOff>
      <xdr:row>160</xdr:row>
      <xdr:rowOff>38100</xdr:rowOff>
    </xdr:to>
    <xdr:pic>
      <xdr:nvPicPr>
        <xdr:cNvPr id="7" name="Imagen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43050" y="25431750"/>
          <a:ext cx="5629275" cy="508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158</xdr:row>
      <xdr:rowOff>9525</xdr:rowOff>
    </xdr:from>
    <xdr:to>
      <xdr:col>9</xdr:col>
      <xdr:colOff>304800</xdr:colOff>
      <xdr:row>192</xdr:row>
      <xdr:rowOff>161925</xdr:rowOff>
    </xdr:to>
    <xdr:pic>
      <xdr:nvPicPr>
        <xdr:cNvPr id="8" name="Imagen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3525" y="30108525"/>
          <a:ext cx="5629275"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193</xdr:row>
      <xdr:rowOff>47625</xdr:rowOff>
    </xdr:from>
    <xdr:to>
      <xdr:col>9</xdr:col>
      <xdr:colOff>304800</xdr:colOff>
      <xdr:row>227</xdr:row>
      <xdr:rowOff>152400</xdr:rowOff>
    </xdr:to>
    <xdr:pic>
      <xdr:nvPicPr>
        <xdr:cNvPr id="9" name="Imagen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3050" y="36814125"/>
          <a:ext cx="5619750" cy="658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228</xdr:row>
      <xdr:rowOff>38100</xdr:rowOff>
    </xdr:from>
    <xdr:to>
      <xdr:col>9</xdr:col>
      <xdr:colOff>285750</xdr:colOff>
      <xdr:row>258</xdr:row>
      <xdr:rowOff>95250</xdr:rowOff>
    </xdr:to>
    <xdr:pic>
      <xdr:nvPicPr>
        <xdr:cNvPr id="10" name="Imagen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24000" y="43472100"/>
          <a:ext cx="5619750" cy="577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28" zoomScale="85" zoomScaleNormal="85" workbookViewId="0">
      <pane xSplit="1" topLeftCell="B1" activePane="topRight" state="frozen"/>
      <selection pane="topRight" activeCell="A31" sqref="A31"/>
    </sheetView>
  </sheetViews>
  <sheetFormatPr baseColWidth="10" defaultRowHeight="11.25" x14ac:dyDescent="0.2"/>
  <cols>
    <col min="1" max="1" width="115.140625" style="2" customWidth="1"/>
    <col min="2" max="6" width="36.28515625" style="12" customWidth="1"/>
    <col min="7" max="16384" width="11.42578125" style="1"/>
  </cols>
  <sheetData>
    <row r="1" spans="1:6" x14ac:dyDescent="0.2">
      <c r="A1" s="103"/>
      <c r="B1" s="103"/>
      <c r="C1" s="103"/>
      <c r="D1" s="103"/>
      <c r="E1" s="103"/>
      <c r="F1" s="103"/>
    </row>
    <row r="3" spans="1:6" ht="23.25" x14ac:dyDescent="0.35">
      <c r="A3" s="102" t="s">
        <v>68</v>
      </c>
      <c r="B3" s="102"/>
      <c r="C3" s="102"/>
      <c r="D3" s="102"/>
      <c r="E3" s="102"/>
      <c r="F3" s="102"/>
    </row>
    <row r="4" spans="1:6" s="18" customFormat="1" ht="38.25" customHeight="1" x14ac:dyDescent="0.2">
      <c r="A4" s="27" t="s">
        <v>0</v>
      </c>
      <c r="B4" s="32" t="s">
        <v>51</v>
      </c>
      <c r="C4" s="32" t="s">
        <v>38</v>
      </c>
      <c r="D4" s="32" t="s">
        <v>66</v>
      </c>
      <c r="E4" s="32" t="s">
        <v>67</v>
      </c>
      <c r="F4" s="32" t="s">
        <v>52</v>
      </c>
    </row>
    <row r="5" spans="1:6" x14ac:dyDescent="0.2">
      <c r="A5" s="4" t="s">
        <v>1</v>
      </c>
      <c r="B5" s="11" t="s">
        <v>32</v>
      </c>
      <c r="C5" s="11" t="s">
        <v>35</v>
      </c>
      <c r="D5" s="11" t="s">
        <v>81</v>
      </c>
      <c r="E5" s="11" t="s">
        <v>32</v>
      </c>
      <c r="F5" s="11" t="s">
        <v>94</v>
      </c>
    </row>
    <row r="6" spans="1:6" ht="39" customHeight="1" x14ac:dyDescent="0.2">
      <c r="A6" s="16" t="s">
        <v>20</v>
      </c>
      <c r="B6" s="11" t="s">
        <v>4</v>
      </c>
      <c r="C6" s="11" t="s">
        <v>4</v>
      </c>
      <c r="D6" s="11" t="s">
        <v>4</v>
      </c>
      <c r="E6" s="11" t="s">
        <v>4</v>
      </c>
      <c r="F6" s="11" t="s">
        <v>4</v>
      </c>
    </row>
    <row r="7" spans="1:6" x14ac:dyDescent="0.2">
      <c r="A7" s="5" t="s">
        <v>9</v>
      </c>
      <c r="B7" s="11"/>
      <c r="C7" s="11"/>
      <c r="D7" s="11"/>
      <c r="E7" s="11"/>
      <c r="F7" s="11"/>
    </row>
    <row r="8" spans="1:6" x14ac:dyDescent="0.2">
      <c r="A8" s="6" t="s">
        <v>21</v>
      </c>
      <c r="B8" s="11" t="s">
        <v>69</v>
      </c>
      <c r="C8" s="11" t="s">
        <v>74</v>
      </c>
      <c r="D8" s="11" t="s">
        <v>82</v>
      </c>
      <c r="E8" s="11" t="s">
        <v>86</v>
      </c>
      <c r="F8" s="11" t="s">
        <v>95</v>
      </c>
    </row>
    <row r="9" spans="1:6" ht="173.25" customHeight="1" x14ac:dyDescent="0.2">
      <c r="A9" s="7" t="s">
        <v>22</v>
      </c>
      <c r="B9" s="11" t="s">
        <v>4</v>
      </c>
      <c r="C9" s="11" t="s">
        <v>4</v>
      </c>
      <c r="D9" s="11" t="s">
        <v>4</v>
      </c>
      <c r="E9" s="11" t="s">
        <v>4</v>
      </c>
      <c r="F9" s="11" t="s">
        <v>4</v>
      </c>
    </row>
    <row r="10" spans="1:6" x14ac:dyDescent="0.2">
      <c r="A10" s="7" t="s">
        <v>7</v>
      </c>
      <c r="B10" s="11" t="s">
        <v>56</v>
      </c>
      <c r="C10" s="11" t="s">
        <v>75</v>
      </c>
      <c r="D10" s="11" t="s">
        <v>58</v>
      </c>
      <c r="E10" s="11" t="s">
        <v>87</v>
      </c>
      <c r="F10" s="11" t="s">
        <v>96</v>
      </c>
    </row>
    <row r="11" spans="1:6" x14ac:dyDescent="0.2">
      <c r="A11" s="5" t="s">
        <v>23</v>
      </c>
      <c r="B11" s="11" t="s">
        <v>5</v>
      </c>
      <c r="C11" s="11" t="s">
        <v>5</v>
      </c>
      <c r="D11" s="11" t="s">
        <v>5</v>
      </c>
      <c r="E11" s="11" t="s">
        <v>5</v>
      </c>
      <c r="F11" s="11" t="s">
        <v>5</v>
      </c>
    </row>
    <row r="12" spans="1:6" x14ac:dyDescent="0.2">
      <c r="A12" s="8" t="s">
        <v>2</v>
      </c>
      <c r="B12" s="11" t="s">
        <v>5</v>
      </c>
      <c r="C12" s="11" t="s">
        <v>5</v>
      </c>
      <c r="D12" s="11" t="s">
        <v>5</v>
      </c>
      <c r="E12" s="11" t="s">
        <v>5</v>
      </c>
      <c r="F12" s="11" t="s">
        <v>5</v>
      </c>
    </row>
    <row r="13" spans="1:6" x14ac:dyDescent="0.2">
      <c r="A13" s="5" t="s">
        <v>33</v>
      </c>
      <c r="B13" s="11" t="s">
        <v>5</v>
      </c>
      <c r="C13" s="11" t="s">
        <v>5</v>
      </c>
      <c r="D13" s="11"/>
      <c r="E13" s="11" t="s">
        <v>5</v>
      </c>
      <c r="F13" s="11" t="s">
        <v>5</v>
      </c>
    </row>
    <row r="14" spans="1:6" ht="38.25" customHeight="1" x14ac:dyDescent="0.2">
      <c r="A14" s="8" t="s">
        <v>34</v>
      </c>
      <c r="B14" s="11" t="s">
        <v>5</v>
      </c>
      <c r="C14" s="11" t="s">
        <v>5</v>
      </c>
      <c r="D14" s="11" t="s">
        <v>5</v>
      </c>
      <c r="E14" s="11" t="s">
        <v>5</v>
      </c>
      <c r="F14" s="11" t="s">
        <v>5</v>
      </c>
    </row>
    <row r="15" spans="1:6" x14ac:dyDescent="0.2">
      <c r="A15" s="6" t="s">
        <v>10</v>
      </c>
      <c r="B15" s="11" t="s">
        <v>71</v>
      </c>
      <c r="C15" s="11" t="s">
        <v>76</v>
      </c>
      <c r="D15" s="11" t="s">
        <v>83</v>
      </c>
      <c r="E15" s="11" t="s">
        <v>88</v>
      </c>
      <c r="F15" s="11" t="s">
        <v>57</v>
      </c>
    </row>
    <row r="16" spans="1:6" ht="409.5" customHeight="1" x14ac:dyDescent="0.2">
      <c r="A16" s="7" t="s">
        <v>19</v>
      </c>
      <c r="B16" s="11" t="s">
        <v>4</v>
      </c>
      <c r="C16" s="11" t="s">
        <v>4</v>
      </c>
      <c r="D16" s="11" t="s">
        <v>4</v>
      </c>
      <c r="E16" s="11" t="s">
        <v>4</v>
      </c>
      <c r="F16" s="31" t="s">
        <v>4</v>
      </c>
    </row>
    <row r="17" spans="1:6" ht="22.5" customHeight="1" x14ac:dyDescent="0.2">
      <c r="A17" s="5" t="s">
        <v>24</v>
      </c>
      <c r="B17" s="11" t="s">
        <v>41</v>
      </c>
      <c r="C17" s="11" t="s">
        <v>41</v>
      </c>
      <c r="D17" s="11" t="s">
        <v>60</v>
      </c>
      <c r="E17" s="11" t="s">
        <v>55</v>
      </c>
      <c r="F17" s="11" t="s">
        <v>53</v>
      </c>
    </row>
    <row r="18" spans="1:6" ht="45.75" customHeight="1" x14ac:dyDescent="0.2">
      <c r="A18" s="8" t="s">
        <v>49</v>
      </c>
      <c r="B18" s="11" t="s">
        <v>4</v>
      </c>
      <c r="C18" s="11" t="s">
        <v>4</v>
      </c>
      <c r="D18" s="11" t="s">
        <v>84</v>
      </c>
      <c r="E18" s="11" t="s">
        <v>4</v>
      </c>
      <c r="F18" s="11" t="s">
        <v>4</v>
      </c>
    </row>
    <row r="19" spans="1:6" ht="21.75" customHeight="1" x14ac:dyDescent="0.2">
      <c r="A19" s="5" t="s">
        <v>25</v>
      </c>
      <c r="B19" s="11" t="s">
        <v>42</v>
      </c>
      <c r="C19" s="11" t="s">
        <v>42</v>
      </c>
      <c r="D19" s="11" t="s">
        <v>43</v>
      </c>
      <c r="E19" s="11" t="s">
        <v>59</v>
      </c>
      <c r="F19" s="11" t="s">
        <v>97</v>
      </c>
    </row>
    <row r="20" spans="1:6" ht="69.75" customHeight="1" x14ac:dyDescent="0.2">
      <c r="A20" s="8" t="s">
        <v>50</v>
      </c>
      <c r="B20" s="11" t="s">
        <v>4</v>
      </c>
      <c r="C20" s="11" t="s">
        <v>4</v>
      </c>
      <c r="D20" s="11" t="s">
        <v>84</v>
      </c>
      <c r="E20" s="11" t="s">
        <v>4</v>
      </c>
      <c r="F20" s="11" t="s">
        <v>4</v>
      </c>
    </row>
    <row r="21" spans="1:6" ht="15.75" customHeight="1" x14ac:dyDescent="0.2">
      <c r="A21" s="6" t="s">
        <v>26</v>
      </c>
      <c r="B21" s="11" t="s">
        <v>72</v>
      </c>
      <c r="C21" s="11" t="s">
        <v>77</v>
      </c>
      <c r="D21" s="11" t="s">
        <v>85</v>
      </c>
      <c r="E21" s="11" t="s">
        <v>89</v>
      </c>
      <c r="F21" s="11" t="s">
        <v>91</v>
      </c>
    </row>
    <row r="22" spans="1:6" ht="83.25" customHeight="1" x14ac:dyDescent="0.2">
      <c r="A22" s="8" t="s">
        <v>27</v>
      </c>
      <c r="B22" s="11" t="s">
        <v>4</v>
      </c>
      <c r="C22" s="11" t="s">
        <v>4</v>
      </c>
      <c r="D22" s="11" t="s">
        <v>4</v>
      </c>
      <c r="E22" s="11" t="s">
        <v>4</v>
      </c>
      <c r="F22" s="11" t="s">
        <v>4</v>
      </c>
    </row>
    <row r="23" spans="1:6" x14ac:dyDescent="0.2">
      <c r="A23" s="9" t="s">
        <v>28</v>
      </c>
      <c r="B23" s="11" t="s">
        <v>70</v>
      </c>
      <c r="C23" s="11" t="s">
        <v>78</v>
      </c>
      <c r="D23" s="11" t="s">
        <v>73</v>
      </c>
      <c r="E23" s="11" t="s">
        <v>90</v>
      </c>
      <c r="F23" s="11" t="s">
        <v>61</v>
      </c>
    </row>
    <row r="24" spans="1:6" ht="23.25" customHeight="1" x14ac:dyDescent="0.2">
      <c r="A24" s="8" t="s">
        <v>29</v>
      </c>
      <c r="B24" s="11" t="s">
        <v>4</v>
      </c>
      <c r="C24" s="11" t="s">
        <v>4</v>
      </c>
      <c r="D24" s="11" t="s">
        <v>4</v>
      </c>
      <c r="E24" s="11" t="s">
        <v>4</v>
      </c>
      <c r="F24" s="11" t="s">
        <v>4</v>
      </c>
    </row>
    <row r="25" spans="1:6" ht="14.25" customHeight="1" x14ac:dyDescent="0.2">
      <c r="A25" s="6" t="s">
        <v>36</v>
      </c>
      <c r="B25" s="11" t="s">
        <v>73</v>
      </c>
      <c r="C25" s="11" t="s">
        <v>79</v>
      </c>
      <c r="D25" s="11" t="s">
        <v>92</v>
      </c>
      <c r="E25" s="11" t="s">
        <v>44</v>
      </c>
      <c r="F25" s="11" t="s">
        <v>32</v>
      </c>
    </row>
    <row r="26" spans="1:6" ht="63" customHeight="1" x14ac:dyDescent="0.2">
      <c r="A26" s="8" t="s">
        <v>37</v>
      </c>
      <c r="B26" s="11" t="s">
        <v>4</v>
      </c>
      <c r="C26" s="11" t="s">
        <v>4</v>
      </c>
      <c r="D26" s="33" t="s">
        <v>93</v>
      </c>
      <c r="E26" s="11" t="s">
        <v>93</v>
      </c>
      <c r="F26" s="11" t="s">
        <v>93</v>
      </c>
    </row>
    <row r="27" spans="1:6" ht="24.75" customHeight="1" x14ac:dyDescent="0.2">
      <c r="A27" s="9" t="s">
        <v>11</v>
      </c>
      <c r="B27" s="11" t="s">
        <v>6</v>
      </c>
      <c r="C27" s="11" t="s">
        <v>6</v>
      </c>
      <c r="D27" s="11" t="s">
        <v>6</v>
      </c>
      <c r="E27" s="11" t="s">
        <v>6</v>
      </c>
      <c r="F27" s="11" t="s">
        <v>45</v>
      </c>
    </row>
    <row r="28" spans="1:6" ht="42.75" customHeight="1" x14ac:dyDescent="0.2">
      <c r="A28" s="7" t="s">
        <v>3</v>
      </c>
      <c r="B28" s="11" t="s">
        <v>4</v>
      </c>
      <c r="C28" s="11" t="s">
        <v>4</v>
      </c>
      <c r="D28" s="11" t="s">
        <v>4</v>
      </c>
      <c r="E28" s="11" t="s">
        <v>4</v>
      </c>
      <c r="F28" s="11" t="s">
        <v>4</v>
      </c>
    </row>
    <row r="29" spans="1:6" ht="17.25" customHeight="1" x14ac:dyDescent="0.2">
      <c r="A29" s="6" t="s">
        <v>30</v>
      </c>
      <c r="B29" s="11" t="s">
        <v>54</v>
      </c>
      <c r="C29" s="11" t="s">
        <v>80</v>
      </c>
      <c r="D29" s="11" t="s">
        <v>78</v>
      </c>
      <c r="E29" s="11" t="s">
        <v>91</v>
      </c>
      <c r="F29" s="11" t="s">
        <v>62</v>
      </c>
    </row>
    <row r="30" spans="1:6" ht="117.75" customHeight="1" x14ac:dyDescent="0.2">
      <c r="A30" s="10" t="s">
        <v>31</v>
      </c>
      <c r="B30" s="11" t="s">
        <v>4</v>
      </c>
      <c r="C30" s="11" t="s">
        <v>4</v>
      </c>
      <c r="D30" s="11" t="s">
        <v>4</v>
      </c>
      <c r="E30" s="11" t="s">
        <v>4</v>
      </c>
      <c r="F30" s="11" t="s">
        <v>4</v>
      </c>
    </row>
    <row r="31" spans="1:6" ht="22.5" customHeight="1" x14ac:dyDescent="0.2">
      <c r="A31" s="13" t="s">
        <v>8</v>
      </c>
      <c r="B31" s="15" t="s">
        <v>4</v>
      </c>
      <c r="C31" s="15" t="s">
        <v>4</v>
      </c>
      <c r="D31" s="15" t="s">
        <v>4</v>
      </c>
      <c r="E31" s="15" t="s">
        <v>4</v>
      </c>
      <c r="F31" s="15" t="s">
        <v>4</v>
      </c>
    </row>
    <row r="32" spans="1:6" x14ac:dyDescent="0.2">
      <c r="A32" s="3"/>
      <c r="B32" s="14"/>
      <c r="C32" s="14"/>
      <c r="D32" s="14"/>
      <c r="E32" s="14"/>
      <c r="F32" s="14"/>
    </row>
  </sheetData>
  <mergeCells count="2">
    <mergeCell ref="A3:F3"/>
    <mergeCell ref="A1:F1"/>
  </mergeCells>
  <pageMargins left="0.7" right="0.7" top="0.75" bottom="0.75" header="0.3" footer="0.3"/>
  <pageSetup paperSize="130"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
  <sheetViews>
    <sheetView topLeftCell="E10" workbookViewId="0">
      <selection activeCell="G10" sqref="G10"/>
    </sheetView>
  </sheetViews>
  <sheetFormatPr baseColWidth="10" defaultRowHeight="15" x14ac:dyDescent="0.25"/>
  <cols>
    <col min="3" max="3" width="40.5703125" customWidth="1"/>
    <col min="4" max="4" width="37.5703125" customWidth="1"/>
    <col min="5" max="5" width="41" customWidth="1"/>
    <col min="6" max="6" width="37.140625" customWidth="1"/>
    <col min="7" max="7" width="36.140625" customWidth="1"/>
    <col min="8" max="8" width="39.28515625" customWidth="1"/>
  </cols>
  <sheetData>
    <row r="4" spans="1:9" ht="15.75" thickBot="1" x14ac:dyDescent="0.3"/>
    <row r="5" spans="1:9" ht="15.75" thickBot="1" x14ac:dyDescent="0.3">
      <c r="C5" s="104" t="s">
        <v>110</v>
      </c>
      <c r="D5" s="105"/>
      <c r="E5" s="105"/>
      <c r="F5" s="105"/>
      <c r="G5" s="105"/>
      <c r="H5" s="106"/>
    </row>
    <row r="6" spans="1:9" ht="15.75" thickBot="1" x14ac:dyDescent="0.3">
      <c r="C6" s="1"/>
      <c r="D6" s="1"/>
      <c r="E6" s="1"/>
      <c r="F6" s="1"/>
      <c r="G6" s="1"/>
      <c r="H6" s="1"/>
    </row>
    <row r="7" spans="1:9" ht="39.75" customHeight="1" thickBot="1" x14ac:dyDescent="0.3">
      <c r="C7" s="37" t="s">
        <v>109</v>
      </c>
      <c r="D7" s="36" t="s">
        <v>108</v>
      </c>
      <c r="E7" s="36" t="s">
        <v>107</v>
      </c>
      <c r="F7" s="36" t="s">
        <v>106</v>
      </c>
      <c r="G7" s="36" t="s">
        <v>105</v>
      </c>
      <c r="H7" s="36" t="s">
        <v>52</v>
      </c>
      <c r="I7" s="107"/>
    </row>
    <row r="8" spans="1:9" ht="409.5" customHeight="1" x14ac:dyDescent="0.25">
      <c r="A8" s="110"/>
      <c r="B8" s="110"/>
      <c r="C8" s="108" t="s">
        <v>104</v>
      </c>
      <c r="D8" s="108" t="s">
        <v>103</v>
      </c>
      <c r="E8" s="108" t="s">
        <v>102</v>
      </c>
      <c r="F8" s="108" t="s">
        <v>101</v>
      </c>
      <c r="G8" s="108" t="s">
        <v>100</v>
      </c>
      <c r="H8" s="108" t="s">
        <v>99</v>
      </c>
      <c r="I8" s="107"/>
    </row>
    <row r="9" spans="1:9" ht="87" customHeight="1" thickBot="1" x14ac:dyDescent="0.3">
      <c r="A9" s="110"/>
      <c r="B9" s="110"/>
      <c r="C9" s="109"/>
      <c r="D9" s="109"/>
      <c r="E9" s="109"/>
      <c r="F9" s="109"/>
      <c r="G9" s="109"/>
      <c r="H9" s="109"/>
      <c r="I9" s="107"/>
    </row>
    <row r="10" spans="1:9" ht="75.75" thickBot="1" x14ac:dyDescent="0.3">
      <c r="C10" s="35" t="s">
        <v>98</v>
      </c>
      <c r="D10" s="34" t="s">
        <v>4</v>
      </c>
      <c r="E10" s="34" t="s">
        <v>4</v>
      </c>
      <c r="F10" s="34" t="s">
        <v>4</v>
      </c>
      <c r="G10" s="100" t="s">
        <v>157</v>
      </c>
      <c r="H10" s="34" t="s">
        <v>4</v>
      </c>
    </row>
  </sheetData>
  <mergeCells count="10">
    <mergeCell ref="A8:A9"/>
    <mergeCell ref="E8:E9"/>
    <mergeCell ref="F8:F9"/>
    <mergeCell ref="G8:G9"/>
    <mergeCell ref="H8:H9"/>
    <mergeCell ref="C5:H5"/>
    <mergeCell ref="I7:I9"/>
    <mergeCell ref="C8:C9"/>
    <mergeCell ref="B8:B9"/>
    <mergeCell ref="D8: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2"/>
  <sheetViews>
    <sheetView tabSelected="1" zoomScaleNormal="100" workbookViewId="0">
      <selection activeCell="B28" sqref="B28"/>
    </sheetView>
  </sheetViews>
  <sheetFormatPr baseColWidth="10" defaultRowHeight="15" x14ac:dyDescent="0.25"/>
  <cols>
    <col min="1" max="1" width="11.42578125" style="38"/>
    <col min="2" max="2" width="33.140625" style="38" customWidth="1"/>
    <col min="3" max="3" width="30.28515625" style="38" customWidth="1"/>
    <col min="4" max="7" width="11.42578125" style="38"/>
    <col min="8" max="8" width="16.85546875" style="38" bestFit="1" customWidth="1"/>
    <col min="9" max="16384" width="11.42578125" style="38"/>
  </cols>
  <sheetData>
    <row r="2" spans="2:8" x14ac:dyDescent="0.25">
      <c r="B2" s="53" t="s">
        <v>132</v>
      </c>
    </row>
    <row r="3" spans="2:8" ht="85.5" customHeight="1" x14ac:dyDescent="0.25">
      <c r="B3" s="111" t="s">
        <v>131</v>
      </c>
      <c r="C3" s="111"/>
      <c r="G3" s="52"/>
    </row>
    <row r="4" spans="2:8" ht="15.75" thickBot="1" x14ac:dyDescent="0.3">
      <c r="B4" s="48" t="s">
        <v>119</v>
      </c>
      <c r="C4" s="47"/>
      <c r="G4" s="52"/>
    </row>
    <row r="5" spans="2:8" ht="15.75" thickBot="1" x14ac:dyDescent="0.3">
      <c r="B5" s="46" t="s">
        <v>118</v>
      </c>
      <c r="C5" s="45" t="s">
        <v>51</v>
      </c>
    </row>
    <row r="6" spans="2:8" x14ac:dyDescent="0.25">
      <c r="B6" s="44" t="s">
        <v>116</v>
      </c>
      <c r="C6" s="43" t="s">
        <v>130</v>
      </c>
      <c r="H6" s="51"/>
    </row>
    <row r="7" spans="2:8" ht="15" customHeight="1" x14ac:dyDescent="0.25">
      <c r="B7" s="42" t="s">
        <v>114</v>
      </c>
      <c r="C7" s="41" t="s">
        <v>113</v>
      </c>
      <c r="H7" s="51"/>
    </row>
    <row r="8" spans="2:8" ht="79.5" thickBot="1" x14ac:dyDescent="0.3">
      <c r="B8" s="40" t="s">
        <v>129</v>
      </c>
      <c r="C8" s="39" t="s">
        <v>128</v>
      </c>
    </row>
    <row r="9" spans="2:8" x14ac:dyDescent="0.25">
      <c r="B9" s="50"/>
      <c r="C9" s="49"/>
    </row>
    <row r="12" spans="2:8" ht="15.75" thickBot="1" x14ac:dyDescent="0.3">
      <c r="B12" s="48" t="s">
        <v>119</v>
      </c>
      <c r="C12" s="47"/>
    </row>
    <row r="13" spans="2:8" ht="23.25" thickBot="1" x14ac:dyDescent="0.3">
      <c r="B13" s="46" t="s">
        <v>118</v>
      </c>
      <c r="C13" s="45" t="s">
        <v>127</v>
      </c>
    </row>
    <row r="14" spans="2:8" x14ac:dyDescent="0.25">
      <c r="B14" s="44" t="s">
        <v>116</v>
      </c>
      <c r="C14" s="43" t="s">
        <v>126</v>
      </c>
    </row>
    <row r="15" spans="2:8" x14ac:dyDescent="0.25">
      <c r="B15" s="42" t="s">
        <v>114</v>
      </c>
      <c r="C15" s="41" t="s">
        <v>113</v>
      </c>
    </row>
    <row r="16" spans="2:8" ht="68.25" thickBot="1" x14ac:dyDescent="0.3">
      <c r="B16" s="40" t="s">
        <v>112</v>
      </c>
      <c r="C16" s="39" t="s">
        <v>125</v>
      </c>
    </row>
    <row r="20" spans="2:3" ht="15.75" thickBot="1" x14ac:dyDescent="0.3">
      <c r="B20" s="48" t="s">
        <v>119</v>
      </c>
      <c r="C20" s="47"/>
    </row>
    <row r="21" spans="2:3" ht="15.75" thickBot="1" x14ac:dyDescent="0.3">
      <c r="B21" s="46" t="s">
        <v>118</v>
      </c>
      <c r="C21" s="45" t="s">
        <v>66</v>
      </c>
    </row>
    <row r="22" spans="2:3" x14ac:dyDescent="0.25">
      <c r="B22" s="44" t="s">
        <v>116</v>
      </c>
      <c r="C22" s="43" t="s">
        <v>124</v>
      </c>
    </row>
    <row r="23" spans="2:3" x14ac:dyDescent="0.25">
      <c r="B23" s="42" t="s">
        <v>114</v>
      </c>
      <c r="C23" s="41" t="s">
        <v>113</v>
      </c>
    </row>
    <row r="24" spans="2:3" ht="45.75" thickBot="1" x14ac:dyDescent="0.3">
      <c r="B24" s="40" t="s">
        <v>112</v>
      </c>
      <c r="C24" s="39" t="s">
        <v>123</v>
      </c>
    </row>
    <row r="29" spans="2:3" ht="15.75" thickBot="1" x14ac:dyDescent="0.3">
      <c r="B29" s="48" t="s">
        <v>119</v>
      </c>
      <c r="C29" s="47"/>
    </row>
    <row r="30" spans="2:3" ht="23.25" thickBot="1" x14ac:dyDescent="0.3">
      <c r="B30" s="46" t="s">
        <v>118</v>
      </c>
      <c r="C30" s="45" t="s">
        <v>122</v>
      </c>
    </row>
    <row r="31" spans="2:3" x14ac:dyDescent="0.25">
      <c r="B31" s="44" t="s">
        <v>116</v>
      </c>
      <c r="C31" s="43" t="s">
        <v>121</v>
      </c>
    </row>
    <row r="32" spans="2:3" x14ac:dyDescent="0.25">
      <c r="B32" s="42" t="s">
        <v>114</v>
      </c>
      <c r="C32" s="41" t="s">
        <v>113</v>
      </c>
    </row>
    <row r="33" spans="2:3" ht="45.75" thickBot="1" x14ac:dyDescent="0.3">
      <c r="B33" s="40" t="s">
        <v>112</v>
      </c>
      <c r="C33" s="39" t="s">
        <v>120</v>
      </c>
    </row>
    <row r="38" spans="2:3" ht="15.75" thickBot="1" x14ac:dyDescent="0.3">
      <c r="B38" s="48" t="s">
        <v>119</v>
      </c>
      <c r="C38" s="47"/>
    </row>
    <row r="39" spans="2:3" ht="15.75" thickBot="1" x14ac:dyDescent="0.3">
      <c r="B39" s="46" t="s">
        <v>118</v>
      </c>
      <c r="C39" s="45" t="s">
        <v>117</v>
      </c>
    </row>
    <row r="40" spans="2:3" x14ac:dyDescent="0.25">
      <c r="B40" s="44" t="s">
        <v>116</v>
      </c>
      <c r="C40" s="43" t="s">
        <v>115</v>
      </c>
    </row>
    <row r="41" spans="2:3" x14ac:dyDescent="0.25">
      <c r="B41" s="42" t="s">
        <v>114</v>
      </c>
      <c r="C41" s="41" t="s">
        <v>113</v>
      </c>
    </row>
    <row r="42" spans="2:3" ht="45.75" thickBot="1" x14ac:dyDescent="0.3">
      <c r="B42" s="40" t="s">
        <v>112</v>
      </c>
      <c r="C42" s="39" t="s">
        <v>111</v>
      </c>
    </row>
  </sheetData>
  <mergeCells count="1">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topLeftCell="A34" zoomScale="90" zoomScaleNormal="90" workbookViewId="0">
      <selection activeCell="F79" sqref="F79"/>
    </sheetView>
  </sheetViews>
  <sheetFormatPr baseColWidth="10" defaultRowHeight="15" x14ac:dyDescent="0.25"/>
  <cols>
    <col min="1" max="1" width="11.42578125" style="38"/>
    <col min="2" max="2" width="20" style="38" customWidth="1"/>
    <col min="3" max="3" width="19.7109375" style="54" customWidth="1"/>
    <col min="4" max="4" width="15.5703125" style="38" customWidth="1"/>
    <col min="5" max="5" width="15.28515625" style="38" customWidth="1"/>
    <col min="6" max="6" width="14.85546875" style="38" bestFit="1" customWidth="1"/>
    <col min="7" max="7" width="16" style="38" bestFit="1" customWidth="1"/>
    <col min="8" max="16384" width="11.42578125" style="38"/>
  </cols>
  <sheetData>
    <row r="1" spans="2:6" x14ac:dyDescent="0.25">
      <c r="B1" s="54"/>
      <c r="D1" s="89"/>
      <c r="E1" s="54"/>
      <c r="F1" s="54"/>
    </row>
    <row r="2" spans="2:6" x14ac:dyDescent="0.25">
      <c r="B2" s="88" t="str">
        <f>+DOCUMENTOS!B2</f>
        <v>INVITACIÓN ABIERTA No 006 DE 2021</v>
      </c>
      <c r="D2" s="54"/>
      <c r="E2" s="54"/>
      <c r="F2" s="54"/>
    </row>
    <row r="3" spans="2:6" ht="64.5" customHeight="1" x14ac:dyDescent="0.25">
      <c r="B3" s="114" t="str">
        <f>+DOCUMENTOS!B3</f>
        <v>SUMINISTRO DE REPUESTOS ELECTRONICOS, ELECTRICOS, SENSORES, ELEMENTOS NEUMATICOS, ELECTRO-NEUMATICOS, INSTRUMENTACION INDUSTRIAL, FERRETERIA INDUSTRIAL Y REPARACION BOBINADOS MOTORES ELECTRICOS UTILIZADOS PARA EL MANTENIMIENTO INDUSTRIAL DE LA SALA DE ENVASADO.</v>
      </c>
      <c r="C3" s="114"/>
      <c r="D3" s="114"/>
      <c r="E3" s="114"/>
      <c r="F3" s="114"/>
    </row>
    <row r="4" spans="2:6" x14ac:dyDescent="0.25">
      <c r="B4" s="88" t="s">
        <v>153</v>
      </c>
      <c r="D4" s="54"/>
      <c r="E4" s="54"/>
      <c r="F4" s="54"/>
    </row>
    <row r="5" spans="2:6" ht="15.75" thickBot="1" x14ac:dyDescent="0.3">
      <c r="B5" s="54"/>
      <c r="D5" s="54"/>
      <c r="E5" s="54"/>
      <c r="F5" s="54"/>
    </row>
    <row r="6" spans="2:6" ht="62.25" customHeight="1" thickBot="1" x14ac:dyDescent="0.3">
      <c r="B6" s="87" t="s">
        <v>152</v>
      </c>
      <c r="C6" s="115" t="s">
        <v>151</v>
      </c>
      <c r="D6" s="116"/>
      <c r="E6" s="73"/>
      <c r="F6" s="38" t="s">
        <v>150</v>
      </c>
    </row>
    <row r="7" spans="2:6" ht="18.75" customHeight="1" thickBot="1" x14ac:dyDescent="0.3">
      <c r="B7" s="86" t="s">
        <v>141</v>
      </c>
      <c r="C7" s="85" t="s">
        <v>149</v>
      </c>
      <c r="D7" s="84" t="s">
        <v>148</v>
      </c>
      <c r="F7" s="78"/>
    </row>
    <row r="8" spans="2:6" ht="34.5" thickBot="1" x14ac:dyDescent="0.3">
      <c r="B8" s="81" t="s">
        <v>147</v>
      </c>
      <c r="C8" s="83" t="s">
        <v>146</v>
      </c>
      <c r="D8" s="82" t="s">
        <v>145</v>
      </c>
      <c r="F8" s="78"/>
    </row>
    <row r="9" spans="2:6" ht="18.75" customHeight="1" thickBot="1" x14ac:dyDescent="0.3">
      <c r="B9" s="81" t="s">
        <v>136</v>
      </c>
      <c r="C9" s="80" t="s">
        <v>144</v>
      </c>
      <c r="D9" s="79" t="s">
        <v>143</v>
      </c>
      <c r="F9" s="78"/>
    </row>
    <row r="10" spans="2:6" ht="13.5" customHeight="1" x14ac:dyDescent="0.25">
      <c r="B10" s="77"/>
      <c r="C10" s="76"/>
      <c r="D10" s="75"/>
      <c r="E10" s="73"/>
      <c r="F10" s="73"/>
    </row>
    <row r="11" spans="2:6" ht="13.5" customHeight="1" x14ac:dyDescent="0.25">
      <c r="B11" s="77"/>
      <c r="C11" s="76"/>
      <c r="D11" s="75"/>
      <c r="E11" s="73"/>
      <c r="F11" s="73"/>
    </row>
    <row r="12" spans="2:6" ht="15.75" thickBot="1" x14ac:dyDescent="0.3">
      <c r="B12" s="73"/>
      <c r="C12" s="73"/>
      <c r="D12" s="74"/>
      <c r="E12" s="73"/>
      <c r="F12" s="73"/>
    </row>
    <row r="13" spans="2:6" ht="12" customHeight="1" thickBot="1" x14ac:dyDescent="0.3">
      <c r="B13" s="112" t="str">
        <f>+DOCUMENTOS!C5</f>
        <v>VICARTECHZ SAS</v>
      </c>
      <c r="C13" s="113"/>
      <c r="D13" s="113"/>
      <c r="E13" s="113"/>
      <c r="F13" s="71" t="s">
        <v>4</v>
      </c>
    </row>
    <row r="14" spans="2:6" ht="12" customHeight="1" x14ac:dyDescent="0.25">
      <c r="B14" s="70" t="s">
        <v>142</v>
      </c>
      <c r="C14" s="66"/>
      <c r="D14" s="66"/>
      <c r="E14" s="66"/>
      <c r="F14" s="69"/>
    </row>
    <row r="15" spans="2:6" ht="12" customHeight="1" thickBot="1" x14ac:dyDescent="0.3">
      <c r="B15" s="62"/>
      <c r="C15" s="65" t="s">
        <v>139</v>
      </c>
      <c r="D15" s="64">
        <v>1932202404</v>
      </c>
      <c r="E15" s="68">
        <f>+D15/D16</f>
        <v>1.8416847057244659</v>
      </c>
      <c r="F15" s="58" t="s">
        <v>137</v>
      </c>
    </row>
    <row r="16" spans="2:6" ht="11.25" customHeight="1" x14ac:dyDescent="0.25">
      <c r="B16" s="62" t="s">
        <v>141</v>
      </c>
      <c r="C16" s="61" t="s">
        <v>140</v>
      </c>
      <c r="D16" s="60">
        <v>1049149400</v>
      </c>
      <c r="E16" s="59"/>
      <c r="F16" s="58"/>
    </row>
    <row r="17" spans="2:7" x14ac:dyDescent="0.25">
      <c r="B17" s="62"/>
      <c r="C17" s="66"/>
      <c r="D17" s="60"/>
      <c r="E17" s="59"/>
      <c r="F17" s="58"/>
    </row>
    <row r="18" spans="2:7" x14ac:dyDescent="0.25">
      <c r="B18" s="62" t="str">
        <f>B8</f>
        <v>CAPITAL DE TRABAJO</v>
      </c>
      <c r="C18" s="61" t="s">
        <v>139</v>
      </c>
      <c r="D18" s="60">
        <f>D15</f>
        <v>1932202404</v>
      </c>
      <c r="E18" s="59"/>
      <c r="F18" s="58"/>
    </row>
    <row r="19" spans="2:7" x14ac:dyDescent="0.25">
      <c r="B19" s="62"/>
      <c r="C19" s="61" t="s">
        <v>138</v>
      </c>
      <c r="D19" s="60">
        <f>D16</f>
        <v>1049149400</v>
      </c>
      <c r="E19" s="67">
        <f>D18-D19</f>
        <v>883053004</v>
      </c>
      <c r="F19" s="58" t="s">
        <v>137</v>
      </c>
    </row>
    <row r="20" spans="2:7" x14ac:dyDescent="0.25">
      <c r="B20" s="62"/>
      <c r="C20" s="66"/>
      <c r="D20" s="60"/>
      <c r="E20" s="59"/>
      <c r="F20" s="58"/>
    </row>
    <row r="21" spans="2:7" ht="15.75" thickBot="1" x14ac:dyDescent="0.3">
      <c r="B21" s="62" t="s">
        <v>136</v>
      </c>
      <c r="C21" s="65" t="s">
        <v>135</v>
      </c>
      <c r="D21" s="64">
        <v>1307135991</v>
      </c>
      <c r="E21" s="63">
        <f>D21/D22*100</f>
        <v>65.829100536566528</v>
      </c>
      <c r="F21" s="58" t="s">
        <v>137</v>
      </c>
    </row>
    <row r="22" spans="2:7" x14ac:dyDescent="0.25">
      <c r="B22" s="62"/>
      <c r="C22" s="61" t="s">
        <v>133</v>
      </c>
      <c r="D22" s="60">
        <v>1985650693</v>
      </c>
      <c r="E22" s="59"/>
      <c r="F22" s="58"/>
    </row>
    <row r="23" spans="2:7" ht="15.75" thickBot="1" x14ac:dyDescent="0.3">
      <c r="B23" s="57"/>
      <c r="C23" s="56"/>
      <c r="D23" s="56"/>
      <c r="E23" s="56"/>
      <c r="F23" s="55"/>
      <c r="G23" s="54"/>
    </row>
    <row r="24" spans="2:7" x14ac:dyDescent="0.25">
      <c r="B24" s="54"/>
      <c r="D24" s="54"/>
      <c r="E24" s="54"/>
      <c r="F24" s="54"/>
      <c r="G24" s="54"/>
    </row>
    <row r="25" spans="2:7" ht="15.75" thickBot="1" x14ac:dyDescent="0.3">
      <c r="B25" s="54"/>
      <c r="D25" s="54"/>
      <c r="E25" s="54"/>
      <c r="F25" s="54"/>
      <c r="G25" s="54"/>
    </row>
    <row r="26" spans="2:7" ht="15.75" thickBot="1" x14ac:dyDescent="0.3">
      <c r="B26" s="112" t="str">
        <f>+DOCUMENTOS!C13</f>
        <v>CENTRAL DE HERRAMIENTAS DE COLOMBIA  SAS</v>
      </c>
      <c r="C26" s="113"/>
      <c r="D26" s="113"/>
      <c r="E26" s="113"/>
      <c r="F26" s="71" t="s">
        <v>4</v>
      </c>
    </row>
    <row r="27" spans="2:7" x14ac:dyDescent="0.25">
      <c r="B27" s="70" t="s">
        <v>142</v>
      </c>
      <c r="C27" s="66"/>
      <c r="D27" s="66"/>
      <c r="E27" s="66"/>
      <c r="F27" s="69"/>
    </row>
    <row r="28" spans="2:7" ht="15.75" thickBot="1" x14ac:dyDescent="0.3">
      <c r="B28" s="62"/>
      <c r="C28" s="65" t="s">
        <v>139</v>
      </c>
      <c r="D28" s="64">
        <v>1356180989</v>
      </c>
      <c r="E28" s="68">
        <f>+D28/D29</f>
        <v>3.5743895300809774</v>
      </c>
      <c r="F28" s="58" t="s">
        <v>137</v>
      </c>
    </row>
    <row r="29" spans="2:7" x14ac:dyDescent="0.25">
      <c r="B29" s="62" t="s">
        <v>141</v>
      </c>
      <c r="C29" s="61" t="s">
        <v>140</v>
      </c>
      <c r="D29" s="60">
        <v>379416115</v>
      </c>
      <c r="E29" s="59"/>
      <c r="F29" s="58"/>
    </row>
    <row r="30" spans="2:7" x14ac:dyDescent="0.25">
      <c r="B30" s="62"/>
      <c r="C30" s="66"/>
      <c r="D30" s="60"/>
      <c r="E30" s="59"/>
      <c r="F30" s="58"/>
    </row>
    <row r="31" spans="2:7" x14ac:dyDescent="0.25">
      <c r="B31" s="62" t="str">
        <f>+B18</f>
        <v>CAPITAL DE TRABAJO</v>
      </c>
      <c r="C31" s="61" t="s">
        <v>139</v>
      </c>
      <c r="D31" s="60">
        <f>D28</f>
        <v>1356180989</v>
      </c>
      <c r="E31" s="59"/>
      <c r="F31" s="58"/>
    </row>
    <row r="32" spans="2:7" x14ac:dyDescent="0.25">
      <c r="B32" s="62"/>
      <c r="C32" s="61" t="s">
        <v>138</v>
      </c>
      <c r="D32" s="60">
        <f>D29</f>
        <v>379416115</v>
      </c>
      <c r="E32" s="67">
        <f>D31-D32</f>
        <v>976764874</v>
      </c>
      <c r="F32" s="58" t="s">
        <v>137</v>
      </c>
    </row>
    <row r="33" spans="2:6" x14ac:dyDescent="0.25">
      <c r="B33" s="62"/>
      <c r="C33" s="66"/>
      <c r="D33" s="60"/>
      <c r="E33" s="59"/>
      <c r="F33" s="58"/>
    </row>
    <row r="34" spans="2:6" ht="15.75" thickBot="1" x14ac:dyDescent="0.3">
      <c r="B34" s="62" t="s">
        <v>136</v>
      </c>
      <c r="C34" s="65" t="s">
        <v>135</v>
      </c>
      <c r="D34" s="64">
        <v>600852166</v>
      </c>
      <c r="E34" s="72">
        <f>D34/D35*100</f>
        <v>39.928714214684256</v>
      </c>
      <c r="F34" s="58" t="s">
        <v>137</v>
      </c>
    </row>
    <row r="35" spans="2:6" x14ac:dyDescent="0.25">
      <c r="B35" s="62"/>
      <c r="C35" s="61" t="s">
        <v>133</v>
      </c>
      <c r="D35" s="60">
        <v>1504812208</v>
      </c>
      <c r="E35" s="59"/>
      <c r="F35" s="58"/>
    </row>
    <row r="36" spans="2:6" ht="15.75" thickBot="1" x14ac:dyDescent="0.3">
      <c r="B36" s="57"/>
      <c r="C36" s="56"/>
      <c r="D36" s="56"/>
      <c r="E36" s="56"/>
      <c r="F36" s="55"/>
    </row>
    <row r="39" spans="2:6" ht="15.75" thickBot="1" x14ac:dyDescent="0.3"/>
    <row r="40" spans="2:6" ht="15.75" thickBot="1" x14ac:dyDescent="0.3">
      <c r="B40" s="112" t="str">
        <f>+DOCUMENTOS!C21</f>
        <v>INSTRU ELECTRONIC COLOMBIA SAS</v>
      </c>
      <c r="C40" s="113"/>
      <c r="D40" s="113"/>
      <c r="E40" s="113"/>
      <c r="F40" s="71" t="s">
        <v>4</v>
      </c>
    </row>
    <row r="41" spans="2:6" x14ac:dyDescent="0.25">
      <c r="B41" s="70" t="s">
        <v>142</v>
      </c>
      <c r="C41" s="66"/>
      <c r="D41" s="66"/>
      <c r="E41" s="66"/>
      <c r="F41" s="69"/>
    </row>
    <row r="42" spans="2:6" ht="15.75" thickBot="1" x14ac:dyDescent="0.3">
      <c r="B42" s="62"/>
      <c r="C42" s="65" t="s">
        <v>139</v>
      </c>
      <c r="D42" s="64">
        <v>1303764926</v>
      </c>
      <c r="E42" s="68">
        <f>+D42/D43</f>
        <v>4.650337687873364</v>
      </c>
      <c r="F42" s="58" t="s">
        <v>137</v>
      </c>
    </row>
    <row r="43" spans="2:6" x14ac:dyDescent="0.25">
      <c r="B43" s="62" t="s">
        <v>141</v>
      </c>
      <c r="C43" s="61" t="s">
        <v>140</v>
      </c>
      <c r="D43" s="60">
        <v>280359194</v>
      </c>
      <c r="E43" s="59"/>
      <c r="F43" s="58"/>
    </row>
    <row r="44" spans="2:6" x14ac:dyDescent="0.25">
      <c r="B44" s="62"/>
      <c r="C44" s="66"/>
      <c r="D44" s="60"/>
      <c r="E44" s="59"/>
      <c r="F44" s="58"/>
    </row>
    <row r="45" spans="2:6" x14ac:dyDescent="0.25">
      <c r="B45" s="62" t="str">
        <f>+B18</f>
        <v>CAPITAL DE TRABAJO</v>
      </c>
      <c r="C45" s="61" t="s">
        <v>139</v>
      </c>
      <c r="D45" s="60">
        <f>D42</f>
        <v>1303764926</v>
      </c>
      <c r="E45" s="59"/>
      <c r="F45" s="58"/>
    </row>
    <row r="46" spans="2:6" x14ac:dyDescent="0.25">
      <c r="B46" s="62"/>
      <c r="C46" s="61" t="s">
        <v>138</v>
      </c>
      <c r="D46" s="60">
        <f>D43</f>
        <v>280359194</v>
      </c>
      <c r="E46" s="67">
        <f>D45-D46</f>
        <v>1023405732</v>
      </c>
      <c r="F46" s="58" t="s">
        <v>137</v>
      </c>
    </row>
    <row r="47" spans="2:6" x14ac:dyDescent="0.25">
      <c r="B47" s="62"/>
      <c r="C47" s="66"/>
      <c r="D47" s="60"/>
      <c r="E47" s="59"/>
      <c r="F47" s="58"/>
    </row>
    <row r="48" spans="2:6" ht="15.75" thickBot="1" x14ac:dyDescent="0.3">
      <c r="B48" s="62" t="s">
        <v>136</v>
      </c>
      <c r="C48" s="65" t="s">
        <v>135</v>
      </c>
      <c r="D48" s="64">
        <v>528331465</v>
      </c>
      <c r="E48" s="63">
        <f>D48/D49*100</f>
        <v>37.143957213834526</v>
      </c>
      <c r="F48" s="58" t="s">
        <v>137</v>
      </c>
    </row>
    <row r="49" spans="2:6" x14ac:dyDescent="0.25">
      <c r="B49" s="62"/>
      <c r="C49" s="61" t="s">
        <v>133</v>
      </c>
      <c r="D49" s="60">
        <v>1422388740</v>
      </c>
      <c r="E49" s="59"/>
      <c r="F49" s="58"/>
    </row>
    <row r="50" spans="2:6" ht="15.75" thickBot="1" x14ac:dyDescent="0.3">
      <c r="B50" s="57"/>
      <c r="C50" s="56"/>
      <c r="D50" s="56"/>
      <c r="E50" s="56"/>
      <c r="F50" s="55"/>
    </row>
    <row r="54" spans="2:6" ht="15.75" thickBot="1" x14ac:dyDescent="0.3"/>
    <row r="55" spans="2:6" ht="15.75" thickBot="1" x14ac:dyDescent="0.3">
      <c r="B55" s="112" t="str">
        <f>+DOCUMENTOS!C30</f>
        <v xml:space="preserve">MUNDIAL DE SUMINISTROS Y CONTRATOS SAS </v>
      </c>
      <c r="C55" s="113"/>
      <c r="D55" s="113"/>
      <c r="E55" s="113"/>
      <c r="F55" s="71" t="s">
        <v>4</v>
      </c>
    </row>
    <row r="56" spans="2:6" x14ac:dyDescent="0.25">
      <c r="B56" s="70" t="s">
        <v>142</v>
      </c>
      <c r="C56" s="66"/>
      <c r="D56" s="66"/>
      <c r="E56" s="66"/>
      <c r="F56" s="69"/>
    </row>
    <row r="57" spans="2:6" ht="15.75" thickBot="1" x14ac:dyDescent="0.3">
      <c r="B57" s="62"/>
      <c r="C57" s="65" t="s">
        <v>139</v>
      </c>
      <c r="D57" s="64">
        <v>257093985</v>
      </c>
      <c r="E57" s="68">
        <f>+D57/D58</f>
        <v>42.293076160409498</v>
      </c>
      <c r="F57" s="58" t="s">
        <v>137</v>
      </c>
    </row>
    <row r="58" spans="2:6" x14ac:dyDescent="0.25">
      <c r="B58" s="62" t="s">
        <v>141</v>
      </c>
      <c r="C58" s="61" t="s">
        <v>140</v>
      </c>
      <c r="D58" s="60">
        <v>6078867</v>
      </c>
      <c r="E58" s="59"/>
      <c r="F58" s="58"/>
    </row>
    <row r="59" spans="2:6" x14ac:dyDescent="0.25">
      <c r="B59" s="62"/>
      <c r="C59" s="66"/>
      <c r="D59" s="60"/>
      <c r="E59" s="59"/>
      <c r="F59" s="58"/>
    </row>
    <row r="60" spans="2:6" x14ac:dyDescent="0.25">
      <c r="B60" s="62" t="str">
        <f>+B45</f>
        <v>CAPITAL DE TRABAJO</v>
      </c>
      <c r="C60" s="61" t="s">
        <v>139</v>
      </c>
      <c r="D60" s="60">
        <f>D57</f>
        <v>257093985</v>
      </c>
      <c r="E60" s="59"/>
      <c r="F60" s="58"/>
    </row>
    <row r="61" spans="2:6" x14ac:dyDescent="0.25">
      <c r="B61" s="62"/>
      <c r="C61" s="61" t="s">
        <v>138</v>
      </c>
      <c r="D61" s="60">
        <f>D58</f>
        <v>6078867</v>
      </c>
      <c r="E61" s="67">
        <f>D60-D61</f>
        <v>251015118</v>
      </c>
      <c r="F61" s="58" t="s">
        <v>137</v>
      </c>
    </row>
    <row r="62" spans="2:6" x14ac:dyDescent="0.25">
      <c r="B62" s="62"/>
      <c r="C62" s="66"/>
      <c r="D62" s="60"/>
      <c r="E62" s="59"/>
      <c r="F62" s="58"/>
    </row>
    <row r="63" spans="2:6" ht="15.75" thickBot="1" x14ac:dyDescent="0.3">
      <c r="B63" s="62" t="s">
        <v>136</v>
      </c>
      <c r="C63" s="65" t="s">
        <v>135</v>
      </c>
      <c r="D63" s="64">
        <v>6078867</v>
      </c>
      <c r="E63" s="63">
        <f>D63/D64*100</f>
        <v>2.3462015144813186</v>
      </c>
      <c r="F63" s="58" t="s">
        <v>137</v>
      </c>
    </row>
    <row r="64" spans="2:6" x14ac:dyDescent="0.25">
      <c r="B64" s="62"/>
      <c r="C64" s="61" t="s">
        <v>133</v>
      </c>
      <c r="D64" s="60">
        <v>259093985</v>
      </c>
      <c r="E64" s="59"/>
      <c r="F64" s="58"/>
    </row>
    <row r="65" spans="2:6" ht="15.75" thickBot="1" x14ac:dyDescent="0.3">
      <c r="B65" s="57"/>
      <c r="C65" s="56"/>
      <c r="D65" s="56"/>
      <c r="E65" s="56"/>
      <c r="F65" s="55"/>
    </row>
    <row r="67" spans="2:6" ht="15.75" thickBot="1" x14ac:dyDescent="0.3"/>
    <row r="68" spans="2:6" ht="15.75" thickBot="1" x14ac:dyDescent="0.3">
      <c r="B68" s="112" t="str">
        <f>+DOCUMENTOS!C39</f>
        <v xml:space="preserve">SETEFER LTDA </v>
      </c>
      <c r="C68" s="113"/>
      <c r="D68" s="113"/>
      <c r="E68" s="113"/>
      <c r="F68" s="71" t="s">
        <v>4</v>
      </c>
    </row>
    <row r="69" spans="2:6" x14ac:dyDescent="0.25">
      <c r="B69" s="70" t="s">
        <v>142</v>
      </c>
      <c r="C69" s="66"/>
      <c r="D69" s="66"/>
      <c r="E69" s="66"/>
      <c r="F69" s="69"/>
    </row>
    <row r="70" spans="2:6" ht="15.75" thickBot="1" x14ac:dyDescent="0.3">
      <c r="B70" s="62"/>
      <c r="C70" s="65" t="s">
        <v>139</v>
      </c>
      <c r="D70" s="64">
        <v>1600255258</v>
      </c>
      <c r="E70" s="68">
        <f>+D70/D71</f>
        <v>1.3414466773994342</v>
      </c>
      <c r="F70" s="58" t="s">
        <v>137</v>
      </c>
    </row>
    <row r="71" spans="2:6" x14ac:dyDescent="0.25">
      <c r="B71" s="62" t="s">
        <v>141</v>
      </c>
      <c r="C71" s="61" t="s">
        <v>140</v>
      </c>
      <c r="D71" s="60">
        <v>1192932440</v>
      </c>
      <c r="E71" s="59"/>
      <c r="F71" s="58"/>
    </row>
    <row r="72" spans="2:6" x14ac:dyDescent="0.25">
      <c r="B72" s="62"/>
      <c r="C72" s="66"/>
      <c r="D72" s="60"/>
      <c r="E72" s="59"/>
      <c r="F72" s="58"/>
    </row>
    <row r="73" spans="2:6" x14ac:dyDescent="0.25">
      <c r="B73" s="62" t="str">
        <f>+B60</f>
        <v>CAPITAL DE TRABAJO</v>
      </c>
      <c r="C73" s="61" t="s">
        <v>139</v>
      </c>
      <c r="D73" s="60">
        <f>D70</f>
        <v>1600255258</v>
      </c>
      <c r="E73" s="59"/>
      <c r="F73" s="58"/>
    </row>
    <row r="74" spans="2:6" x14ac:dyDescent="0.25">
      <c r="B74" s="62"/>
      <c r="C74" s="61" t="s">
        <v>138</v>
      </c>
      <c r="D74" s="60">
        <f>D71</f>
        <v>1192932440</v>
      </c>
      <c r="E74" s="67">
        <f>D73-D74</f>
        <v>407322818</v>
      </c>
      <c r="F74" s="58" t="s">
        <v>137</v>
      </c>
    </row>
    <row r="75" spans="2:6" x14ac:dyDescent="0.25">
      <c r="B75" s="62"/>
      <c r="C75" s="66"/>
      <c r="D75" s="60"/>
      <c r="E75" s="59"/>
      <c r="F75" s="58"/>
    </row>
    <row r="76" spans="2:6" ht="15.75" thickBot="1" x14ac:dyDescent="0.3">
      <c r="B76" s="62" t="s">
        <v>136</v>
      </c>
      <c r="C76" s="65" t="s">
        <v>135</v>
      </c>
      <c r="D76" s="64">
        <v>1415232004</v>
      </c>
      <c r="E76" s="63">
        <f>D76/D77*100</f>
        <v>66.52066806963505</v>
      </c>
      <c r="F76" s="58" t="s">
        <v>134</v>
      </c>
    </row>
    <row r="77" spans="2:6" x14ac:dyDescent="0.25">
      <c r="B77" s="62"/>
      <c r="C77" s="61" t="s">
        <v>133</v>
      </c>
      <c r="D77" s="60">
        <v>2127507202</v>
      </c>
      <c r="E77" s="59"/>
      <c r="F77" s="58"/>
    </row>
    <row r="78" spans="2:6" ht="15.75" thickBot="1" x14ac:dyDescent="0.3">
      <c r="B78" s="57"/>
      <c r="C78" s="56"/>
      <c r="D78" s="56"/>
      <c r="E78" s="56"/>
      <c r="F78" s="55"/>
    </row>
  </sheetData>
  <mergeCells count="7">
    <mergeCell ref="B55:E55"/>
    <mergeCell ref="B68:E68"/>
    <mergeCell ref="B3:F3"/>
    <mergeCell ref="B13:E13"/>
    <mergeCell ref="C6:D6"/>
    <mergeCell ref="B26:E26"/>
    <mergeCell ref="B40:E40"/>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zoomScale="55" zoomScaleNormal="55" workbookViewId="0">
      <selection activeCell="D9" sqref="D9"/>
    </sheetView>
  </sheetViews>
  <sheetFormatPr baseColWidth="10" defaultRowHeight="15" x14ac:dyDescent="0.25"/>
  <cols>
    <col min="1" max="1" width="11.42578125" style="38"/>
    <col min="2" max="2" width="16.85546875" style="38" customWidth="1"/>
    <col min="3" max="3" width="24" style="38" customWidth="1"/>
    <col min="4" max="4" width="17.28515625" style="38" customWidth="1"/>
    <col min="5" max="5" width="16.42578125" style="38" customWidth="1"/>
    <col min="6" max="6" width="27.28515625" style="38" bestFit="1" customWidth="1"/>
    <col min="7" max="7" width="35.7109375" style="38" bestFit="1" customWidth="1"/>
    <col min="8" max="8" width="22.7109375" style="38" customWidth="1"/>
    <col min="9" max="16384" width="11.42578125" style="38"/>
  </cols>
  <sheetData>
    <row r="1" spans="2:8" ht="15.75" x14ac:dyDescent="0.25">
      <c r="B1" s="99"/>
    </row>
    <row r="2" spans="2:8" ht="33" customHeight="1" x14ac:dyDescent="0.25">
      <c r="B2" s="117" t="str">
        <f>+'EVALUACION INDICES'!B2</f>
        <v>INVITACIÓN ABIERTA No 006 DE 2021</v>
      </c>
      <c r="C2" s="117"/>
    </row>
    <row r="3" spans="2:8" ht="105" customHeight="1" x14ac:dyDescent="0.25">
      <c r="B3" s="122" t="str">
        <f>+'EVALUACION INDICES'!B3</f>
        <v>SUMINISTRO DE REPUESTOS ELECTRONICOS, ELECTRICOS, SENSORES, ELEMENTOS NEUMATICOS, ELECTRO-NEUMATICOS, INSTRUMENTACION INDUSTRIAL, FERRETERIA INDUSTRIAL Y REPARACION BOBINADOS MOTORES ELECTRICOS UTILIZADOS PARA EL MANTENIMIENTO INDUSTRIAL DE LA SALA DE ENVASADO.</v>
      </c>
      <c r="C3" s="122"/>
      <c r="D3" s="122"/>
    </row>
    <row r="4" spans="2:8" ht="15.75" thickBot="1" x14ac:dyDescent="0.3">
      <c r="B4" s="98" t="s">
        <v>155</v>
      </c>
      <c r="C4" s="97"/>
    </row>
    <row r="5" spans="2:8" ht="22.5" customHeight="1" thickBot="1" x14ac:dyDescent="0.3">
      <c r="B5" s="118" t="s">
        <v>152</v>
      </c>
      <c r="C5" s="119"/>
      <c r="D5" s="95" t="s">
        <v>154</v>
      </c>
      <c r="E5" s="95" t="s">
        <v>154</v>
      </c>
      <c r="F5" s="95" t="s">
        <v>154</v>
      </c>
      <c r="G5" s="95" t="s">
        <v>154</v>
      </c>
      <c r="H5" s="95" t="s">
        <v>154</v>
      </c>
    </row>
    <row r="6" spans="2:8" ht="60.75" customHeight="1" thickBot="1" x14ac:dyDescent="0.3">
      <c r="B6" s="120"/>
      <c r="C6" s="121"/>
      <c r="D6" s="96" t="str">
        <f>+DOCUMENTOS!C5</f>
        <v>VICARTECHZ SAS</v>
      </c>
      <c r="E6" s="96" t="str">
        <f>+DOCUMENTOS!C13</f>
        <v>CENTRAL DE HERRAMIENTAS DE COLOMBIA  SAS</v>
      </c>
      <c r="F6" s="96" t="str">
        <f>+DOCUMENTOS!C21</f>
        <v>INSTRU ELECTRONIC COLOMBIA SAS</v>
      </c>
      <c r="G6" s="95" t="str">
        <f>+DOCUMENTOS!C30</f>
        <v xml:space="preserve">MUNDIAL DE SUMINISTROS Y CONTRATOS SAS </v>
      </c>
      <c r="H6" s="95" t="str">
        <f>+DOCUMENTOS!C39</f>
        <v xml:space="preserve">SETEFER LTDA </v>
      </c>
    </row>
    <row r="7" spans="2:8" ht="24" customHeight="1" thickBot="1" x14ac:dyDescent="0.3">
      <c r="B7" s="91" t="str">
        <f>+'EVALUACION INDICES'!B7</f>
        <v>LIQUIDEZ</v>
      </c>
      <c r="C7" s="91" t="str">
        <f>'EVALUACION INDICES'!D7</f>
        <v>&gt; = 1,5</v>
      </c>
      <c r="D7" s="94">
        <f>+'EVALUACION INDICES'!E15</f>
        <v>1.8416847057244659</v>
      </c>
      <c r="E7" s="94">
        <f>+'EVALUACION INDICES'!E28</f>
        <v>3.5743895300809774</v>
      </c>
      <c r="F7" s="94">
        <f>+'EVALUACION INDICES'!E42</f>
        <v>4.650337687873364</v>
      </c>
      <c r="G7" s="94">
        <f>+'EVALUACION INDICES'!E57</f>
        <v>42.293076160409498</v>
      </c>
      <c r="H7" s="94">
        <f>+'EVALUACION INDICES'!E70</f>
        <v>1.3414466773994342</v>
      </c>
    </row>
    <row r="8" spans="2:8" ht="25.5" thickBot="1" x14ac:dyDescent="0.3">
      <c r="B8" s="91" t="str">
        <f>+'EVALUACION INDICES'!B18</f>
        <v>CAPITAL DE TRABAJO</v>
      </c>
      <c r="C8" s="93" t="str">
        <f>+'EVALUACION INDICES'!D8</f>
        <v>Igual o mayor  al 50% del presupuesto oficial.</v>
      </c>
      <c r="D8" s="92">
        <f>+'EVALUACION INDICES'!E19</f>
        <v>883053004</v>
      </c>
      <c r="E8" s="92">
        <f>+'EVALUACION INDICES'!E32</f>
        <v>976764874</v>
      </c>
      <c r="F8" s="92">
        <f>+'EVALUACION INDICES'!E46</f>
        <v>1023405732</v>
      </c>
      <c r="G8" s="92">
        <f>+'EVALUACION INDICES'!E61</f>
        <v>251015118</v>
      </c>
      <c r="H8" s="92">
        <f>+'EVALUACION INDICES'!E74</f>
        <v>407322818</v>
      </c>
    </row>
    <row r="9" spans="2:8" ht="24" customHeight="1" thickBot="1" x14ac:dyDescent="0.3">
      <c r="B9" s="91" t="str">
        <f>'EVALUACION INDICES'!B9</f>
        <v>ENDEUDAMIENTO</v>
      </c>
      <c r="C9" s="91" t="str">
        <f>'EVALUACION INDICES'!D9</f>
        <v>&lt;=66%</v>
      </c>
      <c r="D9" s="90">
        <f>'EVALUACION INDICES'!E21</f>
        <v>65.829100536566528</v>
      </c>
      <c r="E9" s="90">
        <f>+'EVALUACION INDICES'!E34</f>
        <v>39.928714214684256</v>
      </c>
      <c r="F9" s="90">
        <f>+'EVALUACION INDICES'!E48</f>
        <v>37.143957213834526</v>
      </c>
      <c r="G9" s="90">
        <f>+'EVALUACION INDICES'!E63</f>
        <v>2.3462015144813186</v>
      </c>
      <c r="H9" s="90">
        <f>+'EVALUACION INDICES'!E76</f>
        <v>66.52066806963505</v>
      </c>
    </row>
  </sheetData>
  <mergeCells count="3">
    <mergeCell ref="B2:C2"/>
    <mergeCell ref="B5:C6"/>
    <mergeCell ref="B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30" workbookViewId="0">
      <selection activeCell="L242" sqref="L242"/>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A7" workbookViewId="0">
      <selection activeCell="A22" sqref="A22:C22"/>
    </sheetView>
  </sheetViews>
  <sheetFormatPr baseColWidth="10" defaultColWidth="23.5703125" defaultRowHeight="15" x14ac:dyDescent="0.25"/>
  <cols>
    <col min="1" max="1" width="28.85546875" style="19" customWidth="1"/>
    <col min="2" max="16384" width="23.5703125" style="19"/>
  </cols>
  <sheetData>
    <row r="1" spans="1:6" ht="23.25" x14ac:dyDescent="0.25">
      <c r="A1" s="127" t="s">
        <v>68</v>
      </c>
      <c r="B1" s="127"/>
      <c r="C1" s="127"/>
      <c r="D1" s="127"/>
      <c r="E1" s="127"/>
      <c r="F1" s="127"/>
    </row>
    <row r="4" spans="1:6" ht="49.5" customHeight="1" x14ac:dyDescent="0.25">
      <c r="A4" s="26" t="s">
        <v>40</v>
      </c>
      <c r="B4" s="32" t="s">
        <v>51</v>
      </c>
      <c r="C4" s="32" t="s">
        <v>38</v>
      </c>
      <c r="D4" s="32" t="s">
        <v>66</v>
      </c>
      <c r="E4" s="32" t="s">
        <v>67</v>
      </c>
      <c r="F4" s="32" t="s">
        <v>52</v>
      </c>
    </row>
    <row r="5" spans="1:6" x14ac:dyDescent="0.25">
      <c r="A5" s="24" t="s">
        <v>18</v>
      </c>
      <c r="B5" s="25" t="s">
        <v>4</v>
      </c>
      <c r="C5" s="25" t="s">
        <v>4</v>
      </c>
      <c r="D5" s="25" t="s">
        <v>4</v>
      </c>
      <c r="E5" s="25" t="s">
        <v>4</v>
      </c>
      <c r="F5" s="25" t="s">
        <v>4</v>
      </c>
    </row>
    <row r="6" spans="1:6" ht="22.5" x14ac:dyDescent="0.25">
      <c r="A6" s="24" t="s">
        <v>17</v>
      </c>
      <c r="B6" s="17" t="s">
        <v>46</v>
      </c>
      <c r="C6" s="17" t="s">
        <v>46</v>
      </c>
      <c r="D6" s="17" t="s">
        <v>46</v>
      </c>
      <c r="E6" s="17" t="s">
        <v>46</v>
      </c>
      <c r="F6" s="17" t="s">
        <v>46</v>
      </c>
    </row>
    <row r="7" spans="1:6" ht="25.5" x14ac:dyDescent="0.25">
      <c r="A7" s="24" t="s">
        <v>39</v>
      </c>
      <c r="B7" s="25" t="s">
        <v>4</v>
      </c>
      <c r="C7" s="25" t="s">
        <v>4</v>
      </c>
      <c r="D7" s="25" t="s">
        <v>4</v>
      </c>
      <c r="E7" s="28" t="s">
        <v>48</v>
      </c>
      <c r="F7" s="25" t="s">
        <v>4</v>
      </c>
    </row>
    <row r="8" spans="1:6" ht="38.25" x14ac:dyDescent="0.25">
      <c r="A8" s="24" t="s">
        <v>16</v>
      </c>
      <c r="B8" s="25" t="s">
        <v>4</v>
      </c>
      <c r="C8" s="25" t="s">
        <v>4</v>
      </c>
      <c r="D8" s="25" t="s">
        <v>4</v>
      </c>
      <c r="E8" s="25" t="s">
        <v>4</v>
      </c>
      <c r="F8" s="28" t="s">
        <v>159</v>
      </c>
    </row>
    <row r="9" spans="1:6" ht="30" x14ac:dyDescent="0.25">
      <c r="A9" s="24" t="s">
        <v>15</v>
      </c>
      <c r="B9" s="29" t="s">
        <v>47</v>
      </c>
      <c r="C9" s="29" t="s">
        <v>47</v>
      </c>
      <c r="D9" s="29" t="s">
        <v>47</v>
      </c>
      <c r="E9" s="101" t="s">
        <v>156</v>
      </c>
      <c r="F9" s="30" t="s">
        <v>158</v>
      </c>
    </row>
    <row r="13" spans="1:6" x14ac:dyDescent="0.25">
      <c r="A13" s="22" t="s">
        <v>14</v>
      </c>
      <c r="B13" s="22"/>
      <c r="C13" s="23"/>
    </row>
    <row r="14" spans="1:6" x14ac:dyDescent="0.25">
      <c r="A14" s="123" t="s">
        <v>12</v>
      </c>
      <c r="B14" s="124"/>
      <c r="C14" s="20"/>
    </row>
    <row r="15" spans="1:6" x14ac:dyDescent="0.25">
      <c r="A15" s="21"/>
      <c r="B15" s="20"/>
      <c r="C15" s="20"/>
    </row>
    <row r="16" spans="1:6" x14ac:dyDescent="0.25">
      <c r="A16" s="21"/>
      <c r="B16" s="20"/>
      <c r="C16" s="20"/>
    </row>
    <row r="17" spans="1:3" x14ac:dyDescent="0.25">
      <c r="A17" s="22" t="s">
        <v>64</v>
      </c>
      <c r="B17" s="22"/>
      <c r="C17" s="20"/>
    </row>
    <row r="18" spans="1:3" x14ac:dyDescent="0.25">
      <c r="A18" s="123" t="s">
        <v>13</v>
      </c>
      <c r="B18" s="123"/>
      <c r="C18" s="20"/>
    </row>
    <row r="19" spans="1:3" x14ac:dyDescent="0.25">
      <c r="A19" s="21"/>
      <c r="B19" s="20"/>
      <c r="C19" s="20"/>
    </row>
    <row r="20" spans="1:3" x14ac:dyDescent="0.25">
      <c r="A20" s="21"/>
      <c r="B20" s="20"/>
      <c r="C20" s="20"/>
    </row>
    <row r="21" spans="1:3" x14ac:dyDescent="0.25">
      <c r="A21" s="125" t="s">
        <v>65</v>
      </c>
      <c r="B21" s="125"/>
      <c r="C21" s="125"/>
    </row>
    <row r="22" spans="1:3" x14ac:dyDescent="0.25">
      <c r="A22" s="126" t="s">
        <v>63</v>
      </c>
      <c r="B22" s="126"/>
      <c r="C22" s="126"/>
    </row>
  </sheetData>
  <mergeCells count="5">
    <mergeCell ref="A14:B14"/>
    <mergeCell ref="A18:B18"/>
    <mergeCell ref="A21:C21"/>
    <mergeCell ref="A22:C22"/>
    <mergeCell ref="A1:F1"/>
  </mergeCells>
  <pageMargins left="0.7" right="0.7" top="0.75" bottom="0.75" header="0.3" footer="0.3"/>
  <pageSetup paperSize="130"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EVALUACION EXPERIENCIA</vt:lpstr>
      <vt:lpstr>DOCUMENTOS</vt:lpstr>
      <vt:lpstr>EVALUACION INDICES</vt:lpstr>
      <vt:lpstr>INDICADORES</vt:lpstr>
      <vt:lpstr>MEMORANDO</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2020-03-04T16:41:00Z</cp:lastPrinted>
  <dcterms:created xsi:type="dcterms:W3CDTF">2017-05-22T13:32:10Z</dcterms:created>
  <dcterms:modified xsi:type="dcterms:W3CDTF">2021-03-03T21:06:33Z</dcterms:modified>
</cp:coreProperties>
</file>