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2 SERVICIOS DE TEMPORALES\"/>
    </mc:Choice>
  </mc:AlternateContent>
  <bookViews>
    <workbookView xWindow="0" yWindow="0" windowWidth="28800" windowHeight="12330" activeTab="5"/>
  </bookViews>
  <sheets>
    <sheet name="JURIDICA" sheetId="6" r:id="rId1"/>
    <sheet name="EVALUACION FINANCIERA" sheetId="9" r:id="rId2"/>
    <sheet name="EVALUACION TECNICA" sheetId="4" r:id="rId3"/>
    <sheet name="EXPERIENCIA" sheetId="8" r:id="rId4"/>
    <sheet name="EVALUACION ECONOMICA" sheetId="5" r:id="rId5"/>
    <sheet name="RESUMEN" sheetId="3"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D5" i="5"/>
  <c r="D11" i="5"/>
  <c r="D10" i="5"/>
  <c r="D9" i="5"/>
  <c r="D8" i="5"/>
  <c r="D7" i="5"/>
  <c r="D172" i="9"/>
  <c r="C170" i="9"/>
  <c r="C169" i="9"/>
  <c r="D170" i="9" s="1"/>
  <c r="A169" i="9"/>
  <c r="D166" i="9"/>
  <c r="D159" i="9"/>
  <c r="C157" i="9"/>
  <c r="C156" i="9"/>
  <c r="D157" i="9" s="1"/>
  <c r="A156" i="9"/>
  <c r="D153" i="9"/>
  <c r="D146" i="9"/>
  <c r="C144" i="9"/>
  <c r="D144" i="9" s="1"/>
  <c r="C143" i="9"/>
  <c r="A143" i="9"/>
  <c r="D140" i="9"/>
  <c r="D133" i="9"/>
  <c r="C131" i="9"/>
  <c r="C130" i="9"/>
  <c r="D131" i="9" s="1"/>
  <c r="A130" i="9"/>
  <c r="D127" i="9"/>
  <c r="D120" i="9"/>
  <c r="C118" i="9"/>
  <c r="D118" i="9" s="1"/>
  <c r="C117" i="9"/>
  <c r="A117" i="9"/>
  <c r="D114" i="9"/>
  <c r="D107" i="9"/>
  <c r="C105" i="9"/>
  <c r="C104" i="9"/>
  <c r="D105" i="9" s="1"/>
  <c r="A104" i="9"/>
  <c r="D101" i="9"/>
  <c r="D94" i="9"/>
  <c r="C92" i="9"/>
  <c r="D92" i="9" s="1"/>
  <c r="C91" i="9"/>
  <c r="A91" i="9"/>
  <c r="D88" i="9"/>
  <c r="D81" i="9"/>
  <c r="C79" i="9"/>
  <c r="C78" i="9"/>
  <c r="D79" i="9" s="1"/>
  <c r="A78" i="9"/>
  <c r="D75" i="9"/>
  <c r="A62" i="9"/>
  <c r="D12" i="5" l="1"/>
  <c r="A61" i="9"/>
</calcChain>
</file>

<file path=xl/sharedStrings.xml><?xml version="1.0" encoding="utf-8"?>
<sst xmlns="http://schemas.openxmlformats.org/spreadsheetml/2006/main" count="841" uniqueCount="326">
  <si>
    <t>CUMPLE</t>
  </si>
  <si>
    <t>OFERENTE</t>
  </si>
  <si>
    <t>VERIFICACION JURÍDICA</t>
  </si>
  <si>
    <t>VERIFICACIÓN ECONÓMICA</t>
  </si>
  <si>
    <t>VERIFICACIÓN TÉCNICA</t>
  </si>
  <si>
    <t>VERIFICACION FINANCIERA</t>
  </si>
  <si>
    <t>VERIFICACION TOTAL</t>
  </si>
  <si>
    <t>Vo.Bo. SANDRA MILENA CUBILLOS GONZALEZ</t>
  </si>
  <si>
    <t>VERIFICACIÓN EXPERIENCIA</t>
  </si>
  <si>
    <t>DESCRIPCIÓN</t>
  </si>
  <si>
    <t xml:space="preserve">           Subgerente Finaciera</t>
  </si>
  <si>
    <t xml:space="preserve">DESCRIPCIÓN </t>
  </si>
  <si>
    <t xml:space="preserve">2.1.1. CARTA DE PRESENTACIÓN DE LA OFERTA </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</si>
  <si>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según sea el caso, siempre que de conformidad con dichas disposiciones así se requiera. </t>
  </si>
  <si>
    <t xml:space="preserve">El OFERENTE deberá presentar con la OFERTA, fotocopia del Registro Único Tributario. </t>
  </si>
  <si>
    <t xml:space="preserve">TOTAL </t>
  </si>
  <si>
    <t xml:space="preserve">OBSERVACIONES: </t>
  </si>
  <si>
    <t>SANDRA MILENA CUBILLOS GONZALEZ</t>
  </si>
  <si>
    <t>La carta de presentación de la OFERTA, deberá ser diligenciada de acuerdo al Formulario No. 1 adjunto a las condiciones de contratación, firmada por el OFERENTE,  o apoderado debidamente constituido, quien debe estar facultado para participar en la presente INVITACIÓN.  Para el último caso, deberá anexar el poder correspondiente.</t>
  </si>
  <si>
    <t>TOTAL</t>
  </si>
  <si>
    <t>OBJETO: SUMINISTRO DE PERSONAL TEMPORAL NECESARIO PARA EL CUMPLIMIENTO DEL PLAN ESTRATEGICO DE LA EMPRESA DE LICORES DE CUNDINAMARCA.</t>
  </si>
  <si>
    <t>PTA  SAS</t>
  </si>
  <si>
    <t>REQUERIMIENTOS  TÉCNICOS</t>
  </si>
  <si>
    <t>3.1.1 COMPROMISO TÉCNICO</t>
  </si>
  <si>
    <r>
      <t xml:space="preserve">El OFERENTE deberá diligenciar el </t>
    </r>
    <r>
      <rPr>
        <b/>
        <sz val="9"/>
        <rFont val="Arial"/>
        <family val="2"/>
      </rPr>
      <t>formulario No. 6</t>
    </r>
    <r>
      <rPr>
        <sz val="9"/>
        <rFont val="Arial"/>
        <family val="2"/>
      </rPr>
      <t>, mediante el cual manifiesta que está en capacidad de cumplir con los requerimientos técnicos.</t>
    </r>
  </si>
  <si>
    <t>3.2.        GRUPO DE TRABAJO DEL OFERENTE</t>
  </si>
  <si>
    <t>3.3.        AUTORIZACIÓN DEL MINISTERIO DE TRABAJO</t>
  </si>
  <si>
    <t xml:space="preserve">EL OFERENTE deberá presentar a la Empresa de Licores de Cundinamarca copia de la resolución de funcionamiento expedida por el Ministerio de Trabajo vigente. </t>
  </si>
  <si>
    <r>
      <t xml:space="preserve">3.5.   </t>
    </r>
    <r>
      <rPr>
        <b/>
        <sz val="9"/>
        <rFont val="Arial"/>
        <family val="2"/>
      </rPr>
      <t>EXPERIENCIA</t>
    </r>
  </si>
  <si>
    <t>3.5.1. INFORMACION  DE  EXPERIENCIA  DEL OFERENTE</t>
  </si>
  <si>
    <t>El OFERENTE deberá diligenciar este formulario No. 7 y consignar en él la información para cada contrato que haya ejecutado.</t>
  </si>
  <si>
    <t xml:space="preserve">CERTIFICACION 1 </t>
  </si>
  <si>
    <t>CERTIFICACION 2</t>
  </si>
  <si>
    <t>CERTIFICACION 3</t>
  </si>
  <si>
    <t>CERTIFICACION 4</t>
  </si>
  <si>
    <t>CERTIFICACION 5</t>
  </si>
  <si>
    <t>VALOR 
TOTAL</t>
  </si>
  <si>
    <t xml:space="preserve">EVALUACIÓN </t>
  </si>
  <si>
    <t>La oferta no podrá exceder el porcentaje de AIU de 9%</t>
  </si>
  <si>
    <t>% AIU</t>
  </si>
  <si>
    <t xml:space="preserve">              Subgerente  Talento Humano </t>
  </si>
  <si>
    <t>HUMANOS  ASESORIA  EN SERVICIOS  OCASIONALES  SA</t>
  </si>
  <si>
    <t>SOLUCIONES  EFECTIVAS TEMPORAL  SAS</t>
  </si>
  <si>
    <t>SERVICIOS  Y OUTSOURCING SAS</t>
  </si>
  <si>
    <t>LUGOAP SERVICIOS  TEMPORALES SAS</t>
  </si>
  <si>
    <t>Vo. Bo.  DANITZA AMAYA  GACHA</t>
  </si>
  <si>
    <t>Vo. Bo.  DANITZA  AMAYA GACHA</t>
  </si>
  <si>
    <t>Vo.B.RUTH MARINA  NOVOA  HERRERA</t>
  </si>
  <si>
    <t>Vo. Bo. DANITZA   AMAYA GACHA</t>
  </si>
  <si>
    <t xml:space="preserve">               Subgerente de  Talento  Humano</t>
  </si>
  <si>
    <t>2.1.2.1 PERSONAS JURÍDICAS NACIONALES O EXTRANJERAS CON DOMICILIO O SUCURSAL EN COLOMBIA</t>
  </si>
  <si>
    <t>2.1.2.2 PERSONAS JURÍDICAS EXTRANJERAS:</t>
  </si>
  <si>
    <t>2.1.2.3 CONSORCIO O UNIÓN TEMPORAL</t>
  </si>
  <si>
    <t xml:space="preserve">2.1.2.4 DOCUMENTOS OTORGADOS EN EL EXTRANJERO </t>
  </si>
  <si>
    <t>2.1.4 GARANTÍA DE SERIEDAD DE LA OFERTA</t>
  </si>
  <si>
    <t>2.1.5 CERTIFICACIÓN EXPEDIDA POR LA CONTRALORÍA GENERAL DE LA REPÚBLICA</t>
  </si>
  <si>
    <t>2.1.6 ANTECEDENTES DISCIPLINARIOS DE LA PROCURADURÍA GENERAL DE LA NACIÓN</t>
  </si>
  <si>
    <t>2.1.7 ANTECEDENTES JUDICIALES</t>
  </si>
  <si>
    <t>2.1.8 REGISTRO UNICO TRIBUTARIO (RUT)</t>
  </si>
  <si>
    <t>2.1.9 INHABILIDADES E INCOMPATIBILIDADES</t>
  </si>
  <si>
    <t>2.1.10 INSCRIPCIÓN EN EL REGISTRO INTERNO DE PROVEEDORES DE LA EMPRESA</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</si>
  <si>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</si>
  <si>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 xml:space="preserve">2.1.11 CERTIFICACIÓN DE PARAFISCALES LEY 789 DE 2002 Y LEY 828 DE 2003 </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</si>
  <si>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</si>
  <si>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</si>
  <si>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</si>
  <si>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2.1.2.5. CONSULARIZACION</t>
  </si>
  <si>
    <t>2.1.2.6 APOSTILLA</t>
  </si>
  <si>
    <t>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</si>
  <si>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</si>
  <si>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</si>
  <si>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 xml:space="preserve">El OFERENTE podrá adjuntar copia del Certificado de Antecedentes Disciplinarios expedido por  la Procuraduría General de la Nación del proponente y el Representante Legal,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</si>
  <si>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el ICCU consultará que los proponentes no se encuentren reportados en los registros delictivos, de acuerdo con lo previsto en el artículo 94 del Decreto 019 de 2012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</si>
  <si>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</si>
  <si>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N/A</t>
  </si>
  <si>
    <t>FOLIO 2</t>
  </si>
  <si>
    <t>SE VERIFICO  EN PAGINA</t>
  </si>
  <si>
    <t>SE VERIFICO EN PAGINA</t>
  </si>
  <si>
    <t>LOS OFERENTES deberán anexar a su OFERTA, deberá presentar una certificación, en original, expedida por el Revisor Fiscal, cuando éste exista de acuerdo con los requerimientos de la Ley, o por el Representante Legal cuando no se requiera Revisor Fiscal y por el contador público de la persona jurídica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su oferta, ha realizado el pago de los aportes correspondientes a la nómina de los últimos seis (6) meses, contados a partir de la citada fecha, en los cuales se haya causado la obligación de efectuar dichos pagos. En el evento en que la sociedad no tenga más de seis (6) meses de constituida, deberá acreditar los pagos a partir de la fecha de su constitución. La información presentada se entiende suministrada bajo la gravedad de juramento respecto de su fidelidad y veracidad.  La Empresa de Licores de Cundinamarca verificará únicamente la acreditación del respectivo pago a la fecha de presentación de la oferta, sin perjuicio de los efectos generados ante las entidades recaudadoras por el no pago dentro de las fechas establecidas en las normas vigentes. En caso de presentar acuerdo de pago con las entidades recaudadoras respecto de alguna de las obligaciones mencionadas deberá manifestar que existe el acuerdo y que se encuentra al día en el cumplimiento del mismo.Cuando se trate de Consorcios o Uniones Temporales, cada uno de sus miembros integrantes que sea persona jurídica, deberá aportar la declaración aquí exigida. La omisión o la presentación incompleta de la información requerida, es subsanable en el término que para el efecto le señale La Empresa de Licores de Cundinamarca, so pena de rechazo de la propuesta si no cumple, sin perjuicio que la verificación de dicho documento se realice a momento de propuesta. Si el proponente no presenta esta certificación, el Municipio solicitará por escrito su presentación dentro del término máximo de dos días hábiles si transcurre este término y el oferente no subsana su omisión la propuesta será rechazada. Si el oferente se encuentra en mora en el pago de sus obligaciones al sistema de Seguridad Social Integral y parafiscales la propuesta igualmente será rechazada</t>
  </si>
  <si>
    <t>EL OFERENTE deberá allegar certificación expedida por el Representante Legal en la que haga constar la estructura organizacional y el personal que realiza la selección del personal temporal</t>
  </si>
  <si>
    <t xml:space="preserve">CUMPLE </t>
  </si>
  <si>
    <r>
      <rPr>
        <sz val="10"/>
        <color theme="1"/>
        <rFont val="Calibri"/>
        <family val="2"/>
        <scheme val="minor"/>
      </rPr>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t>
    </r>
    <r>
      <rPr>
        <sz val="8"/>
        <color theme="1"/>
        <rFont val="Calibri"/>
        <family val="2"/>
        <scheme val="minor"/>
      </rPr>
      <t xml:space="preserve">
</t>
    </r>
  </si>
  <si>
    <t>EXCELENTE</t>
  </si>
  <si>
    <t xml:space="preserve">RESULTADO </t>
  </si>
  <si>
    <t xml:space="preserve">PUNTAJE ASIGANDO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</si>
  <si>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</si>
  <si>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r>
      <t xml:space="preserve">              </t>
    </r>
    <r>
      <rPr>
        <sz val="11"/>
        <rFont val="Arial"/>
        <family val="2"/>
      </rPr>
      <t xml:space="preserve">Subgerente  Talento Humano  </t>
    </r>
  </si>
  <si>
    <t>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</si>
  <si>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 xml:space="preserve">EXPERIENCIA SOLCITADA </t>
  </si>
  <si>
    <t>CERTIFICACION 6</t>
  </si>
  <si>
    <t>SOLUCIONES  INMEDIATAS</t>
  </si>
  <si>
    <t>MISION  EMPRESARIAL</t>
  </si>
  <si>
    <t>HUMANOS  ASESORIAS EN  SERVICIOS  OCASIONALES S.A.</t>
  </si>
  <si>
    <t xml:space="preserve">SOLUCIONES EFECTIVAS TEMPORAL SAS </t>
  </si>
  <si>
    <t>LUGOAP SERVICIOS TEMPORALES SAS</t>
  </si>
  <si>
    <t>PTA SAS</t>
  </si>
  <si>
    <t>SERVICIOS Y OUTSOURCING SAS</t>
  </si>
  <si>
    <t xml:space="preserve">Jefe  Oficina  Asesora  Juridica y Contratacion  </t>
  </si>
  <si>
    <t>SOLUCIONES   INMEDIATAS</t>
  </si>
  <si>
    <t>HUMANOS   ASESORIAS  EN  SERVICIOS OCASONALES S.A.</t>
  </si>
  <si>
    <t>SOLUCIONES  EFECTIVAS TEMPORAL   SAS</t>
  </si>
  <si>
    <t>LUGOAP  SERVICIOS  TEMPORALES  SAS</t>
  </si>
  <si>
    <t>SERVICIOS Y OUTSOURGING SAS</t>
  </si>
  <si>
    <t>COMPANIA  COLOMBIANA  DE  SERVICIOS  TEMPORALES  SAS</t>
  </si>
  <si>
    <t>MISION EMPRESARIAL</t>
  </si>
  <si>
    <t>LUGOAP SERVICIOS  TEMPORALES  SAS</t>
  </si>
  <si>
    <t>SERVICIOS Y    OUTSOURCING SAS</t>
  </si>
  <si>
    <t>COMPANIA  COLOMBIANA  DE  SERVICIOS TEMPORALES   SAS</t>
  </si>
  <si>
    <t>COMPANIA COLOMBIANA DE  SERVICIOS  TEMPORALES  SAS</t>
  </si>
  <si>
    <t>COMPANIA  COLOMNIANA DE  SERVICIOS  TEMPORALES</t>
  </si>
  <si>
    <t xml:space="preserve">FOLIO 5 y  6 </t>
  </si>
  <si>
    <t>FOLIO 11 AL 24</t>
  </si>
  <si>
    <t>FOLIO 26 AL  35</t>
  </si>
  <si>
    <t>FOLIO 39 Y 40</t>
  </si>
  <si>
    <t>FOLIO 37  Y 38</t>
  </si>
  <si>
    <t>FOLIO 42</t>
  </si>
  <si>
    <t>FOLIO  47</t>
  </si>
  <si>
    <t>FOLIO 44 Y 45</t>
  </si>
  <si>
    <t xml:space="preserve"> FOLIO  49</t>
  </si>
  <si>
    <t>6.1%</t>
  </si>
  <si>
    <t>FOLIO  83 Y 84</t>
  </si>
  <si>
    <t xml:space="preserve">FOLIO 82 </t>
  </si>
  <si>
    <t>ALPLA COLOMBIA  LTDA - CTO No. SERCON729 DE  2019 POR  VALOR  DE  $ 1.307.382.693</t>
  </si>
  <si>
    <t>KUEHNE + NAGEL SAS- CTO No. SN- 2019 POR  VALOR DE  $5.804.754.620</t>
  </si>
  <si>
    <t>FOLIO 5 Y 6</t>
  </si>
  <si>
    <t>FOLIO 7 AL 18</t>
  </si>
  <si>
    <t>FOLIO 23 AL 29</t>
  </si>
  <si>
    <t>FOLIO 30  Y 31</t>
  </si>
  <si>
    <t>FOLIO 32 Y 33</t>
  </si>
  <si>
    <t>FOLIO34</t>
  </si>
  <si>
    <t>FOLIO 35 AL 41</t>
  </si>
  <si>
    <t>FOLIO 5</t>
  </si>
  <si>
    <t>FOLIO 43</t>
  </si>
  <si>
    <t>7.8 %</t>
  </si>
  <si>
    <t>FOLIO 64 Y 65</t>
  </si>
  <si>
    <t>FOLIO 91</t>
  </si>
  <si>
    <t>FOLIO 92 AL  94</t>
  </si>
  <si>
    <t>EMPRESA  NACIONAL PROMOTORA  DEL  DESARROLLO TERRITORIAL EN  TERRITORIO- CTO  No. 2180879 por  valor  de  $ 25.577.622.036</t>
  </si>
  <si>
    <t>COMERCIALIZADORA  INTERNACIONAL  JEANS SAS- CTO No. 29 por  valor  de  $ 28.429.263.685</t>
  </si>
  <si>
    <t>TERMIJEANS SERVICIO  DE  TERMINACION  SAS- CTO No. 24 por  valor  de  $ 6.083.721.069</t>
  </si>
  <si>
    <t>FOLIO 2 Y 3</t>
  </si>
  <si>
    <t>FOLIO 4 AL 11</t>
  </si>
  <si>
    <t>FOLIO 14 Y 15</t>
  </si>
  <si>
    <t>FOLIO 27 Y 28</t>
  </si>
  <si>
    <t>FOLIO 31 Y 32</t>
  </si>
  <si>
    <t>FOLIO 29</t>
  </si>
  <si>
    <t>FOLIO 33 AL 37</t>
  </si>
  <si>
    <t>FOLIO 41</t>
  </si>
  <si>
    <t>6.08%</t>
  </si>
  <si>
    <t>FOLIO 60 Y 61</t>
  </si>
  <si>
    <t>FOLIO 63 AL 66</t>
  </si>
  <si>
    <t xml:space="preserve">FOLIO 67 Y 68 </t>
  </si>
  <si>
    <t>SOCIEDAD FIDUCIARIA DE  DESARROLLO  AGROPECUARIO S.A. FIDUAGRARIA - CTO  No. SN - por  valor de $ 22.646.108.779</t>
  </si>
  <si>
    <t>TURFLOR SAS -  CT0 No. SN - por  valor  de $ 8.988.500.000</t>
  </si>
  <si>
    <t>ACECUMA CONSTRUTORES LTDA - CTO  No. SN - por  valor $ 8.385.700.000</t>
  </si>
  <si>
    <t>DON MAIZ SAS  CTO  No. SN - por  valor  de  $ 2.957.500.000</t>
  </si>
  <si>
    <t>LEGRAND COLOMBIA S.A.- CTO No. SN - por  valor  $ 2.005.000.000</t>
  </si>
  <si>
    <t>ARNESES Y  GOMAS S.A. - CTO No. SN - por  valor  de $ 2.455.000.000</t>
  </si>
  <si>
    <t>FOLIO 25  y  26</t>
  </si>
  <si>
    <t xml:space="preserve">FOLIO 27 y 28 </t>
  </si>
  <si>
    <t>FOLIO 33</t>
  </si>
  <si>
    <t>FOLIO 34</t>
  </si>
  <si>
    <t>FOLIO 40</t>
  </si>
  <si>
    <t>4.9 %</t>
  </si>
  <si>
    <t>FOLIO 154 y 155</t>
  </si>
  <si>
    <t>FOLIO 156 y 157</t>
  </si>
  <si>
    <t>FOLIO 216 y 217</t>
  </si>
  <si>
    <t>FOLIO 238 al 290</t>
  </si>
  <si>
    <t>FOLIO 291 al 305</t>
  </si>
  <si>
    <t>HOSPITAL  SAN  VICENTE  DE  PAUL DE  CIRCACIA, QUINDIO - CTO No. 1 de  2019, por  valor  de $ 758.372.490</t>
  </si>
  <si>
    <t>HOSPITAL  SANTA ANA  DE  PIJAO QUINDIO - CTO  No. CPS - 001-2020, por   valor  de  $ 131'670.450</t>
  </si>
  <si>
    <t>HOSPITAL  DEPARTAMENTAL  SAN JOSE  NEIRA - CALDAS, CTO No.01  por  valor  de  $ 46.110.606</t>
  </si>
  <si>
    <t>EMPRESA SOCIAL DEL ESTADO  ARMENIA - QUINDIO,  cto  No. 004 por  valor  de  $ 2.380.992.681</t>
  </si>
  <si>
    <t xml:space="preserve">              Jefe  Oficina  Asesora Juridica y  Contractual</t>
  </si>
  <si>
    <t>FOLIO 16 AL 22</t>
  </si>
  <si>
    <t>FOLIO 23 AL 25</t>
  </si>
  <si>
    <t>FOLIO 17</t>
  </si>
  <si>
    <t>FOLIO 29 Y 30</t>
  </si>
  <si>
    <t>FOLIO 1 Y 2</t>
  </si>
  <si>
    <t>FOLIO  11 Y 12</t>
  </si>
  <si>
    <t>FOLIO 13Y  15</t>
  </si>
  <si>
    <t>FOLIO  14</t>
  </si>
  <si>
    <t>FOLIO 4</t>
  </si>
  <si>
    <t>FOLIO 19</t>
  </si>
  <si>
    <t>FOLIO 22</t>
  </si>
  <si>
    <t>4.0%</t>
  </si>
  <si>
    <t>FOLIO 99 Y 100</t>
  </si>
  <si>
    <t>FOLIO 6 Y 7</t>
  </si>
  <si>
    <t>FOLIO 56</t>
  </si>
  <si>
    <t>ADMINISTRACION TEMPORAL  DEL  SERVICIO EDUCATIVO  EN EL  DEPARTAMENTO   DE  LA  GUAJIRA. DISTRITO  RIOHACHA Y  OS  MUNICIPIOS  DE  MAICAO Y URIBIA - CTO  No. AT- 174 -2019 por  valor  de  $ 352.106.856</t>
  </si>
  <si>
    <t>AGENCIA LOGISTICA DE LAS  FUERZAS MILITARES -CTO No. 001-058-2019 por  valor  de  $ 101.917.761</t>
  </si>
  <si>
    <t>OFICINA  DE  CONTRATACION DEL  MUNICIPIO  DE  NEIVA. CTO No. 707 -2020. por  valor  de  $ 780.000.000</t>
  </si>
  <si>
    <t>EMPRESA DE  LICORES  DE CUNDINAMARCA -CTO No. 5320190116  de 2019, por  valor  de $1.212.000.000</t>
  </si>
  <si>
    <t>FOLIO 4 Y 5</t>
  </si>
  <si>
    <t>FOLIO 4 AL 13</t>
  </si>
  <si>
    <t>FOLIO 15 AL 21</t>
  </si>
  <si>
    <t>FOLIO 22 Y 23</t>
  </si>
  <si>
    <t>FOLIO 24 Y 25</t>
  </si>
  <si>
    <t>FOLIO 26</t>
  </si>
  <si>
    <t>FOLIO 27 AL 30</t>
  </si>
  <si>
    <t xml:space="preserve"> FOLIO 31</t>
  </si>
  <si>
    <t>5.65%</t>
  </si>
  <si>
    <t>FOLIO 51 Y 52</t>
  </si>
  <si>
    <t>FOLIO 53 AL 63</t>
  </si>
  <si>
    <t>FOLIO 78</t>
  </si>
  <si>
    <t>FOLIO 79 AL 84</t>
  </si>
  <si>
    <t>INDUSTRIA MILITAR  - INDUMIL-CTO  No. 159/2019, por  valor  de $ 12.597.158.857</t>
  </si>
  <si>
    <t>INDUSTRIA MILITAR  - INDUMIL-CTO  No. 125/2018, por  valor  de $ 12.072.494.444,98</t>
  </si>
  <si>
    <t>INDUSTRIA MILITAR  - INDUMIL-CTO  No. 148/2017, por  valor  de $ 11.598.130.892.28</t>
  </si>
  <si>
    <t>FOLIO 3 Y 11</t>
  </si>
  <si>
    <t>FOLIO 13 AL 21</t>
  </si>
  <si>
    <t xml:space="preserve">FOLIO 24 Y 25 </t>
  </si>
  <si>
    <t>FOLIO 27</t>
  </si>
  <si>
    <t>FOLIO 1</t>
  </si>
  <si>
    <t>FOLIO 28</t>
  </si>
  <si>
    <t>FOLIO 93 Y 94</t>
  </si>
  <si>
    <t>FOLIO 92</t>
  </si>
  <si>
    <t>OJALA -TA   - CTO  No. SN, por  valor  de  $ 480'459.000</t>
  </si>
  <si>
    <t>FUNDACION EDUCATIVA  METROPOLITANA  UTEM - CTO. No.004 de  2018, por  valor  de  $ 669'563.000</t>
  </si>
  <si>
    <t>5.0%</t>
  </si>
  <si>
    <t>FOLIO 2,3  Y 4</t>
  </si>
  <si>
    <t>COMPANIA  COLOMBIANA  DE  SERVICIOS  TEMPORALES SAS</t>
  </si>
  <si>
    <t>FOLIO 5 AL 15</t>
  </si>
  <si>
    <t>FOLIO 19 AL 28</t>
  </si>
  <si>
    <t>FOLIO 31 Y  32</t>
  </si>
  <si>
    <t>FOLIO 33 Y  34</t>
  </si>
  <si>
    <t>FOLIO 30</t>
  </si>
  <si>
    <t>FOLIO 36  AL  40</t>
  </si>
  <si>
    <t>FOLIO 3</t>
  </si>
  <si>
    <t>VERIFICADO  EN  PAGINA</t>
  </si>
  <si>
    <t>5.58%</t>
  </si>
  <si>
    <t>FOLIO 74 Y 75</t>
  </si>
  <si>
    <t>FOLIO 83 AL 86</t>
  </si>
  <si>
    <t>FOLIO 78AL 81</t>
  </si>
  <si>
    <t>FOLIO 68  AL  73</t>
  </si>
  <si>
    <t>FOLIO 67</t>
  </si>
  <si>
    <t>INTERASEO  SAS- CTO  No. SN, por  valor  de  $ 29.955'587.123</t>
  </si>
  <si>
    <t>ASEO TECNICO SAS ESP-CTO No. SN, por  valor  de  $ 5.900'983.668</t>
  </si>
  <si>
    <t>MEGAPROYECTOS  DE  ILUMINACIONES  DE  COLOMBIA  SAS, CTO No. SN, por  valor de  $ 1.785`603.393</t>
  </si>
  <si>
    <t>CENTRALES  ELECTRICAS DEL  NORTE  DE  SANTANDER S.A. ESP, CTO No. 2017-000011-r2, por  valor  de  $ 1.463'351.150</t>
  </si>
  <si>
    <t>ATESA SERVICIOS AEROPORTUARIOS SAS  ESP - CTO No.SN, por  valor  de 1.099'710.160</t>
  </si>
  <si>
    <t>FOLIO 64  Y 65</t>
  </si>
  <si>
    <t>FOLIO 67  AL  76</t>
  </si>
  <si>
    <t>FOLIO  -78</t>
  </si>
  <si>
    <t>FOLIO  66 AL  83</t>
  </si>
  <si>
    <t>FOLIO 84 AL 90</t>
  </si>
  <si>
    <t>FOLIO 78 AL 120</t>
  </si>
  <si>
    <t>FOLIO 69 AL 75</t>
  </si>
  <si>
    <t>HOSPITAL SANTADER  EMPRESA SOCIAL  DEL ESTADO  CAICEDONIA VALLE  DEL  CAUCA - CTO  No. 26  por  valor  de  $ 722.520.581</t>
  </si>
  <si>
    <t>HOSPITAL  SAN  VICENTE DE  PAUL DE  SANTAROSA  DE  CABAL - RISARALDA-CTO  No. TH -049-20, por  valor  de $2,063'247,595</t>
  </si>
  <si>
    <t>6,102'914,403</t>
  </si>
  <si>
    <t>FOLIO 63 AL  95</t>
  </si>
  <si>
    <t>FOLIO 57 AL 62</t>
  </si>
  <si>
    <t>UNIVERSIDAD  NACIONAL  DE  COLOMBIA - CTO No. 02 -2018, por valor de  $ 1,655'585,443</t>
  </si>
  <si>
    <t>BANCO DE LA  REPUBLICA -CTO 02571100-2011, por  valor de $12,104'889,518</t>
  </si>
  <si>
    <t>NO ANEXA  CTOS</t>
  </si>
  <si>
    <t>DEBE  SUBSANAR - DEBE  ANEXAR  RESOLUCION  DEL  MINISTERIO</t>
  </si>
  <si>
    <t xml:space="preserve">FOLIO 66 Y  67 </t>
  </si>
  <si>
    <t>FOLIO 68 AL 83</t>
  </si>
  <si>
    <t>FOLIO  84 Al 91</t>
  </si>
  <si>
    <t xml:space="preserve">DEBE  SUBSANAR </t>
  </si>
  <si>
    <t>INVITACIÓN ABIERTA No 002 DE 2021</t>
  </si>
  <si>
    <t>CONTRATAR EL SUMINISTRO DE PERSONAL TEMPORAL NECESARIO PARA EL CUMPLIMIENTO DEL PLAN ESTRATEGICO DE LA EMPRESA DE LICORES DE CUNDINAMARCA</t>
  </si>
  <si>
    <t>EVALUACION DOCUMENTOS</t>
  </si>
  <si>
    <t>DOCUMENTO</t>
  </si>
  <si>
    <t>SOLUCIONES INMEDIATAS S.A.</t>
  </si>
  <si>
    <t>NIT</t>
  </si>
  <si>
    <t>800199453-1</t>
  </si>
  <si>
    <t>CUMPLE CON DOCUMENTOS</t>
  </si>
  <si>
    <t xml:space="preserve">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</si>
  <si>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2019.</t>
  </si>
  <si>
    <r>
      <t xml:space="preserve">Presenta la información financiera a diciembre 31 de 2019, según certificación de la Cámara de Comercio de Bogotá Sede virtual , con Código de verificación No. A21155962AFE9D del 09 de Febrero de 2021- </t>
    </r>
    <r>
      <rPr>
        <b/>
        <sz val="8"/>
        <rFont val="Arial"/>
        <family val="2"/>
      </rPr>
      <t>CUMPLE</t>
    </r>
  </si>
  <si>
    <t>MISION EMPRESARIAL SERVICIOS TEMPORALES S.A.</t>
  </si>
  <si>
    <t>811033557-4</t>
  </si>
  <si>
    <r>
      <t xml:space="preserve">Presenta la información financiera a diciembre 31 de 2019, según certificación de la Cámara de Comercio de Medellin Sede virtual , con Código de verificación No. kdbfdrWbaablkfjk del 19 de enero de 2021- </t>
    </r>
    <r>
      <rPr>
        <b/>
        <sz val="8"/>
        <rFont val="Arial"/>
        <family val="2"/>
      </rPr>
      <t>CUMPLE</t>
    </r>
  </si>
  <si>
    <t>HUMANOS ASESORIA EN SERVICIOS OCASIONALES S.A</t>
  </si>
  <si>
    <t>800101289-7</t>
  </si>
  <si>
    <r>
      <t xml:space="preserve">Presenta la información financiera a diciembre 31 de 2019, según certificación de la Cámara de Comercio de Bogotá Sede virtual , con Código de verificación No. A21154834225DC del 08 de Febrero de 2021- </t>
    </r>
    <r>
      <rPr>
        <b/>
        <sz val="8"/>
        <rFont val="Arial"/>
        <family val="2"/>
      </rPr>
      <t>CUMPLE</t>
    </r>
  </si>
  <si>
    <t>SOLUCIONES EFECTIVAS TEMPORAL SAS</t>
  </si>
  <si>
    <t>900577495-3</t>
  </si>
  <si>
    <r>
      <t xml:space="preserve">Presenta la información financiera a diciembre 31 de 2019, según certificación de la Cámara de Comercio de Bogotá Sede virtual , con Código de verificación No. A21070363D1C05 del 20 de Enero de 2021- </t>
    </r>
    <r>
      <rPr>
        <b/>
        <sz val="8"/>
        <rFont val="Arial"/>
        <family val="2"/>
      </rPr>
      <t>CUMPLE</t>
    </r>
  </si>
  <si>
    <t>901163043-4</t>
  </si>
  <si>
    <r>
      <t xml:space="preserve">Presenta la información financiera a diciembre 31 de 2019, según certificación de la Cámara de Comercio de Bogotá Sede virtual , con Código de verificación No. A21163901123BF del 10 de Febrero de 2021- </t>
    </r>
    <r>
      <rPr>
        <b/>
        <sz val="8"/>
        <rFont val="Arial"/>
        <family val="2"/>
      </rPr>
      <t>CUMPLE</t>
    </r>
  </si>
  <si>
    <t>P T A SAS</t>
  </si>
  <si>
    <t>860527350-6</t>
  </si>
  <si>
    <r>
      <t xml:space="preserve">Presenta la información financiera a diciembre 31 de 2019, según certificación de la Cámara de Comercio de Bogotá Sede virtual , con Código de verificación No. A21163380F7A91 del 10 de Febrero de 2021- </t>
    </r>
    <r>
      <rPr>
        <b/>
        <sz val="8"/>
        <rFont val="Arial"/>
        <family val="2"/>
      </rPr>
      <t>CUMPLE</t>
    </r>
  </si>
  <si>
    <t>830103809-5</t>
  </si>
  <si>
    <t>NO CUMPLE</t>
  </si>
  <si>
    <t>Con el fin de verificar la capacidad financiera de los OFERENTES, deberán presentar los documentos relacionados a continuación, con corte al 31 de diciembre de 2020</t>
  </si>
  <si>
    <t>1. Balance General</t>
  </si>
  <si>
    <t>2. Estado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</si>
  <si>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</si>
  <si>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</si>
  <si>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</si>
  <si>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</si>
  <si>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NO CUMPLE - CONTADOR</t>
  </si>
  <si>
    <t xml:space="preserve">7. Declaración de renta del año 2019 o 2020.  </t>
  </si>
  <si>
    <t>COMPAÑÍA COLOMBIANA DE SERVICIOS TEMPORALES SAS</t>
  </si>
  <si>
    <t>830059650-3</t>
  </si>
  <si>
    <r>
      <t xml:space="preserve">Presenta la información financiera a diciembre 31 de 2019, según certificación de la Cámara de Comercio de Bogotá Sede virtual , con Código de verificación No. A211678507BCCD del 10 de Febrero de 2021- </t>
    </r>
    <r>
      <rPr>
        <b/>
        <sz val="8"/>
        <rFont val="Arial"/>
        <family val="2"/>
      </rPr>
      <t>CUMPLE</t>
    </r>
  </si>
  <si>
    <t>INDICADORES FINANCIEROS</t>
  </si>
  <si>
    <t>SOLICITADOS</t>
  </si>
  <si>
    <t>PRESUPUESTO OFICIAL: $1.100.000.000</t>
  </si>
  <si>
    <t>OPCION 1</t>
  </si>
  <si>
    <t>OPCION 2</t>
  </si>
  <si>
    <t>LIQUIDEZ</t>
  </si>
  <si>
    <t>AC/PC</t>
  </si>
  <si>
    <t>&gt; = 1</t>
  </si>
  <si>
    <t>CAPITAL DE TRABAJO</t>
  </si>
  <si>
    <t>AC- PC</t>
  </si>
  <si>
    <t>Igual o mayor  a (50%) del presupuesto oficial.</t>
  </si>
  <si>
    <t>Igual o mayor  a (1) una vez el presupuesto oficial.</t>
  </si>
  <si>
    <t>ENDEUDAMIENTO</t>
  </si>
  <si>
    <t>PT/AT * 100</t>
  </si>
  <si>
    <t>&lt;=60%</t>
  </si>
  <si>
    <t>&lt;=70%</t>
  </si>
  <si>
    <t>En Col $</t>
  </si>
  <si>
    <t>Activo corriente</t>
  </si>
  <si>
    <t>SI</t>
  </si>
  <si>
    <t>Pasivo corriente</t>
  </si>
  <si>
    <t>(-) Pasivo corriente</t>
  </si>
  <si>
    <t>Pasivo Total</t>
  </si>
  <si>
    <t>Activo Total</t>
  </si>
  <si>
    <t>NO</t>
  </si>
  <si>
    <t>INVITACION 02 DE 2021</t>
  </si>
  <si>
    <t xml:space="preserve">DEBE SUBSANAR, APORTANDO LA RESOLUCION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</si>
</sst>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 #,##0.00_-;\-&quot;$&quot;\ * #,##0.00_-;_-&quot;$&quot;\ * &quot;-&quot;??_-;_-@_-"/>
    <numFmt numFmtId="43" formatCode="_-* #,##0.00_-;\-* #,##0.00_-;_-* &quot;-&quot;??_-;_-@_-"/>
    <numFmt numFmtId="164" formatCode="_(* #,##0.00_);_(* \(#,##0.00\);_(* &quot;-&quot;??_);_(@_)"/>
    <numFmt numFmtId="165" formatCode="_-* #,##0.00\ &quot;Pta&quot;_-;\-* #,##0.00\ &quot;Pta&quot;_-;_-* &quot;-&quot;??\ &quot;Pta&quot;_-;_-@_-"/>
    <numFmt numFmtId="166" formatCode="_([$$-409]* #,##0_);_([$$-409]* \(#,##0\);_([$$-409]* &quot;-&quot;??_);_(@_)"/>
    <numFmt numFmtId="167" formatCode="0.0%"/>
    <numFmt numFmtId="168" formatCode="&quot;$&quot;\ #,##0_);[Red]\(&quot;$&quot;\ #,##0\)"/>
    <numFmt numFmtId="169" formatCode="_(* #,##0_);_(* \(#,##0\);_(* &quot;-&quot;??_);_(@_)"/>
    <numFmt numFmtId="171" formatCode="_(&quot;$&quot;\ * #,##0_);_(&quot;$&quot;\ * \(#,##0\);_(&quot;$&quot;\ * &quot;-&quot;_);_(@_)"/>
  </numFmts>
  <fonts count="32" x14ac:knownFonts="1">
    <font>
      <sz val="11"/>
      <color theme="1"/>
      <name val="Calibri"/>
      <family val="2"/>
      <scheme val="minor"/>
    </font>
    <font>
      <b/>
      <sz val="11"/>
      <color theme="1"/>
      <name val="Calibri"/>
      <family val="2"/>
      <scheme val="minor"/>
    </font>
    <font>
      <sz val="10"/>
      <name val="Arial"/>
      <family val="2"/>
    </font>
    <font>
      <b/>
      <sz val="8"/>
      <name val="Arial"/>
      <family val="2"/>
    </font>
    <font>
      <b/>
      <sz val="11"/>
      <name val="Calibri"/>
      <family val="2"/>
      <scheme val="minor"/>
    </font>
    <font>
      <sz val="11"/>
      <name val="Calibri"/>
      <family val="2"/>
      <scheme val="minor"/>
    </font>
    <font>
      <sz val="9"/>
      <name val="Arial"/>
      <family val="2"/>
    </font>
    <font>
      <b/>
      <sz val="11"/>
      <name val="Arial"/>
      <family val="2"/>
    </font>
    <font>
      <sz val="11"/>
      <name val="Arial"/>
      <family val="2"/>
    </font>
    <font>
      <b/>
      <sz val="9"/>
      <name val="Arial"/>
      <family val="2"/>
    </font>
    <font>
      <b/>
      <sz val="12"/>
      <name val="Arial"/>
      <family val="2"/>
    </font>
    <font>
      <sz val="12"/>
      <name val="Arial"/>
      <family val="2"/>
    </font>
    <font>
      <b/>
      <sz val="9"/>
      <color rgb="FF000000"/>
      <name val="Arial"/>
      <family val="2"/>
    </font>
    <font>
      <b/>
      <sz val="10"/>
      <name val="Arial"/>
      <family val="2"/>
    </font>
    <font>
      <sz val="8"/>
      <name val="Arial"/>
      <family val="2"/>
    </font>
    <font>
      <sz val="8"/>
      <color rgb="FF000000"/>
      <name val="Arial"/>
      <family val="2"/>
    </font>
    <font>
      <b/>
      <sz val="8"/>
      <color rgb="FF000000"/>
      <name val="Arial"/>
      <family val="2"/>
    </font>
    <font>
      <sz val="11"/>
      <color theme="1"/>
      <name val="Arial"/>
      <family val="2"/>
    </font>
    <font>
      <sz val="11"/>
      <color theme="1"/>
      <name val="Calibri"/>
      <family val="2"/>
      <scheme val="minor"/>
    </font>
    <font>
      <b/>
      <sz val="9"/>
      <color theme="1"/>
      <name val="Arial"/>
      <family val="2"/>
    </font>
    <font>
      <sz val="10"/>
      <color theme="1"/>
      <name val="Calibri"/>
      <family val="2"/>
      <scheme val="minor"/>
    </font>
    <font>
      <sz val="8"/>
      <color theme="1"/>
      <name val="Calibri"/>
      <family val="2"/>
      <scheme val="minor"/>
    </font>
    <font>
      <b/>
      <sz val="8"/>
      <color rgb="FF000000"/>
      <name val="Calibri"/>
      <family val="2"/>
      <scheme val="minor"/>
    </font>
    <font>
      <b/>
      <sz val="8"/>
      <color theme="1"/>
      <name val="Arial"/>
      <family val="2"/>
    </font>
    <font>
      <sz val="8"/>
      <color theme="1"/>
      <name val="Arial"/>
      <family val="2"/>
    </font>
    <font>
      <b/>
      <sz val="9"/>
      <color rgb="FFFF0000"/>
      <name val="Arial"/>
      <family val="2"/>
    </font>
    <font>
      <sz val="11"/>
      <color rgb="FFFF0000"/>
      <name val="Calibri"/>
      <family val="2"/>
      <scheme val="minor"/>
    </font>
    <font>
      <b/>
      <sz val="11"/>
      <color rgb="FFFF0000"/>
      <name val="Calibri"/>
      <family val="2"/>
      <scheme val="minor"/>
    </font>
    <font>
      <sz val="8"/>
      <color rgb="FFFF0000"/>
      <name val="Arial"/>
      <family val="2"/>
    </font>
    <font>
      <b/>
      <sz val="8"/>
      <color theme="1"/>
      <name val="Calibri"/>
      <family val="2"/>
      <scheme val="minor"/>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auto="1"/>
      </left>
      <right/>
      <top/>
      <bottom/>
      <diagonal/>
    </border>
    <border>
      <left/>
      <right style="medium">
        <color indexed="64"/>
      </right>
      <top/>
      <bottom/>
      <diagonal/>
    </border>
    <border>
      <left/>
      <right/>
      <top/>
      <bottom style="medium">
        <color indexed="64"/>
      </bottom>
      <diagonal/>
    </border>
    <border>
      <left style="medium">
        <color auto="1"/>
      </left>
      <right/>
      <top/>
      <bottom style="medium">
        <color indexed="64"/>
      </bottom>
      <diagonal/>
    </border>
  </borders>
  <cellStyleXfs count="7">
    <xf numFmtId="0" fontId="0" fillId="0" borderId="0"/>
    <xf numFmtId="0" fontId="2" fillId="0" borderId="0"/>
    <xf numFmtId="165" fontId="2" fillId="0" borderId="0" applyFont="0" applyFill="0" applyBorder="0" applyAlignment="0" applyProtection="0"/>
    <xf numFmtId="164"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cellStyleXfs>
  <cellXfs count="199">
    <xf numFmtId="0" fontId="0" fillId="0" borderId="0" xfId="0"/>
    <xf numFmtId="0" fontId="0" fillId="0" borderId="0" xfId="0" applyFont="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Font="1" applyAlignment="1">
      <alignment vertical="center"/>
    </xf>
    <xf numFmtId="0" fontId="6" fillId="0" borderId="0" xfId="0" applyFont="1"/>
    <xf numFmtId="0" fontId="8" fillId="0" borderId="0" xfId="0" applyFont="1"/>
    <xf numFmtId="0" fontId="10" fillId="0" borderId="0" xfId="0" applyFont="1" applyBorder="1" applyAlignment="1">
      <alignment wrapText="1"/>
    </xf>
    <xf numFmtId="0" fontId="6" fillId="0" borderId="0" xfId="0" applyFont="1" applyBorder="1" applyAlignment="1">
      <alignment horizontal="left" vertical="top" wrapText="1"/>
    </xf>
    <xf numFmtId="0" fontId="4" fillId="0" borderId="1" xfId="0" applyFont="1" applyFill="1" applyBorder="1" applyAlignment="1">
      <alignment horizontal="center" vertical="center" wrapText="1"/>
    </xf>
    <xf numFmtId="0" fontId="9" fillId="0" borderId="6" xfId="1" applyFont="1" applyFill="1" applyBorder="1" applyAlignment="1">
      <alignment horizontal="justify" vertical="top"/>
    </xf>
    <xf numFmtId="0" fontId="6" fillId="0" borderId="1" xfId="0" applyFont="1" applyFill="1" applyBorder="1" applyAlignment="1">
      <alignment horizontal="justify" vertical="top"/>
    </xf>
    <xf numFmtId="0" fontId="9"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center"/>
    </xf>
    <xf numFmtId="0" fontId="2" fillId="0" borderId="0" xfId="1"/>
    <xf numFmtId="0" fontId="14" fillId="0" borderId="13"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9" fillId="0" borderId="0" xfId="0" applyFont="1" applyBorder="1" applyAlignment="1">
      <alignment horizontal="left" wrapText="1"/>
    </xf>
    <xf numFmtId="10" fontId="13" fillId="0" borderId="1" xfId="0" applyNumberFormat="1" applyFont="1" applyBorder="1" applyAlignment="1">
      <alignment horizontal="center"/>
    </xf>
    <xf numFmtId="0" fontId="14" fillId="0" borderId="8" xfId="1" applyFont="1" applyFill="1" applyBorder="1" applyAlignment="1">
      <alignment horizontal="center" vertical="center"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5" fillId="0" borderId="0" xfId="1" applyFont="1" applyBorder="1" applyAlignment="1">
      <alignment horizontal="left" vertical="top" wrapText="1"/>
    </xf>
    <xf numFmtId="0" fontId="13" fillId="0" borderId="6" xfId="0" applyFont="1" applyBorder="1" applyAlignment="1">
      <alignment horizontal="justify" vertical="justify"/>
    </xf>
    <xf numFmtId="0" fontId="13" fillId="0" borderId="1" xfId="0" applyFont="1" applyBorder="1" applyAlignment="1">
      <alignment horizontal="justify" vertical="justify"/>
    </xf>
    <xf numFmtId="0" fontId="11" fillId="0" borderId="0" xfId="1" applyFont="1"/>
    <xf numFmtId="0" fontId="13" fillId="3" borderId="1" xfId="0" applyFont="1" applyFill="1" applyBorder="1" applyAlignment="1">
      <alignment horizontal="center"/>
    </xf>
    <xf numFmtId="0" fontId="2" fillId="0" borderId="14" xfId="1" applyBorder="1"/>
    <xf numFmtId="0" fontId="7"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2" xfId="1" applyFont="1" applyFill="1" applyBorder="1" applyAlignment="1">
      <alignment horizontal="center" vertical="top" wrapText="1"/>
    </xf>
    <xf numFmtId="0" fontId="0" fillId="0" borderId="0" xfId="0" applyFont="1"/>
    <xf numFmtId="0" fontId="11" fillId="0" borderId="0" xfId="0" applyFont="1" applyBorder="1" applyAlignment="1">
      <alignment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0" fillId="0" borderId="0" xfId="3" applyFont="1"/>
    <xf numFmtId="164" fontId="0" fillId="0" borderId="0" xfId="0" applyNumberFormat="1"/>
    <xf numFmtId="0" fontId="4" fillId="0" borderId="5" xfId="0" applyFont="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1" fontId="0" fillId="0" borderId="0" xfId="0" applyNumberFormat="1" applyFont="1" applyAlignment="1">
      <alignment vertical="center"/>
    </xf>
    <xf numFmtId="0" fontId="1" fillId="5" borderId="1" xfId="0" applyFont="1" applyFill="1" applyBorder="1" applyAlignment="1">
      <alignment horizontal="center"/>
    </xf>
    <xf numFmtId="1" fontId="1" fillId="0" borderId="1" xfId="0" applyNumberFormat="1"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3" fillId="0" borderId="1" xfId="0" applyFont="1" applyBorder="1" applyAlignment="1">
      <alignment vertical="center"/>
    </xf>
    <xf numFmtId="0" fontId="14" fillId="0" borderId="1" xfId="0" applyFont="1" applyBorder="1" applyAlignment="1">
      <alignment horizontal="justify" vertical="top"/>
    </xf>
    <xf numFmtId="0" fontId="3" fillId="0" borderId="1" xfId="0" applyFont="1" applyBorder="1" applyAlignment="1">
      <alignment vertical="center" wrapText="1"/>
    </xf>
    <xf numFmtId="0" fontId="14" fillId="0" borderId="1" xfId="0" applyFont="1" applyBorder="1" applyAlignment="1">
      <alignment horizontal="justify" vertical="top" wrapText="1"/>
    </xf>
    <xf numFmtId="0" fontId="16" fillId="0" borderId="1" xfId="0" applyFont="1" applyBorder="1" applyAlignment="1">
      <alignment horizontal="justify" vertical="center"/>
    </xf>
    <xf numFmtId="0" fontId="3" fillId="0" borderId="1" xfId="0" applyFont="1" applyBorder="1" applyAlignment="1">
      <alignment horizontal="justify" vertical="top" wrapText="1"/>
    </xf>
    <xf numFmtId="0" fontId="15" fillId="0" borderId="1" xfId="0" applyFont="1" applyBorder="1" applyAlignment="1">
      <alignment horizontal="justify" vertical="center" wrapText="1"/>
    </xf>
    <xf numFmtId="0" fontId="3" fillId="0" borderId="1" xfId="0" applyFont="1" applyBorder="1" applyAlignment="1">
      <alignment horizontal="justify" vertical="center"/>
    </xf>
    <xf numFmtId="0" fontId="14" fillId="0" borderId="1" xfId="0" applyFont="1" applyBorder="1" applyAlignment="1">
      <alignment horizontal="justify" vertical="center"/>
    </xf>
    <xf numFmtId="0" fontId="3" fillId="0" borderId="1" xfId="0" applyFont="1" applyBorder="1" applyAlignment="1">
      <alignment horizontal="center"/>
    </xf>
    <xf numFmtId="0" fontId="14" fillId="0" borderId="1" xfId="0" applyFont="1" applyBorder="1" applyAlignment="1">
      <alignment horizontal="justify" vertical="center" wrapText="1"/>
    </xf>
    <xf numFmtId="0" fontId="24" fillId="0" borderId="1" xfId="0" applyFont="1" applyBorder="1" applyAlignment="1">
      <alignment horizontal="justify" vertical="center"/>
    </xf>
    <xf numFmtId="0" fontId="0" fillId="0" borderId="0" xfId="0" applyBorder="1"/>
    <xf numFmtId="0" fontId="0" fillId="0" borderId="15" xfId="0" applyBorder="1"/>
    <xf numFmtId="0" fontId="23" fillId="0" borderId="1" xfId="0" applyFont="1" applyBorder="1" applyAlignment="1">
      <alignment horizontal="justify" vertical="center"/>
    </xf>
    <xf numFmtId="0" fontId="3" fillId="0" borderId="1" xfId="0" applyFont="1" applyBorder="1" applyAlignment="1">
      <alignment horizontal="center" vertical="center" wrapText="1"/>
    </xf>
    <xf numFmtId="0" fontId="9" fillId="3" borderId="6" xfId="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0" xfId="1" applyFont="1" applyFill="1"/>
    <xf numFmtId="0" fontId="8" fillId="0" borderId="0" xfId="1" applyFont="1"/>
    <xf numFmtId="0" fontId="18" fillId="0" borderId="0" xfId="0" applyFont="1"/>
    <xf numFmtId="0" fontId="4" fillId="0" borderId="0" xfId="0" applyFont="1" applyBorder="1" applyAlignment="1">
      <alignment horizontal="left" vertical="top" wrapText="1"/>
    </xf>
    <xf numFmtId="0" fontId="3" fillId="4" borderId="17" xfId="1" applyFont="1" applyFill="1" applyBorder="1" applyAlignment="1">
      <alignment horizontal="justify" vertical="top"/>
    </xf>
    <xf numFmtId="0" fontId="3" fillId="4" borderId="18" xfId="1" applyFont="1" applyFill="1" applyBorder="1" applyAlignment="1">
      <alignment horizontal="center" vertical="center" wrapText="1"/>
    </xf>
    <xf numFmtId="166" fontId="15" fillId="0" borderId="8" xfId="2" applyNumberFormat="1" applyFont="1" applyFill="1" applyBorder="1" applyAlignment="1">
      <alignment horizontal="justify" vertical="center"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justify"/>
    </xf>
    <xf numFmtId="43" fontId="0" fillId="0" borderId="0" xfId="0" applyNumberFormat="1"/>
    <xf numFmtId="164" fontId="14" fillId="0" borderId="8" xfId="3" applyFont="1" applyFill="1" applyBorder="1" applyAlignment="1">
      <alignment horizontal="center" vertical="center" wrapText="1"/>
    </xf>
    <xf numFmtId="0" fontId="25" fillId="0" borderId="1" xfId="0" applyFont="1" applyFill="1" applyBorder="1" applyAlignment="1">
      <alignment horizontal="center" vertical="center" wrapText="1"/>
    </xf>
    <xf numFmtId="0" fontId="15" fillId="0" borderId="1" xfId="0" applyFont="1" applyBorder="1" applyAlignment="1">
      <alignment horizontal="justify" vertical="top" wrapText="1"/>
    </xf>
    <xf numFmtId="0" fontId="28" fillId="0" borderId="8" xfId="1" applyFont="1" applyFill="1" applyBorder="1" applyAlignment="1">
      <alignment horizontal="center" vertical="center" wrapText="1"/>
    </xf>
    <xf numFmtId="164" fontId="26" fillId="0" borderId="0" xfId="3" applyFont="1"/>
    <xf numFmtId="0" fontId="27" fillId="0" borderId="5"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9" fillId="0" borderId="4" xfId="0" applyFont="1" applyBorder="1" applyAlignment="1">
      <alignment horizontal="left" wrapText="1"/>
    </xf>
    <xf numFmtId="0" fontId="10" fillId="0" borderId="0" xfId="0" applyFont="1" applyAlignment="1">
      <alignment horizontal="center"/>
    </xf>
    <xf numFmtId="0" fontId="0" fillId="0" borderId="0" xfId="0" applyAlignment="1">
      <alignment horizontal="center"/>
    </xf>
    <xf numFmtId="0" fontId="10" fillId="0" borderId="0" xfId="1" applyFont="1" applyBorder="1" applyAlignment="1">
      <alignment horizontal="left" vertical="top" wrapText="1"/>
    </xf>
    <xf numFmtId="0" fontId="11" fillId="0" borderId="0" xfId="1" applyFont="1" applyBorder="1" applyAlignment="1">
      <alignment horizontal="left" vertical="top" wrapText="1"/>
    </xf>
    <xf numFmtId="0" fontId="10" fillId="0" borderId="9" xfId="1" applyFont="1" applyBorder="1" applyAlignment="1">
      <alignment horizontal="center"/>
    </xf>
    <xf numFmtId="0" fontId="10" fillId="0" borderId="2" xfId="1" applyFont="1" applyBorder="1" applyAlignment="1">
      <alignment horizontal="center"/>
    </xf>
    <xf numFmtId="0" fontId="10" fillId="0" borderId="10" xfId="1" applyFont="1" applyBorder="1" applyAlignment="1">
      <alignment horizontal="center"/>
    </xf>
    <xf numFmtId="0" fontId="7" fillId="0" borderId="0" xfId="1" applyFont="1" applyFill="1" applyBorder="1" applyAlignment="1">
      <alignment horizontal="left" vertical="top"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6" fillId="0" borderId="0" xfId="1" applyFont="1" applyBorder="1" applyAlignment="1">
      <alignment horizontal="left" vertical="top" wrapText="1"/>
    </xf>
    <xf numFmtId="0" fontId="3" fillId="4" borderId="16" xfId="1" applyFont="1" applyFill="1" applyBorder="1" applyAlignment="1">
      <alignment horizontal="center" vertical="top"/>
    </xf>
    <xf numFmtId="0" fontId="3" fillId="4" borderId="12" xfId="1" applyFont="1" applyFill="1" applyBorder="1" applyAlignment="1">
      <alignment horizontal="center" vertical="top"/>
    </xf>
    <xf numFmtId="0" fontId="14" fillId="0" borderId="20" xfId="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9" fillId="0" borderId="0" xfId="1"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19" fillId="6" borderId="0" xfId="0" applyFont="1" applyFill="1" applyAlignment="1">
      <alignment horizontal="left"/>
    </xf>
    <xf numFmtId="0" fontId="0" fillId="6" borderId="0" xfId="0" applyFill="1"/>
    <xf numFmtId="0" fontId="19" fillId="6" borderId="0" xfId="0" applyFont="1" applyFill="1" applyAlignment="1">
      <alignment horizontal="justify" vertical="center" wrapText="1"/>
    </xf>
    <xf numFmtId="0" fontId="0" fillId="6" borderId="0" xfId="0" applyFill="1" applyAlignment="1">
      <alignment vertical="top"/>
    </xf>
    <xf numFmtId="0" fontId="23" fillId="6" borderId="0" xfId="0" applyFont="1" applyFill="1"/>
    <xf numFmtId="0" fontId="24" fillId="6" borderId="0" xfId="0" applyFont="1" applyFill="1"/>
    <xf numFmtId="0" fontId="23" fillId="6" borderId="7" xfId="0" applyFont="1" applyFill="1" applyBorder="1" applyAlignment="1">
      <alignment horizontal="center" vertical="center"/>
    </xf>
    <xf numFmtId="0" fontId="23" fillId="6" borderId="7" xfId="0" applyFont="1" applyFill="1" applyBorder="1" applyAlignment="1">
      <alignment horizontal="center" vertical="center" wrapText="1"/>
    </xf>
    <xf numFmtId="0" fontId="24" fillId="6" borderId="19" xfId="0" applyFont="1" applyFill="1" applyBorder="1" applyAlignment="1">
      <alignment horizontal="center"/>
    </xf>
    <xf numFmtId="0" fontId="24" fillId="6" borderId="19" xfId="0" applyFont="1" applyFill="1" applyBorder="1" applyAlignment="1">
      <alignment horizontal="center" vertical="center"/>
    </xf>
    <xf numFmtId="164" fontId="0" fillId="6" borderId="0" xfId="3" applyFont="1" applyFill="1"/>
    <xf numFmtId="0" fontId="23" fillId="6" borderId="24" xfId="0" applyFont="1" applyFill="1" applyBorder="1" applyAlignment="1">
      <alignment horizontal="justify" vertical="justify" wrapText="1"/>
    </xf>
    <xf numFmtId="167" fontId="3" fillId="6" borderId="24" xfId="6" applyNumberFormat="1" applyFont="1" applyFill="1" applyBorder="1" applyAlignment="1">
      <alignment horizontal="center" vertical="justify"/>
    </xf>
    <xf numFmtId="0" fontId="24" fillId="6" borderId="25" xfId="0" applyFont="1" applyFill="1" applyBorder="1" applyAlignment="1">
      <alignment horizontal="left" vertical="center" wrapText="1"/>
    </xf>
    <xf numFmtId="0" fontId="14" fillId="6" borderId="25" xfId="0" applyFont="1" applyFill="1" applyBorder="1" applyAlignment="1">
      <alignment horizontal="justify" vertical="center" wrapText="1"/>
    </xf>
    <xf numFmtId="0" fontId="0" fillId="6" borderId="0" xfId="0" applyFill="1" applyBorder="1" applyAlignment="1">
      <alignment vertical="justify"/>
    </xf>
    <xf numFmtId="0" fontId="0" fillId="6" borderId="0" xfId="0" applyFill="1" applyBorder="1" applyAlignment="1">
      <alignment horizontal="center"/>
    </xf>
    <xf numFmtId="0" fontId="14" fillId="6" borderId="25" xfId="0" applyFont="1" applyFill="1" applyBorder="1" applyAlignment="1">
      <alignment horizontal="justify" vertical="top" wrapText="1"/>
    </xf>
    <xf numFmtId="0" fontId="5" fillId="6" borderId="0" xfId="0" applyFont="1" applyFill="1"/>
    <xf numFmtId="0" fontId="23" fillId="6" borderId="11" xfId="0" applyFont="1" applyFill="1" applyBorder="1" applyAlignment="1">
      <alignment horizontal="center" vertical="center" wrapText="1"/>
    </xf>
    <xf numFmtId="0" fontId="24" fillId="6" borderId="26" xfId="0" applyFont="1" applyFill="1" applyBorder="1" applyAlignment="1">
      <alignment horizontal="center"/>
    </xf>
    <xf numFmtId="0" fontId="24" fillId="6" borderId="27" xfId="0" applyFont="1" applyFill="1" applyBorder="1" applyAlignment="1">
      <alignment horizontal="center" vertical="center"/>
    </xf>
    <xf numFmtId="0" fontId="24" fillId="6" borderId="28"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24" fillId="6" borderId="24" xfId="0" applyFont="1" applyFill="1" applyBorder="1"/>
    <xf numFmtId="167" fontId="3" fillId="6" borderId="29" xfId="6" applyNumberFormat="1" applyFont="1" applyFill="1" applyBorder="1" applyAlignment="1">
      <alignment horizontal="center" vertical="center"/>
    </xf>
    <xf numFmtId="0" fontId="24" fillId="6" borderId="24" xfId="0" applyFont="1" applyFill="1" applyBorder="1" applyAlignment="1">
      <alignment wrapText="1"/>
    </xf>
    <xf numFmtId="0" fontId="24" fillId="6" borderId="25" xfId="0" applyFont="1" applyFill="1" applyBorder="1" applyAlignment="1">
      <alignment wrapText="1"/>
    </xf>
    <xf numFmtId="167" fontId="3" fillId="6" borderId="30" xfId="6" applyNumberFormat="1" applyFont="1" applyFill="1" applyBorder="1" applyAlignment="1">
      <alignment horizontal="center" vertical="center"/>
    </xf>
    <xf numFmtId="0" fontId="1" fillId="6" borderId="0" xfId="0" applyFont="1" applyFill="1"/>
    <xf numFmtId="0" fontId="0" fillId="6" borderId="0" xfId="0" applyFont="1" applyFill="1"/>
    <xf numFmtId="0" fontId="0" fillId="6" borderId="0" xfId="0" applyFont="1" applyFill="1" applyAlignment="1">
      <alignment horizontal="justify" vertical="justify"/>
    </xf>
    <xf numFmtId="0" fontId="29" fillId="6" borderId="9" xfId="0" applyFont="1" applyFill="1" applyBorder="1" applyAlignment="1">
      <alignment horizontal="center" vertical="center"/>
    </xf>
    <xf numFmtId="0" fontId="29" fillId="6" borderId="31"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0" fillId="6" borderId="0" xfId="0" applyFont="1" applyFill="1" applyBorder="1"/>
    <xf numFmtId="0" fontId="29" fillId="6" borderId="32" xfId="0" applyFont="1" applyFill="1" applyBorder="1" applyAlignment="1">
      <alignment horizontal="center" vertical="center"/>
    </xf>
    <xf numFmtId="0" fontId="29" fillId="6" borderId="32" xfId="0" applyFont="1" applyFill="1" applyBorder="1" applyAlignment="1">
      <alignment vertical="center" wrapText="1"/>
    </xf>
    <xf numFmtId="0" fontId="29" fillId="6" borderId="0" xfId="0" applyFont="1" applyFill="1" applyBorder="1" applyAlignment="1">
      <alignment horizontal="center" vertical="center" wrapText="1"/>
    </xf>
    <xf numFmtId="0" fontId="29" fillId="6" borderId="33" xfId="0" applyFont="1" applyFill="1" applyBorder="1" applyAlignment="1">
      <alignment horizontal="center" vertical="center" wrapText="1"/>
    </xf>
    <xf numFmtId="0" fontId="21" fillId="6" borderId="32" xfId="0" applyFont="1" applyFill="1" applyBorder="1" applyAlignment="1">
      <alignment vertical="center"/>
    </xf>
    <xf numFmtId="0" fontId="21" fillId="6" borderId="19" xfId="0" applyFont="1" applyFill="1" applyBorder="1" applyAlignment="1">
      <alignment vertical="center"/>
    </xf>
    <xf numFmtId="0" fontId="21" fillId="6" borderId="19" xfId="0" applyFont="1" applyFill="1" applyBorder="1" applyAlignment="1">
      <alignment horizontal="center" vertical="center"/>
    </xf>
    <xf numFmtId="0" fontId="21" fillId="6" borderId="9" xfId="0" applyFont="1" applyFill="1" applyBorder="1" applyAlignment="1">
      <alignment horizontal="justify" vertical="center" wrapText="1"/>
    </xf>
    <xf numFmtId="0" fontId="21" fillId="6" borderId="7" xfId="0" applyFont="1" applyFill="1" applyBorder="1" applyAlignment="1">
      <alignment horizontal="justify" vertical="center" wrapText="1"/>
    </xf>
    <xf numFmtId="168" fontId="21" fillId="6" borderId="7" xfId="3" applyNumberFormat="1" applyFont="1" applyFill="1" applyBorder="1" applyAlignment="1">
      <alignment horizontal="justify" vertical="center" wrapText="1"/>
    </xf>
    <xf numFmtId="41" fontId="0" fillId="6" borderId="0" xfId="4" applyNumberFormat="1" applyFont="1" applyFill="1" applyBorder="1" applyAlignment="1">
      <alignment horizontal="center" vertical="center"/>
    </xf>
    <xf numFmtId="0" fontId="21" fillId="6" borderId="7" xfId="0" applyFont="1" applyFill="1" applyBorder="1" applyAlignment="1">
      <alignment vertical="center"/>
    </xf>
    <xf numFmtId="0" fontId="21" fillId="6" borderId="7" xfId="0" applyFont="1" applyFill="1" applyBorder="1" applyAlignment="1">
      <alignment horizontal="center" vertical="center"/>
    </xf>
    <xf numFmtId="0" fontId="21" fillId="6" borderId="0" xfId="0" applyFont="1" applyFill="1" applyBorder="1" applyAlignment="1">
      <alignment horizontal="justify" vertical="center" wrapText="1"/>
    </xf>
    <xf numFmtId="0" fontId="21" fillId="6" borderId="0" xfId="0" applyFont="1" applyFill="1" applyBorder="1"/>
    <xf numFmtId="0" fontId="21" fillId="6" borderId="0" xfId="0" applyFont="1" applyFill="1" applyBorder="1" applyAlignment="1">
      <alignment horizontal="center"/>
    </xf>
    <xf numFmtId="0" fontId="1" fillId="6" borderId="0" xfId="0" applyFont="1" applyFill="1" applyBorder="1" applyAlignment="1">
      <alignment horizontal="center"/>
    </xf>
    <xf numFmtId="49" fontId="30" fillId="6" borderId="9" xfId="0" applyNumberFormat="1" applyFont="1" applyFill="1" applyBorder="1" applyAlignment="1">
      <alignment horizontal="center" vertical="justify" wrapText="1"/>
    </xf>
    <xf numFmtId="49" fontId="30" fillId="6" borderId="10" xfId="0" applyNumberFormat="1" applyFont="1" applyFill="1" applyBorder="1" applyAlignment="1">
      <alignment horizontal="center" vertical="justify" wrapText="1"/>
    </xf>
    <xf numFmtId="49" fontId="30" fillId="6" borderId="11" xfId="0" applyNumberFormat="1" applyFont="1" applyFill="1" applyBorder="1" applyAlignment="1">
      <alignment horizontal="center" vertical="justify" wrapText="1"/>
    </xf>
    <xf numFmtId="0" fontId="30" fillId="6" borderId="7" xfId="0" applyFont="1" applyFill="1" applyBorder="1" applyAlignment="1">
      <alignment horizontal="center" vertical="justify" wrapText="1"/>
    </xf>
    <xf numFmtId="0" fontId="30" fillId="6" borderId="32" xfId="0" applyFont="1" applyFill="1" applyBorder="1" applyAlignment="1">
      <alignment horizontal="center"/>
    </xf>
    <xf numFmtId="0" fontId="31" fillId="6" borderId="0" xfId="0" applyFont="1" applyFill="1" applyBorder="1"/>
    <xf numFmtId="0" fontId="31" fillId="6" borderId="32" xfId="0" applyFont="1" applyFill="1" applyBorder="1"/>
    <xf numFmtId="0" fontId="31" fillId="6" borderId="34" xfId="0" applyFont="1" applyFill="1" applyBorder="1" applyAlignment="1">
      <alignment horizontal="center"/>
    </xf>
    <xf numFmtId="169" fontId="31" fillId="6" borderId="34" xfId="3" applyNumberFormat="1" applyFont="1" applyFill="1" applyBorder="1"/>
    <xf numFmtId="39" fontId="31" fillId="6" borderId="0" xfId="3" applyNumberFormat="1" applyFont="1" applyFill="1" applyBorder="1"/>
    <xf numFmtId="164" fontId="30" fillId="6" borderId="21" xfId="3" applyNumberFormat="1" applyFont="1" applyFill="1" applyBorder="1" applyAlignment="1">
      <alignment horizontal="center"/>
    </xf>
    <xf numFmtId="0" fontId="31" fillId="6" borderId="0" xfId="0" applyFont="1" applyFill="1" applyBorder="1" applyAlignment="1">
      <alignment horizontal="center"/>
    </xf>
    <xf numFmtId="169" fontId="31" fillId="6" borderId="0" xfId="3" applyNumberFormat="1" applyFont="1" applyFill="1" applyBorder="1"/>
    <xf numFmtId="164" fontId="31" fillId="6" borderId="0" xfId="3" applyNumberFormat="1" applyFont="1" applyFill="1" applyBorder="1"/>
    <xf numFmtId="171" fontId="31" fillId="6" borderId="0" xfId="5" applyNumberFormat="1" applyFont="1" applyFill="1" applyBorder="1"/>
    <xf numFmtId="2" fontId="31" fillId="6" borderId="0" xfId="6" applyNumberFormat="1" applyFont="1" applyFill="1" applyBorder="1"/>
    <xf numFmtId="0" fontId="31" fillId="6" borderId="35" xfId="0" applyFont="1" applyFill="1" applyBorder="1"/>
    <xf numFmtId="0" fontId="31" fillId="6" borderId="34" xfId="0" applyFont="1" applyFill="1" applyBorder="1"/>
    <xf numFmtId="0" fontId="31" fillId="6" borderId="22" xfId="0" applyFont="1" applyFill="1" applyBorder="1"/>
    <xf numFmtId="0" fontId="30" fillId="6" borderId="9" xfId="0" applyFont="1" applyFill="1" applyBorder="1" applyAlignment="1">
      <alignment horizontal="center" vertical="justify" wrapText="1"/>
    </xf>
    <xf numFmtId="0" fontId="30" fillId="6" borderId="10" xfId="0" applyFont="1" applyFill="1" applyBorder="1" applyAlignment="1">
      <alignment horizontal="center" vertical="justify" wrapText="1"/>
    </xf>
    <xf numFmtId="0" fontId="30" fillId="6" borderId="11" xfId="0" applyFont="1" applyFill="1" applyBorder="1" applyAlignment="1">
      <alignment horizontal="center" vertical="justify"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0" fillId="0" borderId="0" xfId="0" applyFont="1" applyAlignment="1">
      <alignment horizontal="center" vertical="center" wrapText="1"/>
    </xf>
  </cellXfs>
  <cellStyles count="7">
    <cellStyle name="Millares" xfId="3" builtinId="3"/>
    <cellStyle name="Millares [0]" xfId="4" builtinId="6"/>
    <cellStyle name="Moneda" xfId="5" builtinId="4"/>
    <cellStyle name="Moneda 2" xfId="2"/>
    <cellStyle name="Normal" xfId="0" builtinId="0"/>
    <cellStyle name="Normal 3" xfId="1"/>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176</xdr:row>
      <xdr:rowOff>0</xdr:rowOff>
    </xdr:from>
    <xdr:to>
      <xdr:col>9</xdr:col>
      <xdr:colOff>209550</xdr:colOff>
      <xdr:row>194</xdr:row>
      <xdr:rowOff>142875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957750"/>
          <a:ext cx="10572750"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211;N%20INV.%20No.002-2021%20TEMPORALES%20FINANCI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61">
          <cell r="A61" t="str">
            <v>CONTRATAR EL SUMINISTRO DE PERSONAL TEMPORAL NECESARIO PARA EL CUMPLIMIENTO DEL PLAN ESTRATEGICO DE LA EMPRESA DE LICORES DE CUNDINAMARCA</v>
          </cell>
        </row>
        <row r="62">
          <cell r="A62" t="str">
            <v>INDICADORES FINANCIEROS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80" zoomScaleNormal="80" workbookViewId="0">
      <pane ySplit="1" topLeftCell="A17" activePane="bottomLeft" state="frozen"/>
      <selection pane="bottomLeft" activeCell="A17" sqref="A17"/>
    </sheetView>
  </sheetViews>
  <sheetFormatPr baseColWidth="10" defaultRowHeight="15" x14ac:dyDescent="0.25"/>
  <cols>
    <col min="1" max="1" width="49.140625" customWidth="1"/>
    <col min="2" max="2" width="23.28515625" customWidth="1"/>
    <col min="3" max="3" width="23.7109375" customWidth="1"/>
    <col min="4" max="4" width="21.42578125" customWidth="1"/>
    <col min="5" max="5" width="23.28515625" customWidth="1"/>
    <col min="6" max="6" width="24.85546875" customWidth="1"/>
    <col min="7" max="9" width="25.140625" customWidth="1"/>
  </cols>
  <sheetData>
    <row r="1" spans="1:9" ht="6.75" customHeight="1" x14ac:dyDescent="0.25">
      <c r="A1" s="8"/>
      <c r="B1" s="8"/>
      <c r="C1" s="8"/>
      <c r="D1" s="8"/>
      <c r="E1" s="8"/>
      <c r="F1" s="8"/>
      <c r="G1" s="8"/>
      <c r="H1" s="8"/>
      <c r="I1" s="8"/>
    </row>
    <row r="2" spans="1:9" ht="34.15" customHeight="1" x14ac:dyDescent="0.25">
      <c r="A2" s="94" t="s">
        <v>20</v>
      </c>
      <c r="B2" s="95"/>
      <c r="C2" s="95"/>
      <c r="D2" s="95"/>
      <c r="E2" s="95"/>
      <c r="F2" s="95"/>
      <c r="G2" s="95"/>
      <c r="H2" s="95"/>
      <c r="I2" s="95"/>
    </row>
    <row r="3" spans="1:9" x14ac:dyDescent="0.25">
      <c r="A3" s="9"/>
      <c r="B3" s="9"/>
      <c r="C3" s="9"/>
      <c r="D3" s="9"/>
      <c r="E3" s="9"/>
      <c r="F3" s="9"/>
      <c r="G3" s="9"/>
      <c r="H3" s="9"/>
      <c r="I3" s="9"/>
    </row>
    <row r="4" spans="1:9" x14ac:dyDescent="0.25">
      <c r="A4" s="51" t="s">
        <v>11</v>
      </c>
      <c r="B4" s="69" t="s">
        <v>1</v>
      </c>
      <c r="C4" s="69" t="s">
        <v>1</v>
      </c>
      <c r="D4" s="69" t="s">
        <v>1</v>
      </c>
      <c r="E4" s="69" t="s">
        <v>1</v>
      </c>
      <c r="F4" s="69" t="s">
        <v>1</v>
      </c>
      <c r="G4" s="69" t="s">
        <v>1</v>
      </c>
      <c r="H4" s="69" t="s">
        <v>1</v>
      </c>
      <c r="I4" s="69" t="s">
        <v>1</v>
      </c>
    </row>
    <row r="5" spans="1:9" ht="45.6" customHeight="1" x14ac:dyDescent="0.25">
      <c r="A5" s="52"/>
      <c r="B5" s="53" t="s">
        <v>90</v>
      </c>
      <c r="C5" s="53" t="s">
        <v>91</v>
      </c>
      <c r="D5" s="53" t="s">
        <v>92</v>
      </c>
      <c r="E5" s="53" t="s">
        <v>93</v>
      </c>
      <c r="F5" s="53" t="s">
        <v>94</v>
      </c>
      <c r="G5" s="53" t="s">
        <v>95</v>
      </c>
      <c r="H5" s="53" t="s">
        <v>96</v>
      </c>
      <c r="I5" s="53" t="s">
        <v>221</v>
      </c>
    </row>
    <row r="6" spans="1:9" x14ac:dyDescent="0.25">
      <c r="A6" s="54" t="s">
        <v>12</v>
      </c>
      <c r="B6" s="69" t="s">
        <v>110</v>
      </c>
      <c r="C6" s="69" t="s">
        <v>124</v>
      </c>
      <c r="D6" s="69" t="s">
        <v>140</v>
      </c>
      <c r="E6" s="69" t="s">
        <v>178</v>
      </c>
      <c r="F6" s="69" t="s">
        <v>178</v>
      </c>
      <c r="G6" s="69" t="s">
        <v>193</v>
      </c>
      <c r="H6" s="69" t="s">
        <v>178</v>
      </c>
      <c r="I6" s="69" t="s">
        <v>220</v>
      </c>
    </row>
    <row r="7" spans="1:9" ht="74.25" customHeight="1" x14ac:dyDescent="0.25">
      <c r="A7" s="55" t="s">
        <v>18</v>
      </c>
      <c r="B7" s="69" t="s">
        <v>0</v>
      </c>
      <c r="C7" s="69" t="s">
        <v>0</v>
      </c>
      <c r="D7" s="69" t="s">
        <v>0</v>
      </c>
      <c r="E7" s="69" t="s">
        <v>0</v>
      </c>
      <c r="F7" s="69" t="s">
        <v>0</v>
      </c>
      <c r="G7" s="69" t="s">
        <v>0</v>
      </c>
      <c r="H7" s="69" t="s">
        <v>0</v>
      </c>
      <c r="I7" s="69" t="s">
        <v>0</v>
      </c>
    </row>
    <row r="8" spans="1:9" ht="22.5" x14ac:dyDescent="0.25">
      <c r="A8" s="56" t="s">
        <v>50</v>
      </c>
      <c r="B8" s="69" t="s">
        <v>111</v>
      </c>
      <c r="C8" s="69" t="s">
        <v>125</v>
      </c>
      <c r="D8" s="69" t="s">
        <v>141</v>
      </c>
      <c r="E8" s="69" t="s">
        <v>174</v>
      </c>
      <c r="F8" s="69" t="s">
        <v>175</v>
      </c>
      <c r="G8" s="69" t="s">
        <v>194</v>
      </c>
      <c r="H8" s="69" t="s">
        <v>209</v>
      </c>
      <c r="I8" s="69" t="s">
        <v>222</v>
      </c>
    </row>
    <row r="9" spans="1:9" ht="261" customHeight="1" x14ac:dyDescent="0.25">
      <c r="A9" s="57" t="s">
        <v>63</v>
      </c>
      <c r="B9" s="69" t="s">
        <v>0</v>
      </c>
      <c r="C9" s="69" t="s">
        <v>0</v>
      </c>
      <c r="D9" s="69" t="s">
        <v>0</v>
      </c>
      <c r="E9" s="69" t="s">
        <v>0</v>
      </c>
      <c r="F9" s="69" t="s">
        <v>0</v>
      </c>
      <c r="G9" s="69" t="s">
        <v>0</v>
      </c>
      <c r="H9" s="69" t="s">
        <v>0</v>
      </c>
      <c r="I9" s="69" t="s">
        <v>0</v>
      </c>
    </row>
    <row r="10" spans="1:9" ht="22.5" customHeight="1" x14ac:dyDescent="0.25">
      <c r="A10" s="58" t="s">
        <v>51</v>
      </c>
      <c r="B10" s="85" t="s">
        <v>74</v>
      </c>
      <c r="C10" s="85" t="s">
        <v>74</v>
      </c>
      <c r="D10" s="85" t="s">
        <v>74</v>
      </c>
      <c r="E10" s="85" t="s">
        <v>74</v>
      </c>
      <c r="F10" s="85" t="s">
        <v>74</v>
      </c>
      <c r="G10" s="85" t="s">
        <v>74</v>
      </c>
      <c r="H10" s="85" t="s">
        <v>74</v>
      </c>
      <c r="I10" s="85" t="s">
        <v>74</v>
      </c>
    </row>
    <row r="11" spans="1:9" ht="327" customHeight="1" x14ac:dyDescent="0.25">
      <c r="A11" s="57" t="s">
        <v>64</v>
      </c>
      <c r="B11" s="69" t="s">
        <v>74</v>
      </c>
      <c r="C11" s="69" t="s">
        <v>74</v>
      </c>
      <c r="D11" s="69" t="s">
        <v>74</v>
      </c>
      <c r="E11" s="69" t="s">
        <v>74</v>
      </c>
      <c r="F11" s="69" t="s">
        <v>74</v>
      </c>
      <c r="G11" s="69" t="s">
        <v>74</v>
      </c>
      <c r="H11" s="69" t="s">
        <v>74</v>
      </c>
      <c r="I11" s="69" t="s">
        <v>74</v>
      </c>
    </row>
    <row r="12" spans="1:9" ht="21.75" customHeight="1" x14ac:dyDescent="0.25">
      <c r="A12" s="59" t="s">
        <v>52</v>
      </c>
      <c r="B12" s="85" t="s">
        <v>74</v>
      </c>
      <c r="C12" s="69" t="s">
        <v>74</v>
      </c>
      <c r="D12" s="69" t="s">
        <v>74</v>
      </c>
      <c r="E12" s="69" t="s">
        <v>74</v>
      </c>
      <c r="F12" s="69" t="s">
        <v>74</v>
      </c>
      <c r="G12" s="69" t="s">
        <v>74</v>
      </c>
      <c r="H12" s="69" t="s">
        <v>74</v>
      </c>
      <c r="I12" s="69" t="s">
        <v>74</v>
      </c>
    </row>
    <row r="13" spans="1:9" s="39" customFormat="1" ht="409.5" x14ac:dyDescent="0.25">
      <c r="A13" s="90" t="s">
        <v>65</v>
      </c>
      <c r="B13" s="69" t="s">
        <v>74</v>
      </c>
      <c r="C13" s="69" t="s">
        <v>74</v>
      </c>
      <c r="D13" s="69" t="s">
        <v>74</v>
      </c>
      <c r="E13" s="69" t="s">
        <v>74</v>
      </c>
      <c r="F13" s="69" t="s">
        <v>74</v>
      </c>
      <c r="G13" s="69" t="s">
        <v>74</v>
      </c>
      <c r="H13" s="69" t="s">
        <v>74</v>
      </c>
      <c r="I13" s="69" t="s">
        <v>74</v>
      </c>
    </row>
    <row r="14" spans="1:9" ht="36" customHeight="1" x14ac:dyDescent="0.25">
      <c r="A14" s="61" t="s">
        <v>53</v>
      </c>
      <c r="B14" s="85" t="s">
        <v>74</v>
      </c>
      <c r="C14" s="69" t="s">
        <v>74</v>
      </c>
      <c r="D14" s="69" t="s">
        <v>74</v>
      </c>
      <c r="E14" s="69" t="s">
        <v>74</v>
      </c>
      <c r="F14" s="69" t="s">
        <v>74</v>
      </c>
      <c r="G14" s="69" t="s">
        <v>74</v>
      </c>
      <c r="H14" s="69" t="s">
        <v>74</v>
      </c>
      <c r="I14" s="69" t="s">
        <v>74</v>
      </c>
    </row>
    <row r="15" spans="1:9" ht="93.75" customHeight="1" x14ac:dyDescent="0.25">
      <c r="A15" s="62" t="s">
        <v>13</v>
      </c>
      <c r="B15" s="51" t="s">
        <v>74</v>
      </c>
      <c r="C15" s="69" t="s">
        <v>74</v>
      </c>
      <c r="D15" s="69" t="s">
        <v>74</v>
      </c>
      <c r="E15" s="69" t="s">
        <v>74</v>
      </c>
      <c r="F15" s="69" t="s">
        <v>74</v>
      </c>
      <c r="G15" s="69" t="s">
        <v>74</v>
      </c>
      <c r="H15" s="69" t="s">
        <v>74</v>
      </c>
      <c r="I15" s="69" t="s">
        <v>74</v>
      </c>
    </row>
    <row r="16" spans="1:9" x14ac:dyDescent="0.25">
      <c r="A16" s="61" t="s">
        <v>66</v>
      </c>
      <c r="B16" s="85" t="s">
        <v>74</v>
      </c>
      <c r="C16" s="69" t="s">
        <v>74</v>
      </c>
      <c r="D16" s="69" t="s">
        <v>74</v>
      </c>
      <c r="E16" s="69" t="s">
        <v>74</v>
      </c>
      <c r="F16" s="69" t="s">
        <v>74</v>
      </c>
      <c r="G16" s="69" t="s">
        <v>74</v>
      </c>
      <c r="H16" s="69" t="s">
        <v>74</v>
      </c>
      <c r="I16" s="69" t="s">
        <v>74</v>
      </c>
    </row>
    <row r="17" spans="1:9" ht="175.5" customHeight="1" x14ac:dyDescent="0.25">
      <c r="A17" s="60" t="s">
        <v>68</v>
      </c>
      <c r="B17" s="51" t="s">
        <v>74</v>
      </c>
      <c r="C17" s="69" t="s">
        <v>74</v>
      </c>
      <c r="D17" s="69" t="s">
        <v>74</v>
      </c>
      <c r="E17" s="69" t="s">
        <v>74</v>
      </c>
      <c r="F17" s="69" t="s">
        <v>74</v>
      </c>
      <c r="G17" s="69" t="s">
        <v>74</v>
      </c>
      <c r="H17" s="69" t="s">
        <v>74</v>
      </c>
      <c r="I17" s="69" t="s">
        <v>74</v>
      </c>
    </row>
    <row r="18" spans="1:9" x14ac:dyDescent="0.25">
      <c r="A18" s="68" t="s">
        <v>67</v>
      </c>
      <c r="B18" s="63" t="s">
        <v>74</v>
      </c>
      <c r="C18" s="69" t="s">
        <v>74</v>
      </c>
      <c r="D18" s="69" t="s">
        <v>74</v>
      </c>
      <c r="E18" s="69" t="s">
        <v>74</v>
      </c>
      <c r="F18" s="69" t="s">
        <v>74</v>
      </c>
      <c r="G18" s="69" t="s">
        <v>74</v>
      </c>
      <c r="H18" s="69" t="s">
        <v>74</v>
      </c>
      <c r="I18" s="69" t="s">
        <v>74</v>
      </c>
    </row>
    <row r="19" spans="1:9" ht="207" customHeight="1" x14ac:dyDescent="0.25">
      <c r="A19" s="64" t="s">
        <v>69</v>
      </c>
      <c r="B19" s="51" t="s">
        <v>74</v>
      </c>
      <c r="C19" s="69" t="s">
        <v>74</v>
      </c>
      <c r="D19" s="69" t="s">
        <v>74</v>
      </c>
      <c r="E19" s="69" t="s">
        <v>74</v>
      </c>
      <c r="F19" s="69" t="s">
        <v>74</v>
      </c>
      <c r="G19" s="69" t="s">
        <v>74</v>
      </c>
      <c r="H19" s="69" t="s">
        <v>74</v>
      </c>
      <c r="I19" s="69" t="s">
        <v>74</v>
      </c>
    </row>
    <row r="20" spans="1:9" x14ac:dyDescent="0.25">
      <c r="A20" s="61" t="s">
        <v>54</v>
      </c>
      <c r="B20" s="69" t="s">
        <v>112</v>
      </c>
      <c r="C20" s="69" t="s">
        <v>126</v>
      </c>
      <c r="D20" s="69" t="s">
        <v>142</v>
      </c>
      <c r="E20" s="69" t="s">
        <v>158</v>
      </c>
      <c r="F20" s="69" t="s">
        <v>176</v>
      </c>
      <c r="G20" s="69" t="s">
        <v>195</v>
      </c>
      <c r="H20" s="69" t="s">
        <v>210</v>
      </c>
      <c r="I20" s="69" t="s">
        <v>223</v>
      </c>
    </row>
    <row r="21" spans="1:9" ht="409.5" x14ac:dyDescent="0.25">
      <c r="A21" s="57" t="s">
        <v>85</v>
      </c>
      <c r="B21" s="69" t="s">
        <v>0</v>
      </c>
      <c r="C21" s="69" t="s">
        <v>0</v>
      </c>
      <c r="D21" s="69" t="s">
        <v>0</v>
      </c>
      <c r="E21" s="69" t="s">
        <v>0</v>
      </c>
      <c r="F21" s="69" t="s">
        <v>0</v>
      </c>
      <c r="G21" s="69" t="s">
        <v>0</v>
      </c>
      <c r="H21" s="69" t="s">
        <v>0</v>
      </c>
      <c r="I21" s="69" t="s">
        <v>0</v>
      </c>
    </row>
    <row r="22" spans="1:9" ht="45" customHeight="1" x14ac:dyDescent="0.25">
      <c r="A22" s="61" t="s">
        <v>55</v>
      </c>
      <c r="B22" s="69" t="s">
        <v>113</v>
      </c>
      <c r="C22" s="69" t="s">
        <v>127</v>
      </c>
      <c r="D22" s="69" t="s">
        <v>143</v>
      </c>
      <c r="E22" s="69" t="s">
        <v>159</v>
      </c>
      <c r="F22" s="69" t="s">
        <v>180</v>
      </c>
      <c r="G22" s="69" t="s">
        <v>196</v>
      </c>
      <c r="H22" s="69" t="s">
        <v>196</v>
      </c>
      <c r="I22" s="69" t="s">
        <v>224</v>
      </c>
    </row>
    <row r="23" spans="1:9" ht="157.5" x14ac:dyDescent="0.25">
      <c r="A23" s="64" t="s">
        <v>70</v>
      </c>
      <c r="B23" s="69" t="s">
        <v>0</v>
      </c>
      <c r="C23" s="69" t="s">
        <v>0</v>
      </c>
      <c r="D23" s="69" t="s">
        <v>0</v>
      </c>
      <c r="E23" s="69" t="s">
        <v>0</v>
      </c>
      <c r="F23" s="69" t="s">
        <v>0</v>
      </c>
      <c r="G23" s="69" t="s">
        <v>0</v>
      </c>
      <c r="H23" s="69" t="s">
        <v>0</v>
      </c>
      <c r="I23" s="69" t="s">
        <v>0</v>
      </c>
    </row>
    <row r="24" spans="1:9" ht="22.5" x14ac:dyDescent="0.25">
      <c r="A24" s="61" t="s">
        <v>56</v>
      </c>
      <c r="B24" s="69" t="s">
        <v>114</v>
      </c>
      <c r="C24" s="69" t="s">
        <v>128</v>
      </c>
      <c r="D24" s="69" t="s">
        <v>144</v>
      </c>
      <c r="E24" s="69" t="s">
        <v>177</v>
      </c>
      <c r="F24" s="69" t="s">
        <v>179</v>
      </c>
      <c r="G24" s="69" t="s">
        <v>197</v>
      </c>
      <c r="H24" s="69" t="s">
        <v>211</v>
      </c>
      <c r="I24" s="69" t="s">
        <v>225</v>
      </c>
    </row>
    <row r="25" spans="1:9" ht="128.25" customHeight="1" x14ac:dyDescent="0.25">
      <c r="A25" s="64" t="s">
        <v>71</v>
      </c>
      <c r="B25" s="69" t="s">
        <v>0</v>
      </c>
      <c r="C25" s="69" t="s">
        <v>0</v>
      </c>
      <c r="D25" s="69" t="s">
        <v>0</v>
      </c>
      <c r="E25" s="69" t="s">
        <v>0</v>
      </c>
      <c r="F25" s="69" t="s">
        <v>0</v>
      </c>
      <c r="G25" s="69" t="s">
        <v>0</v>
      </c>
      <c r="H25" s="69" t="s">
        <v>0</v>
      </c>
      <c r="I25" s="69" t="s">
        <v>0</v>
      </c>
    </row>
    <row r="26" spans="1:9" x14ac:dyDescent="0.25">
      <c r="A26" s="61" t="s">
        <v>57</v>
      </c>
      <c r="B26" s="69" t="s">
        <v>115</v>
      </c>
      <c r="C26" s="69" t="s">
        <v>129</v>
      </c>
      <c r="D26" s="69" t="s">
        <v>145</v>
      </c>
      <c r="E26" s="69" t="s">
        <v>144</v>
      </c>
      <c r="F26" s="69" t="s">
        <v>181</v>
      </c>
      <c r="G26" s="69" t="s">
        <v>198</v>
      </c>
      <c r="H26" s="69" t="s">
        <v>198</v>
      </c>
      <c r="I26" s="69" t="s">
        <v>226</v>
      </c>
    </row>
    <row r="27" spans="1:9" ht="108" customHeight="1" x14ac:dyDescent="0.25">
      <c r="A27" s="64" t="s">
        <v>72</v>
      </c>
      <c r="B27" s="69" t="s">
        <v>0</v>
      </c>
      <c r="C27" s="69" t="s">
        <v>0</v>
      </c>
      <c r="D27" s="69" t="s">
        <v>0</v>
      </c>
      <c r="E27" s="69" t="s">
        <v>0</v>
      </c>
      <c r="F27" s="69" t="s">
        <v>0</v>
      </c>
      <c r="G27" s="69" t="s">
        <v>0</v>
      </c>
      <c r="H27" s="69" t="s">
        <v>0</v>
      </c>
      <c r="I27" s="69" t="s">
        <v>0</v>
      </c>
    </row>
    <row r="28" spans="1:9" x14ac:dyDescent="0.25">
      <c r="A28" s="61" t="s">
        <v>58</v>
      </c>
      <c r="B28" s="69" t="s">
        <v>116</v>
      </c>
      <c r="C28" s="69" t="s">
        <v>130</v>
      </c>
      <c r="D28" s="69" t="s">
        <v>146</v>
      </c>
      <c r="E28" s="69" t="s">
        <v>160</v>
      </c>
      <c r="F28" s="69" t="s">
        <v>182</v>
      </c>
      <c r="G28" s="69" t="s">
        <v>199</v>
      </c>
      <c r="H28" s="69" t="s">
        <v>212</v>
      </c>
      <c r="I28" s="69" t="s">
        <v>227</v>
      </c>
    </row>
    <row r="29" spans="1:9" ht="22.5" x14ac:dyDescent="0.25">
      <c r="A29" s="65" t="s">
        <v>14</v>
      </c>
      <c r="B29" s="69" t="s">
        <v>0</v>
      </c>
      <c r="C29" s="69" t="s">
        <v>0</v>
      </c>
      <c r="D29" s="69" t="s">
        <v>0</v>
      </c>
      <c r="E29" s="69" t="s">
        <v>0</v>
      </c>
      <c r="F29" s="69" t="s">
        <v>0</v>
      </c>
      <c r="G29" s="69" t="s">
        <v>0</v>
      </c>
      <c r="H29" s="69" t="s">
        <v>0</v>
      </c>
      <c r="I29" s="69" t="s">
        <v>0</v>
      </c>
    </row>
    <row r="30" spans="1:9" x14ac:dyDescent="0.25">
      <c r="A30" s="61" t="s">
        <v>59</v>
      </c>
      <c r="B30" s="69" t="s">
        <v>117</v>
      </c>
      <c r="C30" s="69" t="s">
        <v>131</v>
      </c>
      <c r="D30" s="69" t="s">
        <v>75</v>
      </c>
      <c r="E30" s="69" t="s">
        <v>161</v>
      </c>
      <c r="F30" s="69" t="s">
        <v>183</v>
      </c>
      <c r="G30" s="69" t="s">
        <v>182</v>
      </c>
      <c r="H30" s="69" t="s">
        <v>213</v>
      </c>
      <c r="I30" s="69" t="s">
        <v>228</v>
      </c>
    </row>
    <row r="31" spans="1:9" ht="112.5" x14ac:dyDescent="0.25">
      <c r="A31" s="64" t="s">
        <v>73</v>
      </c>
      <c r="B31" s="69" t="s">
        <v>0</v>
      </c>
      <c r="C31" s="69" t="s">
        <v>0</v>
      </c>
      <c r="D31" s="69" t="s">
        <v>0</v>
      </c>
      <c r="E31" s="69" t="s">
        <v>0</v>
      </c>
      <c r="F31" s="69" t="s">
        <v>0</v>
      </c>
      <c r="G31" s="69" t="s">
        <v>0</v>
      </c>
      <c r="H31" s="69" t="s">
        <v>0</v>
      </c>
      <c r="I31" s="69" t="s">
        <v>0</v>
      </c>
    </row>
    <row r="32" spans="1:9" ht="22.5" x14ac:dyDescent="0.25">
      <c r="A32" s="61" t="s">
        <v>60</v>
      </c>
      <c r="B32" s="69" t="s">
        <v>76</v>
      </c>
      <c r="C32" s="69" t="s">
        <v>77</v>
      </c>
      <c r="D32" s="69" t="s">
        <v>77</v>
      </c>
      <c r="E32" s="69" t="s">
        <v>77</v>
      </c>
      <c r="F32" s="69" t="s">
        <v>77</v>
      </c>
      <c r="G32" s="69" t="s">
        <v>77</v>
      </c>
      <c r="H32" s="69" t="s">
        <v>77</v>
      </c>
      <c r="I32" s="69" t="s">
        <v>229</v>
      </c>
    </row>
    <row r="33" spans="1:9" ht="78.75" customHeight="1" x14ac:dyDescent="0.25">
      <c r="A33" s="57" t="s">
        <v>61</v>
      </c>
      <c r="B33" s="69" t="s">
        <v>0</v>
      </c>
      <c r="C33" s="69" t="s">
        <v>0</v>
      </c>
      <c r="D33" s="69" t="s">
        <v>0</v>
      </c>
      <c r="E33" s="69" t="s">
        <v>0</v>
      </c>
      <c r="F33" s="69" t="s">
        <v>0</v>
      </c>
      <c r="G33" s="69" t="s">
        <v>0</v>
      </c>
      <c r="H33" s="69" t="s">
        <v>0</v>
      </c>
      <c r="I33" s="69" t="s">
        <v>0</v>
      </c>
    </row>
    <row r="34" spans="1:9" ht="24" customHeight="1" x14ac:dyDescent="0.25">
      <c r="A34" s="61" t="s">
        <v>62</v>
      </c>
      <c r="B34" s="69" t="s">
        <v>118</v>
      </c>
      <c r="C34" s="69" t="s">
        <v>132</v>
      </c>
      <c r="D34" s="69" t="s">
        <v>147</v>
      </c>
      <c r="E34" s="69" t="s">
        <v>162</v>
      </c>
      <c r="F34" s="69" t="s">
        <v>184</v>
      </c>
      <c r="G34" s="69" t="s">
        <v>200</v>
      </c>
      <c r="H34" s="69" t="s">
        <v>214</v>
      </c>
      <c r="I34" s="69" t="s">
        <v>145</v>
      </c>
    </row>
    <row r="35" spans="1:9" ht="409.5" x14ac:dyDescent="0.25">
      <c r="A35" s="55" t="s">
        <v>78</v>
      </c>
      <c r="B35" s="69" t="s">
        <v>0</v>
      </c>
      <c r="C35" s="69" t="s">
        <v>0</v>
      </c>
      <c r="D35" s="69" t="s">
        <v>0</v>
      </c>
      <c r="E35" s="69" t="s">
        <v>0</v>
      </c>
      <c r="F35" s="69" t="s">
        <v>0</v>
      </c>
      <c r="G35" s="69" t="s">
        <v>0</v>
      </c>
      <c r="H35" s="69" t="s">
        <v>0</v>
      </c>
      <c r="I35" s="69" t="s">
        <v>0</v>
      </c>
    </row>
    <row r="36" spans="1:9" x14ac:dyDescent="0.25">
      <c r="A36" s="86" t="s">
        <v>15</v>
      </c>
      <c r="B36" s="69" t="s">
        <v>0</v>
      </c>
      <c r="C36" s="69" t="s">
        <v>0</v>
      </c>
      <c r="D36" s="69" t="s">
        <v>0</v>
      </c>
      <c r="E36" s="69" t="s">
        <v>0</v>
      </c>
      <c r="F36" s="69" t="s">
        <v>0</v>
      </c>
      <c r="G36" s="69" t="s">
        <v>0</v>
      </c>
      <c r="H36" s="69" t="s">
        <v>0</v>
      </c>
      <c r="I36" s="69" t="s">
        <v>0</v>
      </c>
    </row>
    <row r="37" spans="1:9" s="67" customFormat="1" x14ac:dyDescent="0.25">
      <c r="A37" s="96" t="s">
        <v>16</v>
      </c>
      <c r="B37" s="96"/>
      <c r="C37" s="96"/>
      <c r="D37" s="96"/>
      <c r="E37" s="96"/>
      <c r="F37" s="96"/>
      <c r="G37" s="96"/>
      <c r="H37" s="96"/>
      <c r="I37" s="96"/>
    </row>
    <row r="38" spans="1:9" s="66" customFormat="1" x14ac:dyDescent="0.25">
      <c r="A38" s="22"/>
      <c r="B38" s="22"/>
      <c r="C38" s="22"/>
      <c r="D38" s="22"/>
      <c r="E38" s="22"/>
      <c r="F38" s="22"/>
      <c r="G38" s="22"/>
      <c r="H38" s="22"/>
      <c r="I38" s="22"/>
    </row>
    <row r="39" spans="1:9" s="66" customFormat="1" x14ac:dyDescent="0.25">
      <c r="A39" s="22"/>
      <c r="B39" s="22"/>
      <c r="C39" s="22"/>
      <c r="D39" s="22"/>
      <c r="E39" s="22"/>
      <c r="F39" s="22"/>
      <c r="G39" s="22"/>
      <c r="H39" s="22"/>
      <c r="I39" s="22"/>
    </row>
    <row r="40" spans="1:9" s="66" customFormat="1" x14ac:dyDescent="0.25">
      <c r="A40" s="22"/>
      <c r="B40" s="22"/>
      <c r="C40" s="22"/>
      <c r="D40" s="22"/>
      <c r="E40" s="22"/>
      <c r="F40" s="22"/>
      <c r="G40" s="22"/>
      <c r="H40" s="22"/>
      <c r="I40" s="22"/>
    </row>
    <row r="41" spans="1:9" s="66" customFormat="1" x14ac:dyDescent="0.25">
      <c r="A41" s="22"/>
      <c r="B41" s="22"/>
      <c r="C41" s="22"/>
      <c r="D41" s="22"/>
      <c r="E41" s="22"/>
      <c r="F41" s="22"/>
      <c r="G41" s="22"/>
      <c r="H41" s="22"/>
      <c r="I41" s="22"/>
    </row>
    <row r="42" spans="1:9" s="66" customFormat="1" x14ac:dyDescent="0.25">
      <c r="A42" s="22"/>
      <c r="B42" s="22"/>
      <c r="C42" s="22"/>
      <c r="D42" s="22"/>
      <c r="E42" s="22"/>
      <c r="F42" s="22"/>
      <c r="G42" s="22"/>
      <c r="H42" s="22"/>
      <c r="I42" s="22"/>
    </row>
    <row r="43" spans="1:9" s="66" customFormat="1" x14ac:dyDescent="0.25">
      <c r="A43" s="22"/>
      <c r="B43" s="22"/>
      <c r="C43" s="22"/>
      <c r="D43" s="22"/>
      <c r="E43" s="22"/>
      <c r="F43" s="22"/>
      <c r="G43" s="22"/>
      <c r="H43" s="22"/>
      <c r="I43" s="22"/>
    </row>
    <row r="44" spans="1:9" x14ac:dyDescent="0.25">
      <c r="A44" s="22"/>
      <c r="B44" s="22"/>
      <c r="C44" s="22"/>
      <c r="D44" s="22"/>
      <c r="E44" s="22"/>
      <c r="F44" s="22"/>
      <c r="G44" s="22"/>
      <c r="H44" s="22"/>
      <c r="I44" s="22"/>
    </row>
    <row r="45" spans="1:9" ht="15.75" x14ac:dyDescent="0.25">
      <c r="A45" s="10" t="s">
        <v>17</v>
      </c>
      <c r="B45" s="10"/>
      <c r="C45" s="10"/>
      <c r="D45" s="10"/>
      <c r="E45" s="10"/>
      <c r="F45" s="10"/>
      <c r="G45" s="10"/>
      <c r="H45" s="10"/>
      <c r="I45" s="10"/>
    </row>
    <row r="46" spans="1:9" ht="15.75" x14ac:dyDescent="0.25">
      <c r="A46" s="40" t="s">
        <v>97</v>
      </c>
      <c r="B46" s="40"/>
      <c r="C46" s="40"/>
      <c r="D46" s="40"/>
      <c r="E46" s="40"/>
      <c r="F46" s="40"/>
      <c r="G46" s="40"/>
      <c r="H46" s="40"/>
      <c r="I46" s="40"/>
    </row>
    <row r="47" spans="1:9" x14ac:dyDescent="0.25">
      <c r="A47" s="11"/>
      <c r="B47" s="11"/>
      <c r="C47" s="11"/>
      <c r="D47" s="11"/>
      <c r="E47" s="11"/>
      <c r="F47" s="11"/>
      <c r="G47" s="11"/>
      <c r="H47" s="11"/>
      <c r="I47" s="11"/>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row r="68" spans="1:9" x14ac:dyDescent="0.25">
      <c r="A68" s="8"/>
      <c r="B68" s="8"/>
      <c r="C68" s="8"/>
      <c r="D68" s="8"/>
      <c r="E68" s="8"/>
      <c r="F68" s="8"/>
      <c r="G68" s="8"/>
      <c r="H68" s="8"/>
      <c r="I68" s="8"/>
    </row>
    <row r="69" spans="1:9" x14ac:dyDescent="0.25">
      <c r="A69" s="8"/>
      <c r="B69" s="8"/>
      <c r="C69" s="8"/>
      <c r="D69" s="8"/>
      <c r="E69" s="8"/>
      <c r="F69" s="8"/>
      <c r="G69" s="8"/>
      <c r="H69" s="8"/>
      <c r="I69" s="8"/>
    </row>
    <row r="70" spans="1:9" x14ac:dyDescent="0.25">
      <c r="A70" s="8"/>
      <c r="B70" s="8"/>
      <c r="C70" s="8"/>
      <c r="D70" s="8"/>
      <c r="E70" s="8"/>
      <c r="F70" s="8"/>
      <c r="G70" s="8"/>
      <c r="H70" s="8"/>
      <c r="I70" s="8"/>
    </row>
    <row r="71" spans="1:9" x14ac:dyDescent="0.25">
      <c r="A71" s="8"/>
      <c r="B71" s="8"/>
      <c r="C71" s="8"/>
      <c r="D71" s="8"/>
      <c r="E71" s="8"/>
      <c r="F71" s="8"/>
      <c r="G71" s="8"/>
      <c r="H71" s="8"/>
      <c r="I71" s="8"/>
    </row>
  </sheetData>
  <mergeCells count="2">
    <mergeCell ref="A2:I2"/>
    <mergeCell ref="A37:I37"/>
  </mergeCells>
  <pageMargins left="0.70866141732283472" right="0.70866141732283472" top="0.74803149606299213" bottom="0.74803149606299213" header="0.31496062992125984" footer="0.31496062992125984"/>
  <pageSetup paperSize="5" scale="70" orientation="landscape" r:id="rId1"/>
  <headerFooter>
    <oddHeader>&amp;C&amp;"-,Negrita"&amp;16EVALUACION   JURIDICA DE  LA INVITACION  ABIERTA  No. 002 DE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4"/>
  <sheetViews>
    <sheetView workbookViewId="0">
      <selection activeCell="B2" sqref="B2"/>
    </sheetView>
  </sheetViews>
  <sheetFormatPr baseColWidth="10" defaultRowHeight="15" x14ac:dyDescent="0.25"/>
  <cols>
    <col min="1" max="1" width="11.42578125" style="120"/>
    <col min="2" max="2" width="33.140625" style="120" customWidth="1"/>
    <col min="3" max="3" width="30.28515625" style="120" customWidth="1"/>
    <col min="4" max="5" width="14.140625" style="120" bestFit="1" customWidth="1"/>
    <col min="6" max="6" width="12.5703125" style="120" bestFit="1" customWidth="1"/>
    <col min="7" max="7" width="11.42578125" style="120"/>
    <col min="8" max="8" width="16.85546875" style="120" bestFit="1" customWidth="1"/>
    <col min="9" max="16384" width="11.42578125" style="120"/>
  </cols>
  <sheetData>
    <row r="2" spans="2:8" x14ac:dyDescent="0.25">
      <c r="B2" s="119" t="s">
        <v>261</v>
      </c>
    </row>
    <row r="3" spans="2:8" ht="85.5" customHeight="1" x14ac:dyDescent="0.25">
      <c r="B3" s="121" t="s">
        <v>262</v>
      </c>
      <c r="C3" s="121"/>
      <c r="G3" s="122"/>
    </row>
    <row r="4" spans="2:8" ht="15.75" thickBot="1" x14ac:dyDescent="0.3">
      <c r="B4" s="123" t="s">
        <v>263</v>
      </c>
      <c r="C4" s="124"/>
      <c r="G4" s="122"/>
    </row>
    <row r="5" spans="2:8" ht="15.75" thickBot="1" x14ac:dyDescent="0.3">
      <c r="B5" s="125" t="s">
        <v>264</v>
      </c>
      <c r="C5" s="126" t="s">
        <v>265</v>
      </c>
    </row>
    <row r="6" spans="2:8" x14ac:dyDescent="0.25">
      <c r="B6" s="127" t="s">
        <v>266</v>
      </c>
      <c r="C6" s="128" t="s">
        <v>267</v>
      </c>
      <c r="H6" s="129"/>
    </row>
    <row r="7" spans="2:8" ht="15" customHeight="1" x14ac:dyDescent="0.25">
      <c r="B7" s="130" t="s">
        <v>268</v>
      </c>
      <c r="C7" s="131" t="s">
        <v>269</v>
      </c>
      <c r="H7" s="129"/>
    </row>
    <row r="8" spans="2:8" ht="84.75" customHeight="1" thickBot="1" x14ac:dyDescent="0.3">
      <c r="B8" s="132" t="s">
        <v>270</v>
      </c>
      <c r="C8" s="133" t="s">
        <v>271</v>
      </c>
    </row>
    <row r="9" spans="2:8" x14ac:dyDescent="0.25">
      <c r="B9" s="134"/>
      <c r="C9" s="135"/>
    </row>
    <row r="10" spans="2:8" ht="15.75" thickBot="1" x14ac:dyDescent="0.3">
      <c r="B10" s="123" t="s">
        <v>263</v>
      </c>
      <c r="C10" s="124"/>
    </row>
    <row r="11" spans="2:8" ht="23.25" thickBot="1" x14ac:dyDescent="0.3">
      <c r="B11" s="125" t="s">
        <v>264</v>
      </c>
      <c r="C11" s="126" t="s">
        <v>272</v>
      </c>
    </row>
    <row r="12" spans="2:8" x14ac:dyDescent="0.25">
      <c r="B12" s="127" t="s">
        <v>266</v>
      </c>
      <c r="C12" s="128" t="s">
        <v>273</v>
      </c>
    </row>
    <row r="13" spans="2:8" x14ac:dyDescent="0.25">
      <c r="B13" s="130" t="s">
        <v>268</v>
      </c>
      <c r="C13" s="131" t="s">
        <v>269</v>
      </c>
    </row>
    <row r="14" spans="2:8" ht="85.5" customHeight="1" thickBot="1" x14ac:dyDescent="0.3">
      <c r="B14" s="132" t="s">
        <v>270</v>
      </c>
      <c r="C14" s="136" t="s">
        <v>274</v>
      </c>
    </row>
    <row r="15" spans="2:8" x14ac:dyDescent="0.25">
      <c r="C15" s="137"/>
    </row>
    <row r="16" spans="2:8" ht="15.75" thickBot="1" x14ac:dyDescent="0.3">
      <c r="B16" s="123" t="s">
        <v>263</v>
      </c>
      <c r="C16" s="124"/>
    </row>
    <row r="17" spans="2:3" ht="23.25" thickBot="1" x14ac:dyDescent="0.3">
      <c r="B17" s="125" t="s">
        <v>264</v>
      </c>
      <c r="C17" s="126" t="s">
        <v>275</v>
      </c>
    </row>
    <row r="18" spans="2:3" x14ac:dyDescent="0.25">
      <c r="B18" s="127" t="s">
        <v>266</v>
      </c>
      <c r="C18" s="128" t="s">
        <v>276</v>
      </c>
    </row>
    <row r="19" spans="2:3" x14ac:dyDescent="0.25">
      <c r="B19" s="130" t="s">
        <v>268</v>
      </c>
      <c r="C19" s="131" t="s">
        <v>269</v>
      </c>
    </row>
    <row r="20" spans="2:3" ht="79.5" thickBot="1" x14ac:dyDescent="0.3">
      <c r="B20" s="132" t="s">
        <v>270</v>
      </c>
      <c r="C20" s="136" t="s">
        <v>277</v>
      </c>
    </row>
    <row r="21" spans="2:3" x14ac:dyDescent="0.25">
      <c r="C21" s="137"/>
    </row>
    <row r="22" spans="2:3" ht="15.75" thickBot="1" x14ac:dyDescent="0.3">
      <c r="B22" s="123" t="s">
        <v>263</v>
      </c>
      <c r="C22" s="124"/>
    </row>
    <row r="23" spans="2:3" ht="23.25" thickBot="1" x14ac:dyDescent="0.3">
      <c r="B23" s="125" t="s">
        <v>264</v>
      </c>
      <c r="C23" s="126" t="s">
        <v>278</v>
      </c>
    </row>
    <row r="24" spans="2:3" x14ac:dyDescent="0.25">
      <c r="B24" s="127" t="s">
        <v>266</v>
      </c>
      <c r="C24" s="128" t="s">
        <v>279</v>
      </c>
    </row>
    <row r="25" spans="2:3" x14ac:dyDescent="0.25">
      <c r="B25" s="130" t="s">
        <v>268</v>
      </c>
      <c r="C25" s="131" t="s">
        <v>269</v>
      </c>
    </row>
    <row r="26" spans="2:3" ht="79.5" thickBot="1" x14ac:dyDescent="0.3">
      <c r="B26" s="132" t="s">
        <v>270</v>
      </c>
      <c r="C26" s="136" t="s">
        <v>280</v>
      </c>
    </row>
    <row r="27" spans="2:3" x14ac:dyDescent="0.25">
      <c r="C27" s="137"/>
    </row>
    <row r="28" spans="2:3" ht="15.75" thickBot="1" x14ac:dyDescent="0.3">
      <c r="B28" s="123" t="s">
        <v>263</v>
      </c>
      <c r="C28" s="124"/>
    </row>
    <row r="29" spans="2:3" ht="23.25" thickBot="1" x14ac:dyDescent="0.3">
      <c r="B29" s="125" t="s">
        <v>264</v>
      </c>
      <c r="C29" s="126" t="s">
        <v>94</v>
      </c>
    </row>
    <row r="30" spans="2:3" x14ac:dyDescent="0.25">
      <c r="B30" s="127" t="s">
        <v>266</v>
      </c>
      <c r="C30" s="128" t="s">
        <v>281</v>
      </c>
    </row>
    <row r="31" spans="2:3" x14ac:dyDescent="0.25">
      <c r="B31" s="130" t="s">
        <v>268</v>
      </c>
      <c r="C31" s="131" t="s">
        <v>269</v>
      </c>
    </row>
    <row r="32" spans="2:3" ht="79.5" thickBot="1" x14ac:dyDescent="0.3">
      <c r="B32" s="132" t="s">
        <v>270</v>
      </c>
      <c r="C32" s="136" t="s">
        <v>282</v>
      </c>
    </row>
    <row r="34" spans="2:3" ht="15.75" thickBot="1" x14ac:dyDescent="0.3">
      <c r="B34" s="123" t="s">
        <v>263</v>
      </c>
      <c r="C34" s="124"/>
    </row>
    <row r="35" spans="2:3" ht="15.75" thickBot="1" x14ac:dyDescent="0.3">
      <c r="B35" s="125" t="s">
        <v>264</v>
      </c>
      <c r="C35" s="126" t="s">
        <v>283</v>
      </c>
    </row>
    <row r="36" spans="2:3" x14ac:dyDescent="0.25">
      <c r="B36" s="127" t="s">
        <v>266</v>
      </c>
      <c r="C36" s="128" t="s">
        <v>284</v>
      </c>
    </row>
    <row r="37" spans="2:3" x14ac:dyDescent="0.25">
      <c r="B37" s="130" t="s">
        <v>268</v>
      </c>
      <c r="C37" s="131" t="s">
        <v>269</v>
      </c>
    </row>
    <row r="38" spans="2:3" ht="79.5" thickBot="1" x14ac:dyDescent="0.3">
      <c r="B38" s="132" t="s">
        <v>270</v>
      </c>
      <c r="C38" s="136" t="s">
        <v>285</v>
      </c>
    </row>
    <row r="40" spans="2:3" ht="15.75" thickBot="1" x14ac:dyDescent="0.3">
      <c r="B40" s="123" t="s">
        <v>263</v>
      </c>
      <c r="C40" s="124"/>
    </row>
    <row r="41" spans="2:3" ht="24" customHeight="1" thickBot="1" x14ac:dyDescent="0.3">
      <c r="B41" s="125" t="s">
        <v>264</v>
      </c>
      <c r="C41" s="138" t="s">
        <v>96</v>
      </c>
    </row>
    <row r="42" spans="2:3" x14ac:dyDescent="0.25">
      <c r="B42" s="139" t="s">
        <v>266</v>
      </c>
      <c r="C42" s="140" t="s">
        <v>286</v>
      </c>
    </row>
    <row r="43" spans="2:3" x14ac:dyDescent="0.25">
      <c r="B43" s="130" t="s">
        <v>268</v>
      </c>
      <c r="C43" s="131" t="s">
        <v>287</v>
      </c>
    </row>
    <row r="44" spans="2:3" ht="23.25" customHeight="1" x14ac:dyDescent="0.25">
      <c r="B44" s="141" t="s">
        <v>288</v>
      </c>
      <c r="C44" s="142"/>
    </row>
    <row r="45" spans="2:3" x14ac:dyDescent="0.25">
      <c r="B45" s="143" t="s">
        <v>289</v>
      </c>
      <c r="C45" s="144" t="s">
        <v>0</v>
      </c>
    </row>
    <row r="46" spans="2:3" x14ac:dyDescent="0.25">
      <c r="B46" s="143" t="s">
        <v>290</v>
      </c>
      <c r="C46" s="144" t="s">
        <v>0</v>
      </c>
    </row>
    <row r="47" spans="2:3" ht="37.5" customHeight="1" x14ac:dyDescent="0.25">
      <c r="B47" s="145" t="s">
        <v>291</v>
      </c>
      <c r="C47" s="144" t="s">
        <v>0</v>
      </c>
    </row>
    <row r="48" spans="2:3" x14ac:dyDescent="0.25">
      <c r="B48" s="145" t="s">
        <v>292</v>
      </c>
      <c r="C48" s="144" t="s">
        <v>0</v>
      </c>
    </row>
    <row r="49" spans="1:6" ht="26.25" customHeight="1" x14ac:dyDescent="0.25">
      <c r="B49" s="145" t="s">
        <v>293</v>
      </c>
      <c r="C49" s="144" t="s">
        <v>0</v>
      </c>
    </row>
    <row r="50" spans="1:6" ht="45.75" x14ac:dyDescent="0.25">
      <c r="B50" s="145" t="s">
        <v>294</v>
      </c>
      <c r="C50" s="144" t="s">
        <v>295</v>
      </c>
    </row>
    <row r="51" spans="1:6" ht="15.75" thickBot="1" x14ac:dyDescent="0.3">
      <c r="B51" s="146" t="s">
        <v>296</v>
      </c>
      <c r="C51" s="147" t="s">
        <v>0</v>
      </c>
    </row>
    <row r="53" spans="1:6" ht="15.75" thickBot="1" x14ac:dyDescent="0.3">
      <c r="B53" s="123" t="s">
        <v>263</v>
      </c>
      <c r="C53" s="124"/>
    </row>
    <row r="54" spans="1:6" ht="23.25" thickBot="1" x14ac:dyDescent="0.3">
      <c r="B54" s="125" t="s">
        <v>264</v>
      </c>
      <c r="C54" s="126" t="s">
        <v>297</v>
      </c>
    </row>
    <row r="55" spans="1:6" x14ac:dyDescent="0.25">
      <c r="B55" s="127" t="s">
        <v>266</v>
      </c>
      <c r="C55" s="128" t="s">
        <v>298</v>
      </c>
    </row>
    <row r="56" spans="1:6" x14ac:dyDescent="0.25">
      <c r="B56" s="130" t="s">
        <v>268</v>
      </c>
      <c r="C56" s="131" t="s">
        <v>269</v>
      </c>
    </row>
    <row r="57" spans="1:6" ht="79.5" thickBot="1" x14ac:dyDescent="0.3">
      <c r="B57" s="132" t="s">
        <v>270</v>
      </c>
      <c r="C57" s="136" t="s">
        <v>299</v>
      </c>
    </row>
    <row r="61" spans="1:6" x14ac:dyDescent="0.25">
      <c r="A61" s="148" t="str">
        <f ca="1">+[1]DOCUMENTOS!A61</f>
        <v>INVITACIÓN ABIERTA No 002 DE 2021</v>
      </c>
      <c r="B61" s="149"/>
      <c r="C61" s="149"/>
      <c r="D61" s="149"/>
      <c r="E61" s="149"/>
      <c r="F61" s="149"/>
    </row>
    <row r="62" spans="1:6" x14ac:dyDescent="0.25">
      <c r="A62" s="150" t="str">
        <f>+[1]DOCUMENTOS!A62</f>
        <v>INDICADORES FINANCIEROS</v>
      </c>
      <c r="B62" s="150"/>
      <c r="C62" s="150"/>
      <c r="D62" s="150"/>
      <c r="E62" s="150"/>
      <c r="F62" s="150"/>
    </row>
    <row r="63" spans="1:6" x14ac:dyDescent="0.25">
      <c r="A63" s="148" t="s">
        <v>300</v>
      </c>
      <c r="B63" s="149"/>
      <c r="C63" s="149"/>
      <c r="D63" s="149"/>
      <c r="E63" s="149"/>
      <c r="F63" s="149"/>
    </row>
    <row r="64" spans="1:6" ht="15.75" thickBot="1" x14ac:dyDescent="0.3">
      <c r="A64" s="149"/>
      <c r="B64" s="149"/>
      <c r="C64" s="149"/>
      <c r="D64" s="149"/>
      <c r="E64" s="149"/>
      <c r="F64" s="149"/>
    </row>
    <row r="65" spans="1:6" ht="15.75" thickBot="1" x14ac:dyDescent="0.3">
      <c r="A65" s="151" t="s">
        <v>301</v>
      </c>
      <c r="B65" s="152" t="s">
        <v>302</v>
      </c>
      <c r="C65" s="153"/>
      <c r="D65" s="154"/>
      <c r="E65" s="155"/>
      <c r="F65" s="155"/>
    </row>
    <row r="66" spans="1:6" ht="15.75" thickBot="1" x14ac:dyDescent="0.3">
      <c r="A66" s="156"/>
      <c r="B66" s="157"/>
      <c r="C66" s="158" t="s">
        <v>303</v>
      </c>
      <c r="D66" s="159" t="s">
        <v>304</v>
      </c>
      <c r="E66" s="155"/>
      <c r="F66" s="155"/>
    </row>
    <row r="67" spans="1:6" ht="15.75" thickBot="1" x14ac:dyDescent="0.3">
      <c r="A67" s="160" t="s">
        <v>305</v>
      </c>
      <c r="B67" s="161" t="s">
        <v>306</v>
      </c>
      <c r="C67" s="162" t="s">
        <v>307</v>
      </c>
      <c r="D67" s="162" t="s">
        <v>307</v>
      </c>
    </row>
    <row r="68" spans="1:6" ht="45.75" thickBot="1" x14ac:dyDescent="0.3">
      <c r="A68" s="163" t="s">
        <v>308</v>
      </c>
      <c r="B68" s="164" t="s">
        <v>309</v>
      </c>
      <c r="C68" s="165" t="s">
        <v>310</v>
      </c>
      <c r="D68" s="165" t="s">
        <v>311</v>
      </c>
      <c r="E68" s="166">
        <v>1100000000</v>
      </c>
      <c r="F68" s="166">
        <v>550000000</v>
      </c>
    </row>
    <row r="69" spans="1:6" ht="23.25" thickBot="1" x14ac:dyDescent="0.3">
      <c r="A69" s="163" t="s">
        <v>312</v>
      </c>
      <c r="B69" s="167" t="s">
        <v>313</v>
      </c>
      <c r="C69" s="168" t="s">
        <v>314</v>
      </c>
      <c r="D69" s="168" t="s">
        <v>315</v>
      </c>
    </row>
    <row r="70" spans="1:6" x14ac:dyDescent="0.25">
      <c r="A70" s="169"/>
      <c r="B70" s="170"/>
      <c r="C70" s="171"/>
      <c r="D70" s="155"/>
      <c r="E70" s="155"/>
      <c r="F70" s="155"/>
    </row>
    <row r="71" spans="1:6" x14ac:dyDescent="0.25">
      <c r="A71" s="169"/>
      <c r="B71" s="170"/>
      <c r="C71" s="171"/>
      <c r="D71" s="155"/>
      <c r="E71" s="155"/>
      <c r="F71" s="155"/>
    </row>
    <row r="72" spans="1:6" ht="15.75" thickBot="1" x14ac:dyDescent="0.3">
      <c r="A72" s="155"/>
      <c r="B72" s="155"/>
      <c r="C72" s="172"/>
      <c r="D72" s="155"/>
      <c r="E72" s="155"/>
      <c r="F72" s="155"/>
    </row>
    <row r="73" spans="1:6" ht="15.75" thickBot="1" x14ac:dyDescent="0.3">
      <c r="A73" s="173" t="s">
        <v>265</v>
      </c>
      <c r="B73" s="174"/>
      <c r="C73" s="174"/>
      <c r="D73" s="175"/>
      <c r="E73" s="176" t="s">
        <v>303</v>
      </c>
      <c r="F73" s="176" t="s">
        <v>304</v>
      </c>
    </row>
    <row r="74" spans="1:6" ht="15.75" thickBot="1" x14ac:dyDescent="0.3">
      <c r="A74" s="177" t="s">
        <v>316</v>
      </c>
      <c r="B74" s="178"/>
      <c r="C74" s="178"/>
      <c r="D74" s="178"/>
      <c r="E74" s="176" t="s">
        <v>0</v>
      </c>
      <c r="F74" s="176" t="s">
        <v>0</v>
      </c>
    </row>
    <row r="75" spans="1:6" ht="15.75" thickBot="1" x14ac:dyDescent="0.3">
      <c r="A75" s="179"/>
      <c r="B75" s="180" t="s">
        <v>317</v>
      </c>
      <c r="C75" s="181">
        <v>10917871855</v>
      </c>
      <c r="D75" s="182">
        <f>+C75/C76</f>
        <v>1.6190504545270574</v>
      </c>
      <c r="E75" s="183" t="s">
        <v>318</v>
      </c>
      <c r="F75" s="183" t="s">
        <v>318</v>
      </c>
    </row>
    <row r="76" spans="1:6" x14ac:dyDescent="0.25">
      <c r="A76" s="179" t="s">
        <v>305</v>
      </c>
      <c r="B76" s="184" t="s">
        <v>319</v>
      </c>
      <c r="C76" s="185">
        <v>6743379630</v>
      </c>
      <c r="D76" s="186"/>
      <c r="E76" s="183"/>
      <c r="F76" s="183"/>
    </row>
    <row r="77" spans="1:6" x14ac:dyDescent="0.25">
      <c r="A77" s="179"/>
      <c r="B77" s="178"/>
      <c r="C77" s="185"/>
      <c r="D77" s="186"/>
      <c r="E77" s="183"/>
      <c r="F77" s="183"/>
    </row>
    <row r="78" spans="1:6" x14ac:dyDescent="0.25">
      <c r="A78" s="179" t="str">
        <f>A68</f>
        <v>CAPITAL DE TRABAJO</v>
      </c>
      <c r="B78" s="184" t="s">
        <v>317</v>
      </c>
      <c r="C78" s="185">
        <f>+C75</f>
        <v>10917871855</v>
      </c>
      <c r="D78" s="186"/>
      <c r="E78" s="183"/>
      <c r="F78" s="183"/>
    </row>
    <row r="79" spans="1:6" x14ac:dyDescent="0.25">
      <c r="A79" s="179"/>
      <c r="B79" s="184" t="s">
        <v>320</v>
      </c>
      <c r="C79" s="185">
        <f>C76</f>
        <v>6743379630</v>
      </c>
      <c r="D79" s="187">
        <f>C78-C79</f>
        <v>4174492225</v>
      </c>
      <c r="E79" s="183" t="s">
        <v>318</v>
      </c>
      <c r="F79" s="183" t="s">
        <v>318</v>
      </c>
    </row>
    <row r="80" spans="1:6" x14ac:dyDescent="0.25">
      <c r="A80" s="179"/>
      <c r="B80" s="178"/>
      <c r="C80" s="185"/>
      <c r="D80" s="186"/>
      <c r="E80" s="183"/>
      <c r="F80" s="183"/>
    </row>
    <row r="81" spans="1:6" ht="15.75" thickBot="1" x14ac:dyDescent="0.3">
      <c r="A81" s="179" t="s">
        <v>312</v>
      </c>
      <c r="B81" s="180" t="s">
        <v>321</v>
      </c>
      <c r="C81" s="181">
        <v>7947191392</v>
      </c>
      <c r="D81" s="188">
        <f>C81/C82*100</f>
        <v>58.399941645379435</v>
      </c>
      <c r="E81" s="183" t="s">
        <v>318</v>
      </c>
      <c r="F81" s="183" t="s">
        <v>318</v>
      </c>
    </row>
    <row r="82" spans="1:6" x14ac:dyDescent="0.25">
      <c r="A82" s="179"/>
      <c r="B82" s="184" t="s">
        <v>322</v>
      </c>
      <c r="C82" s="185">
        <v>13608218036</v>
      </c>
      <c r="D82" s="186"/>
      <c r="E82" s="183"/>
      <c r="F82" s="183"/>
    </row>
    <row r="83" spans="1:6" ht="15.75" thickBot="1" x14ac:dyDescent="0.3">
      <c r="A83" s="189"/>
      <c r="B83" s="190"/>
      <c r="C83" s="190"/>
      <c r="D83" s="190"/>
      <c r="E83" s="191"/>
      <c r="F83" s="191"/>
    </row>
    <row r="84" spans="1:6" x14ac:dyDescent="0.25">
      <c r="A84" s="149"/>
      <c r="B84" s="149"/>
      <c r="C84" s="149"/>
      <c r="D84" s="149"/>
      <c r="E84" s="149"/>
      <c r="F84" s="149"/>
    </row>
    <row r="85" spans="1:6" ht="15.75" thickBot="1" x14ac:dyDescent="0.3">
      <c r="A85" s="149"/>
      <c r="B85" s="149"/>
      <c r="C85" s="149"/>
      <c r="D85" s="149"/>
      <c r="E85" s="149"/>
      <c r="F85" s="149"/>
    </row>
    <row r="86" spans="1:6" ht="15.75" thickBot="1" x14ac:dyDescent="0.3">
      <c r="A86" s="192" t="s">
        <v>272</v>
      </c>
      <c r="B86" s="193"/>
      <c r="C86" s="193"/>
      <c r="D86" s="194"/>
      <c r="E86" s="176" t="s">
        <v>303</v>
      </c>
      <c r="F86" s="176" t="s">
        <v>304</v>
      </c>
    </row>
    <row r="87" spans="1:6" ht="15.75" thickBot="1" x14ac:dyDescent="0.3">
      <c r="A87" s="177" t="s">
        <v>316</v>
      </c>
      <c r="B87" s="178"/>
      <c r="C87" s="178"/>
      <c r="D87" s="178"/>
      <c r="E87" s="176" t="s">
        <v>0</v>
      </c>
      <c r="F87" s="176" t="s">
        <v>0</v>
      </c>
    </row>
    <row r="88" spans="1:6" ht="15.75" thickBot="1" x14ac:dyDescent="0.3">
      <c r="A88" s="179"/>
      <c r="B88" s="180" t="s">
        <v>317</v>
      </c>
      <c r="C88" s="181">
        <v>11731101327</v>
      </c>
      <c r="D88" s="182">
        <f>+C88/C89</f>
        <v>1.4254751071413336</v>
      </c>
      <c r="E88" s="183" t="s">
        <v>318</v>
      </c>
      <c r="F88" s="183" t="s">
        <v>318</v>
      </c>
    </row>
    <row r="89" spans="1:6" x14ac:dyDescent="0.25">
      <c r="A89" s="179" t="s">
        <v>305</v>
      </c>
      <c r="B89" s="184" t="s">
        <v>319</v>
      </c>
      <c r="C89" s="185">
        <v>8229607987</v>
      </c>
      <c r="D89" s="186"/>
      <c r="E89" s="183"/>
      <c r="F89" s="183"/>
    </row>
    <row r="90" spans="1:6" x14ac:dyDescent="0.25">
      <c r="A90" s="179"/>
      <c r="B90" s="178"/>
      <c r="C90" s="185"/>
      <c r="D90" s="186"/>
      <c r="E90" s="183"/>
      <c r="F90" s="183"/>
    </row>
    <row r="91" spans="1:6" x14ac:dyDescent="0.25">
      <c r="A91" s="179" t="str">
        <f>A81</f>
        <v>ENDEUDAMIENTO</v>
      </c>
      <c r="B91" s="184" t="s">
        <v>317</v>
      </c>
      <c r="C91" s="185">
        <f>+C88</f>
        <v>11731101327</v>
      </c>
      <c r="D91" s="186"/>
      <c r="E91" s="183"/>
      <c r="F91" s="183"/>
    </row>
    <row r="92" spans="1:6" x14ac:dyDescent="0.25">
      <c r="A92" s="179"/>
      <c r="B92" s="184" t="s">
        <v>320</v>
      </c>
      <c r="C92" s="185">
        <f>C89</f>
        <v>8229607987</v>
      </c>
      <c r="D92" s="187">
        <f>C91-C92</f>
        <v>3501493340</v>
      </c>
      <c r="E92" s="183" t="s">
        <v>318</v>
      </c>
      <c r="F92" s="183" t="s">
        <v>318</v>
      </c>
    </row>
    <row r="93" spans="1:6" x14ac:dyDescent="0.25">
      <c r="A93" s="179"/>
      <c r="B93" s="178"/>
      <c r="C93" s="185"/>
      <c r="D93" s="186"/>
      <c r="E93" s="183"/>
      <c r="F93" s="183"/>
    </row>
    <row r="94" spans="1:6" ht="15.75" thickBot="1" x14ac:dyDescent="0.3">
      <c r="A94" s="179" t="s">
        <v>312</v>
      </c>
      <c r="B94" s="180" t="s">
        <v>321</v>
      </c>
      <c r="C94" s="181">
        <v>8229607987</v>
      </c>
      <c r="D94" s="188">
        <f>C94/C95*100</f>
        <v>68.551290023543359</v>
      </c>
      <c r="E94" s="183" t="s">
        <v>323</v>
      </c>
      <c r="F94" s="183" t="s">
        <v>318</v>
      </c>
    </row>
    <row r="95" spans="1:6" x14ac:dyDescent="0.25">
      <c r="A95" s="179"/>
      <c r="B95" s="184" t="s">
        <v>322</v>
      </c>
      <c r="C95" s="185">
        <v>12005037373</v>
      </c>
      <c r="D95" s="186"/>
      <c r="E95" s="183"/>
      <c r="F95" s="183"/>
    </row>
    <row r="96" spans="1:6" ht="15.75" thickBot="1" x14ac:dyDescent="0.3">
      <c r="A96" s="189"/>
      <c r="B96" s="190"/>
      <c r="C96" s="190"/>
      <c r="D96" s="190"/>
      <c r="E96" s="191"/>
      <c r="F96" s="191"/>
    </row>
    <row r="97" spans="1:6" x14ac:dyDescent="0.25">
      <c r="B97" s="149"/>
    </row>
    <row r="98" spans="1:6" ht="15.75" thickBot="1" x14ac:dyDescent="0.3">
      <c r="B98" s="149"/>
    </row>
    <row r="99" spans="1:6" ht="15.75" thickBot="1" x14ac:dyDescent="0.3">
      <c r="A99" s="195" t="s">
        <v>275</v>
      </c>
      <c r="B99" s="196"/>
      <c r="C99" s="196"/>
      <c r="D99" s="197"/>
      <c r="E99" s="176" t="s">
        <v>303</v>
      </c>
      <c r="F99" s="176" t="s">
        <v>304</v>
      </c>
    </row>
    <row r="100" spans="1:6" ht="15.75" thickBot="1" x14ac:dyDescent="0.3">
      <c r="A100" s="177" t="s">
        <v>316</v>
      </c>
      <c r="B100" s="178"/>
      <c r="C100" s="178"/>
      <c r="D100" s="178"/>
      <c r="E100" s="176" t="s">
        <v>0</v>
      </c>
      <c r="F100" s="176" t="s">
        <v>0</v>
      </c>
    </row>
    <row r="101" spans="1:6" ht="15.75" thickBot="1" x14ac:dyDescent="0.3">
      <c r="A101" s="179"/>
      <c r="B101" s="180" t="s">
        <v>317</v>
      </c>
      <c r="C101" s="181">
        <v>3400208393</v>
      </c>
      <c r="D101" s="182">
        <f>+C101/C102</f>
        <v>1.508926240783619</v>
      </c>
      <c r="E101" s="183" t="s">
        <v>318</v>
      </c>
      <c r="F101" s="183" t="s">
        <v>318</v>
      </c>
    </row>
    <row r="102" spans="1:6" x14ac:dyDescent="0.25">
      <c r="A102" s="179" t="s">
        <v>305</v>
      </c>
      <c r="B102" s="184" t="s">
        <v>319</v>
      </c>
      <c r="C102" s="185">
        <v>2253396025</v>
      </c>
      <c r="D102" s="186"/>
      <c r="E102" s="183"/>
      <c r="F102" s="183"/>
    </row>
    <row r="103" spans="1:6" x14ac:dyDescent="0.25">
      <c r="A103" s="179"/>
      <c r="B103" s="178"/>
      <c r="C103" s="185"/>
      <c r="D103" s="186"/>
      <c r="E103" s="183"/>
      <c r="F103" s="183"/>
    </row>
    <row r="104" spans="1:6" x14ac:dyDescent="0.25">
      <c r="A104" s="179" t="str">
        <f>A94</f>
        <v>ENDEUDAMIENTO</v>
      </c>
      <c r="B104" s="184" t="s">
        <v>317</v>
      </c>
      <c r="C104" s="185">
        <f>+C101</f>
        <v>3400208393</v>
      </c>
      <c r="D104" s="186"/>
      <c r="E104" s="183"/>
      <c r="F104" s="183"/>
    </row>
    <row r="105" spans="1:6" x14ac:dyDescent="0.25">
      <c r="A105" s="179"/>
      <c r="B105" s="184" t="s">
        <v>320</v>
      </c>
      <c r="C105" s="185">
        <f>C102</f>
        <v>2253396025</v>
      </c>
      <c r="D105" s="187">
        <f>C104-C105</f>
        <v>1146812368</v>
      </c>
      <c r="E105" s="183" t="s">
        <v>318</v>
      </c>
      <c r="F105" s="183" t="s">
        <v>318</v>
      </c>
    </row>
    <row r="106" spans="1:6" x14ac:dyDescent="0.25">
      <c r="A106" s="179"/>
      <c r="B106" s="178"/>
      <c r="C106" s="185"/>
      <c r="D106" s="186"/>
      <c r="E106" s="183"/>
      <c r="F106" s="183"/>
    </row>
    <row r="107" spans="1:6" ht="15.75" thickBot="1" x14ac:dyDescent="0.3">
      <c r="A107" s="179" t="s">
        <v>312</v>
      </c>
      <c r="B107" s="180" t="s">
        <v>321</v>
      </c>
      <c r="C107" s="181">
        <v>2541943869</v>
      </c>
      <c r="D107" s="188">
        <f>C107/C108*100</f>
        <v>51.276789489591721</v>
      </c>
      <c r="E107" s="183" t="s">
        <v>318</v>
      </c>
      <c r="F107" s="183" t="s">
        <v>318</v>
      </c>
    </row>
    <row r="108" spans="1:6" x14ac:dyDescent="0.25">
      <c r="A108" s="179"/>
      <c r="B108" s="184" t="s">
        <v>322</v>
      </c>
      <c r="C108" s="185">
        <v>4957299188</v>
      </c>
      <c r="D108" s="186"/>
      <c r="E108" s="183"/>
      <c r="F108" s="183"/>
    </row>
    <row r="109" spans="1:6" ht="15.75" thickBot="1" x14ac:dyDescent="0.3">
      <c r="A109" s="189"/>
      <c r="B109" s="190"/>
      <c r="C109" s="190"/>
      <c r="D109" s="190"/>
      <c r="E109" s="191"/>
      <c r="F109" s="191"/>
    </row>
    <row r="110" spans="1:6" x14ac:dyDescent="0.25">
      <c r="B110" s="149"/>
    </row>
    <row r="111" spans="1:6" ht="15.75" thickBot="1" x14ac:dyDescent="0.3">
      <c r="B111" s="149"/>
    </row>
    <row r="112" spans="1:6" ht="15.75" thickBot="1" x14ac:dyDescent="0.3">
      <c r="A112" s="195" t="s">
        <v>278</v>
      </c>
      <c r="B112" s="196"/>
      <c r="C112" s="196"/>
      <c r="D112" s="197"/>
      <c r="E112" s="176" t="s">
        <v>303</v>
      </c>
      <c r="F112" s="176" t="s">
        <v>304</v>
      </c>
    </row>
    <row r="113" spans="1:6" ht="15.75" thickBot="1" x14ac:dyDescent="0.3">
      <c r="A113" s="177" t="s">
        <v>316</v>
      </c>
      <c r="B113" s="178"/>
      <c r="C113" s="178"/>
      <c r="D113" s="178"/>
      <c r="E113" s="176" t="s">
        <v>0</v>
      </c>
      <c r="F113" s="176" t="s">
        <v>0</v>
      </c>
    </row>
    <row r="114" spans="1:6" ht="15.75" thickBot="1" x14ac:dyDescent="0.3">
      <c r="A114" s="179"/>
      <c r="B114" s="180" t="s">
        <v>317</v>
      </c>
      <c r="C114" s="181">
        <v>11816838814</v>
      </c>
      <c r="D114" s="182">
        <f>+C114/C115</f>
        <v>6.6767148880449341</v>
      </c>
      <c r="E114" s="183" t="s">
        <v>318</v>
      </c>
      <c r="F114" s="183" t="s">
        <v>318</v>
      </c>
    </row>
    <row r="115" spans="1:6" x14ac:dyDescent="0.25">
      <c r="A115" s="179" t="s">
        <v>305</v>
      </c>
      <c r="B115" s="184" t="s">
        <v>319</v>
      </c>
      <c r="C115" s="185">
        <v>1769858233</v>
      </c>
      <c r="D115" s="186"/>
      <c r="E115" s="183"/>
      <c r="F115" s="183"/>
    </row>
    <row r="116" spans="1:6" x14ac:dyDescent="0.25">
      <c r="A116" s="179"/>
      <c r="B116" s="178"/>
      <c r="C116" s="185"/>
      <c r="D116" s="186"/>
      <c r="E116" s="183"/>
      <c r="F116" s="183"/>
    </row>
    <row r="117" spans="1:6" x14ac:dyDescent="0.25">
      <c r="A117" s="179" t="str">
        <f>A107</f>
        <v>ENDEUDAMIENTO</v>
      </c>
      <c r="B117" s="184" t="s">
        <v>317</v>
      </c>
      <c r="C117" s="185">
        <f>+C114</f>
        <v>11816838814</v>
      </c>
      <c r="D117" s="186"/>
      <c r="E117" s="183"/>
      <c r="F117" s="183"/>
    </row>
    <row r="118" spans="1:6" x14ac:dyDescent="0.25">
      <c r="A118" s="179"/>
      <c r="B118" s="184" t="s">
        <v>320</v>
      </c>
      <c r="C118" s="185">
        <f>C115</f>
        <v>1769858233</v>
      </c>
      <c r="D118" s="187">
        <f>C117-C118</f>
        <v>10046980581</v>
      </c>
      <c r="E118" s="183" t="s">
        <v>318</v>
      </c>
      <c r="F118" s="183" t="s">
        <v>318</v>
      </c>
    </row>
    <row r="119" spans="1:6" x14ac:dyDescent="0.25">
      <c r="A119" s="179"/>
      <c r="B119" s="178"/>
      <c r="C119" s="185"/>
      <c r="D119" s="186"/>
      <c r="E119" s="183"/>
      <c r="F119" s="183"/>
    </row>
    <row r="120" spans="1:6" ht="15.75" thickBot="1" x14ac:dyDescent="0.3">
      <c r="A120" s="179" t="s">
        <v>312</v>
      </c>
      <c r="B120" s="180" t="s">
        <v>321</v>
      </c>
      <c r="C120" s="181">
        <v>3340550726</v>
      </c>
      <c r="D120" s="188">
        <f>C120/C121*100</f>
        <v>24.130980155333329</v>
      </c>
      <c r="E120" s="183" t="s">
        <v>318</v>
      </c>
      <c r="F120" s="183" t="s">
        <v>318</v>
      </c>
    </row>
    <row r="121" spans="1:6" x14ac:dyDescent="0.25">
      <c r="A121" s="179"/>
      <c r="B121" s="184" t="s">
        <v>322</v>
      </c>
      <c r="C121" s="185">
        <v>13843410854</v>
      </c>
      <c r="D121" s="186"/>
      <c r="E121" s="183"/>
      <c r="F121" s="183"/>
    </row>
    <row r="122" spans="1:6" ht="15.75" thickBot="1" x14ac:dyDescent="0.3">
      <c r="A122" s="189"/>
      <c r="B122" s="190"/>
      <c r="C122" s="190"/>
      <c r="D122" s="190"/>
      <c r="E122" s="191"/>
      <c r="F122" s="191"/>
    </row>
    <row r="123" spans="1:6" x14ac:dyDescent="0.25">
      <c r="B123" s="149"/>
    </row>
    <row r="124" spans="1:6" ht="15.75" thickBot="1" x14ac:dyDescent="0.3">
      <c r="B124" s="149"/>
    </row>
    <row r="125" spans="1:6" ht="15.75" thickBot="1" x14ac:dyDescent="0.3">
      <c r="A125" s="195" t="s">
        <v>94</v>
      </c>
      <c r="B125" s="196"/>
      <c r="C125" s="196"/>
      <c r="D125" s="197"/>
      <c r="E125" s="176" t="s">
        <v>303</v>
      </c>
      <c r="F125" s="176" t="s">
        <v>304</v>
      </c>
    </row>
    <row r="126" spans="1:6" ht="15.75" thickBot="1" x14ac:dyDescent="0.3">
      <c r="A126" s="177" t="s">
        <v>316</v>
      </c>
      <c r="B126" s="178"/>
      <c r="C126" s="178"/>
      <c r="D126" s="178"/>
      <c r="E126" s="176" t="s">
        <v>0</v>
      </c>
      <c r="F126" s="176" t="s">
        <v>0</v>
      </c>
    </row>
    <row r="127" spans="1:6" ht="15.75" thickBot="1" x14ac:dyDescent="0.3">
      <c r="A127" s="179"/>
      <c r="B127" s="180" t="s">
        <v>317</v>
      </c>
      <c r="C127" s="181">
        <v>1420967895</v>
      </c>
      <c r="D127" s="182">
        <f>+C127/C128</f>
        <v>4.1208606991056316</v>
      </c>
      <c r="E127" s="183" t="s">
        <v>318</v>
      </c>
      <c r="F127" s="183" t="s">
        <v>318</v>
      </c>
    </row>
    <row r="128" spans="1:6" x14ac:dyDescent="0.25">
      <c r="A128" s="179" t="s">
        <v>305</v>
      </c>
      <c r="B128" s="184" t="s">
        <v>319</v>
      </c>
      <c r="C128" s="185">
        <v>344823084</v>
      </c>
      <c r="D128" s="186"/>
      <c r="E128" s="183"/>
      <c r="F128" s="183"/>
    </row>
    <row r="129" spans="1:6" x14ac:dyDescent="0.25">
      <c r="A129" s="179"/>
      <c r="B129" s="178"/>
      <c r="C129" s="185"/>
      <c r="D129" s="186"/>
      <c r="E129" s="183"/>
      <c r="F129" s="183"/>
    </row>
    <row r="130" spans="1:6" x14ac:dyDescent="0.25">
      <c r="A130" s="179" t="str">
        <f>A120</f>
        <v>ENDEUDAMIENTO</v>
      </c>
      <c r="B130" s="184" t="s">
        <v>317</v>
      </c>
      <c r="C130" s="185">
        <f>+C127</f>
        <v>1420967895</v>
      </c>
      <c r="D130" s="186"/>
      <c r="E130" s="183"/>
      <c r="F130" s="183"/>
    </row>
    <row r="131" spans="1:6" x14ac:dyDescent="0.25">
      <c r="A131" s="179"/>
      <c r="B131" s="184" t="s">
        <v>320</v>
      </c>
      <c r="C131" s="185">
        <f>C128</f>
        <v>344823084</v>
      </c>
      <c r="D131" s="187">
        <f>C130-C131</f>
        <v>1076144811</v>
      </c>
      <c r="E131" s="183" t="s">
        <v>318</v>
      </c>
      <c r="F131" s="183" t="s">
        <v>323</v>
      </c>
    </row>
    <row r="132" spans="1:6" x14ac:dyDescent="0.25">
      <c r="A132" s="179"/>
      <c r="B132" s="178"/>
      <c r="C132" s="185"/>
      <c r="D132" s="186"/>
      <c r="E132" s="183"/>
      <c r="F132" s="183"/>
    </row>
    <row r="133" spans="1:6" ht="15.75" thickBot="1" x14ac:dyDescent="0.3">
      <c r="A133" s="179" t="s">
        <v>312</v>
      </c>
      <c r="B133" s="180" t="s">
        <v>321</v>
      </c>
      <c r="C133" s="181">
        <v>464823084</v>
      </c>
      <c r="D133" s="188">
        <f>C133/C134*100</f>
        <v>27.817595142963537</v>
      </c>
      <c r="E133" s="183" t="s">
        <v>318</v>
      </c>
      <c r="F133" s="183" t="s">
        <v>318</v>
      </c>
    </row>
    <row r="134" spans="1:6" x14ac:dyDescent="0.25">
      <c r="A134" s="179"/>
      <c r="B134" s="184" t="s">
        <v>322</v>
      </c>
      <c r="C134" s="185">
        <v>1670967895</v>
      </c>
      <c r="D134" s="186"/>
      <c r="E134" s="183"/>
      <c r="F134" s="183"/>
    </row>
    <row r="135" spans="1:6" ht="15.75" thickBot="1" x14ac:dyDescent="0.3">
      <c r="A135" s="189"/>
      <c r="B135" s="190"/>
      <c r="C135" s="190"/>
      <c r="D135" s="190"/>
      <c r="E135" s="191"/>
      <c r="F135" s="191"/>
    </row>
    <row r="136" spans="1:6" x14ac:dyDescent="0.25">
      <c r="B136" s="149"/>
    </row>
    <row r="137" spans="1:6" ht="15.75" thickBot="1" x14ac:dyDescent="0.3">
      <c r="B137" s="149"/>
    </row>
    <row r="138" spans="1:6" ht="15.75" thickBot="1" x14ac:dyDescent="0.3">
      <c r="A138" s="195" t="s">
        <v>283</v>
      </c>
      <c r="B138" s="196"/>
      <c r="C138" s="196"/>
      <c r="D138" s="197"/>
      <c r="E138" s="176" t="s">
        <v>303</v>
      </c>
      <c r="F138" s="176" t="s">
        <v>304</v>
      </c>
    </row>
    <row r="139" spans="1:6" ht="15.75" thickBot="1" x14ac:dyDescent="0.3">
      <c r="A139" s="177" t="s">
        <v>316</v>
      </c>
      <c r="B139" s="178"/>
      <c r="C139" s="178"/>
      <c r="D139" s="178"/>
      <c r="E139" s="176" t="s">
        <v>0</v>
      </c>
      <c r="F139" s="176" t="s">
        <v>0</v>
      </c>
    </row>
    <row r="140" spans="1:6" ht="15.75" thickBot="1" x14ac:dyDescent="0.3">
      <c r="A140" s="179"/>
      <c r="B140" s="180" t="s">
        <v>317</v>
      </c>
      <c r="C140" s="181">
        <v>13500050079</v>
      </c>
      <c r="D140" s="182">
        <f>+C140/C141</f>
        <v>2.742094034724297</v>
      </c>
      <c r="E140" s="183" t="s">
        <v>318</v>
      </c>
      <c r="F140" s="183" t="s">
        <v>318</v>
      </c>
    </row>
    <row r="141" spans="1:6" x14ac:dyDescent="0.25">
      <c r="A141" s="179" t="s">
        <v>305</v>
      </c>
      <c r="B141" s="184" t="s">
        <v>319</v>
      </c>
      <c r="C141" s="185">
        <v>4923262991</v>
      </c>
      <c r="D141" s="186"/>
      <c r="E141" s="183"/>
      <c r="F141" s="183"/>
    </row>
    <row r="142" spans="1:6" x14ac:dyDescent="0.25">
      <c r="A142" s="179"/>
      <c r="B142" s="178"/>
      <c r="C142" s="185"/>
      <c r="D142" s="186"/>
      <c r="E142" s="183"/>
      <c r="F142" s="183"/>
    </row>
    <row r="143" spans="1:6" x14ac:dyDescent="0.25">
      <c r="A143" s="179" t="str">
        <f>A133</f>
        <v>ENDEUDAMIENTO</v>
      </c>
      <c r="B143" s="184" t="s">
        <v>317</v>
      </c>
      <c r="C143" s="185">
        <f>+C140</f>
        <v>13500050079</v>
      </c>
      <c r="D143" s="186"/>
      <c r="E143" s="183"/>
      <c r="F143" s="183"/>
    </row>
    <row r="144" spans="1:6" x14ac:dyDescent="0.25">
      <c r="A144" s="179"/>
      <c r="B144" s="184" t="s">
        <v>320</v>
      </c>
      <c r="C144" s="185">
        <f>C141</f>
        <v>4923262991</v>
      </c>
      <c r="D144" s="187">
        <f>C143-C144</f>
        <v>8576787088</v>
      </c>
      <c r="E144" s="183" t="s">
        <v>318</v>
      </c>
      <c r="F144" s="183" t="s">
        <v>318</v>
      </c>
    </row>
    <row r="145" spans="1:6" x14ac:dyDescent="0.25">
      <c r="A145" s="179"/>
      <c r="B145" s="178"/>
      <c r="C145" s="185"/>
      <c r="D145" s="186"/>
      <c r="E145" s="183"/>
      <c r="F145" s="183"/>
    </row>
    <row r="146" spans="1:6" ht="15.75" thickBot="1" x14ac:dyDescent="0.3">
      <c r="A146" s="179" t="s">
        <v>312</v>
      </c>
      <c r="B146" s="180" t="s">
        <v>321</v>
      </c>
      <c r="C146" s="181">
        <v>7527884991</v>
      </c>
      <c r="D146" s="188">
        <f>C146/C147*100</f>
        <v>55.435082362096836</v>
      </c>
      <c r="E146" s="183" t="s">
        <v>318</v>
      </c>
      <c r="F146" s="183" t="s">
        <v>318</v>
      </c>
    </row>
    <row r="147" spans="1:6" x14ac:dyDescent="0.25">
      <c r="A147" s="179"/>
      <c r="B147" s="184" t="s">
        <v>322</v>
      </c>
      <c r="C147" s="185">
        <v>13579640672</v>
      </c>
      <c r="D147" s="186"/>
      <c r="E147" s="183"/>
      <c r="F147" s="183"/>
    </row>
    <row r="148" spans="1:6" ht="15.75" thickBot="1" x14ac:dyDescent="0.3">
      <c r="A148" s="189"/>
      <c r="B148" s="190"/>
      <c r="C148" s="190"/>
      <c r="D148" s="190"/>
      <c r="E148" s="191"/>
      <c r="F148" s="191"/>
    </row>
    <row r="149" spans="1:6" x14ac:dyDescent="0.25">
      <c r="B149" s="149"/>
    </row>
    <row r="150" spans="1:6" ht="15.75" thickBot="1" x14ac:dyDescent="0.3">
      <c r="B150" s="149"/>
    </row>
    <row r="151" spans="1:6" ht="15.75" customHeight="1" thickBot="1" x14ac:dyDescent="0.3">
      <c r="A151" s="195" t="s">
        <v>96</v>
      </c>
      <c r="B151" s="196"/>
      <c r="C151" s="196"/>
      <c r="D151" s="197"/>
      <c r="E151" s="176" t="s">
        <v>303</v>
      </c>
      <c r="F151" s="176" t="s">
        <v>304</v>
      </c>
    </row>
    <row r="152" spans="1:6" ht="15.75" thickBot="1" x14ac:dyDescent="0.3">
      <c r="A152" s="177" t="s">
        <v>316</v>
      </c>
      <c r="B152" s="178"/>
      <c r="C152" s="178"/>
      <c r="D152" s="178"/>
      <c r="E152" s="176" t="s">
        <v>0</v>
      </c>
      <c r="F152" s="176" t="s">
        <v>0</v>
      </c>
    </row>
    <row r="153" spans="1:6" ht="15.75" thickBot="1" x14ac:dyDescent="0.3">
      <c r="A153" s="179"/>
      <c r="B153" s="180" t="s">
        <v>317</v>
      </c>
      <c r="C153" s="181">
        <v>890613306</v>
      </c>
      <c r="D153" s="182">
        <f>+C153/C154</f>
        <v>2.9085992323529011</v>
      </c>
      <c r="E153" s="183" t="s">
        <v>318</v>
      </c>
      <c r="F153" s="183" t="s">
        <v>318</v>
      </c>
    </row>
    <row r="154" spans="1:6" x14ac:dyDescent="0.25">
      <c r="A154" s="179" t="s">
        <v>305</v>
      </c>
      <c r="B154" s="184" t="s">
        <v>319</v>
      </c>
      <c r="C154" s="185">
        <v>306200076</v>
      </c>
      <c r="D154" s="186"/>
      <c r="E154" s="183"/>
      <c r="F154" s="183"/>
    </row>
    <row r="155" spans="1:6" x14ac:dyDescent="0.25">
      <c r="A155" s="179"/>
      <c r="B155" s="178"/>
      <c r="C155" s="185"/>
      <c r="D155" s="186"/>
      <c r="E155" s="183"/>
      <c r="F155" s="183"/>
    </row>
    <row r="156" spans="1:6" x14ac:dyDescent="0.25">
      <c r="A156" s="179" t="str">
        <f>A146</f>
        <v>ENDEUDAMIENTO</v>
      </c>
      <c r="B156" s="184" t="s">
        <v>317</v>
      </c>
      <c r="C156" s="185">
        <f>+C153</f>
        <v>890613306</v>
      </c>
      <c r="D156" s="186"/>
      <c r="E156" s="183"/>
      <c r="F156" s="183"/>
    </row>
    <row r="157" spans="1:6" x14ac:dyDescent="0.25">
      <c r="A157" s="179"/>
      <c r="B157" s="184" t="s">
        <v>320</v>
      </c>
      <c r="C157" s="185">
        <f>C154</f>
        <v>306200076</v>
      </c>
      <c r="D157" s="187">
        <f>C156-C157</f>
        <v>584413230</v>
      </c>
      <c r="E157" s="183" t="s">
        <v>318</v>
      </c>
      <c r="F157" s="183" t="s">
        <v>323</v>
      </c>
    </row>
    <row r="158" spans="1:6" x14ac:dyDescent="0.25">
      <c r="A158" s="179"/>
      <c r="B158" s="178"/>
      <c r="C158" s="185"/>
      <c r="D158" s="186"/>
      <c r="E158" s="183"/>
      <c r="F158" s="183"/>
    </row>
    <row r="159" spans="1:6" ht="15.75" thickBot="1" x14ac:dyDescent="0.3">
      <c r="A159" s="179" t="s">
        <v>312</v>
      </c>
      <c r="B159" s="180" t="s">
        <v>321</v>
      </c>
      <c r="C159" s="181">
        <v>421833439</v>
      </c>
      <c r="D159" s="188">
        <f>C159/C160*100</f>
        <v>43.87459050781041</v>
      </c>
      <c r="E159" s="183" t="s">
        <v>318</v>
      </c>
      <c r="F159" s="183" t="s">
        <v>318</v>
      </c>
    </row>
    <row r="160" spans="1:6" x14ac:dyDescent="0.25">
      <c r="A160" s="179"/>
      <c r="B160" s="184" t="s">
        <v>322</v>
      </c>
      <c r="C160" s="185">
        <v>961452709</v>
      </c>
      <c r="D160" s="186"/>
      <c r="E160" s="183"/>
      <c r="F160" s="183"/>
    </row>
    <row r="161" spans="1:6" ht="15.75" thickBot="1" x14ac:dyDescent="0.3">
      <c r="A161" s="189"/>
      <c r="B161" s="190"/>
      <c r="C161" s="190"/>
      <c r="D161" s="190"/>
      <c r="E161" s="191"/>
      <c r="F161" s="191"/>
    </row>
    <row r="162" spans="1:6" x14ac:dyDescent="0.25">
      <c r="B162" s="149"/>
    </row>
    <row r="163" spans="1:6" ht="15.75" thickBot="1" x14ac:dyDescent="0.3">
      <c r="B163" s="149"/>
    </row>
    <row r="164" spans="1:6" ht="15.75" thickBot="1" x14ac:dyDescent="0.3">
      <c r="A164" s="195" t="s">
        <v>96</v>
      </c>
      <c r="B164" s="196"/>
      <c r="C164" s="196"/>
      <c r="D164" s="197"/>
      <c r="E164" s="176" t="s">
        <v>303</v>
      </c>
      <c r="F164" s="176" t="s">
        <v>304</v>
      </c>
    </row>
    <row r="165" spans="1:6" ht="15.75" thickBot="1" x14ac:dyDescent="0.3">
      <c r="A165" s="177" t="s">
        <v>316</v>
      </c>
      <c r="B165" s="178"/>
      <c r="C165" s="178"/>
      <c r="D165" s="178"/>
      <c r="E165" s="176" t="s">
        <v>0</v>
      </c>
      <c r="F165" s="176" t="s">
        <v>0</v>
      </c>
    </row>
    <row r="166" spans="1:6" ht="15.75" thickBot="1" x14ac:dyDescent="0.3">
      <c r="A166" s="179"/>
      <c r="B166" s="180" t="s">
        <v>317</v>
      </c>
      <c r="C166" s="181">
        <v>6012994000</v>
      </c>
      <c r="D166" s="182">
        <f>+C166/C167</f>
        <v>1.7871853363273349</v>
      </c>
      <c r="E166" s="183" t="s">
        <v>318</v>
      </c>
      <c r="F166" s="183" t="s">
        <v>318</v>
      </c>
    </row>
    <row r="167" spans="1:6" x14ac:dyDescent="0.25">
      <c r="A167" s="179" t="s">
        <v>305</v>
      </c>
      <c r="B167" s="184" t="s">
        <v>319</v>
      </c>
      <c r="C167" s="185">
        <v>3364505000</v>
      </c>
      <c r="D167" s="186"/>
      <c r="E167" s="183"/>
      <c r="F167" s="183"/>
    </row>
    <row r="168" spans="1:6" x14ac:dyDescent="0.25">
      <c r="A168" s="179"/>
      <c r="B168" s="178"/>
      <c r="C168" s="185"/>
      <c r="D168" s="186"/>
      <c r="E168" s="183"/>
      <c r="F168" s="183"/>
    </row>
    <row r="169" spans="1:6" x14ac:dyDescent="0.25">
      <c r="A169" s="179" t="str">
        <f>A159</f>
        <v>ENDEUDAMIENTO</v>
      </c>
      <c r="B169" s="184" t="s">
        <v>317</v>
      </c>
      <c r="C169" s="185">
        <f>+C166</f>
        <v>6012994000</v>
      </c>
      <c r="D169" s="186"/>
      <c r="E169" s="183"/>
      <c r="F169" s="183"/>
    </row>
    <row r="170" spans="1:6" x14ac:dyDescent="0.25">
      <c r="A170" s="179"/>
      <c r="B170" s="184" t="s">
        <v>320</v>
      </c>
      <c r="C170" s="185">
        <f>C167</f>
        <v>3364505000</v>
      </c>
      <c r="D170" s="187">
        <f>C169-C170</f>
        <v>2648489000</v>
      </c>
      <c r="E170" s="183" t="s">
        <v>318</v>
      </c>
      <c r="F170" s="183" t="s">
        <v>318</v>
      </c>
    </row>
    <row r="171" spans="1:6" x14ac:dyDescent="0.25">
      <c r="A171" s="179"/>
      <c r="B171" s="178"/>
      <c r="C171" s="185"/>
      <c r="D171" s="186"/>
      <c r="E171" s="183"/>
      <c r="F171" s="183"/>
    </row>
    <row r="172" spans="1:6" ht="15.75" thickBot="1" x14ac:dyDescent="0.3">
      <c r="A172" s="179" t="s">
        <v>312</v>
      </c>
      <c r="B172" s="180" t="s">
        <v>321</v>
      </c>
      <c r="C172" s="181">
        <v>3532650000</v>
      </c>
      <c r="D172" s="188">
        <f>C172/C173*100</f>
        <v>58.303732963902235</v>
      </c>
      <c r="E172" s="183" t="s">
        <v>318</v>
      </c>
      <c r="F172" s="183" t="s">
        <v>318</v>
      </c>
    </row>
    <row r="173" spans="1:6" x14ac:dyDescent="0.25">
      <c r="A173" s="179"/>
      <c r="B173" s="184" t="s">
        <v>322</v>
      </c>
      <c r="C173" s="185">
        <v>6059046000</v>
      </c>
      <c r="D173" s="186"/>
      <c r="E173" s="183"/>
      <c r="F173" s="183"/>
    </row>
    <row r="174" spans="1:6" ht="15.75" thickBot="1" x14ac:dyDescent="0.3">
      <c r="A174" s="189"/>
      <c r="B174" s="190"/>
      <c r="C174" s="190"/>
      <c r="D174" s="190"/>
      <c r="E174" s="191"/>
      <c r="F174" s="191"/>
    </row>
  </sheetData>
  <mergeCells count="12">
    <mergeCell ref="A99:D99"/>
    <mergeCell ref="A112:D112"/>
    <mergeCell ref="A125:D125"/>
    <mergeCell ref="A138:D138"/>
    <mergeCell ref="A151:D151"/>
    <mergeCell ref="A164:D164"/>
    <mergeCell ref="B3:C3"/>
    <mergeCell ref="B44:C44"/>
    <mergeCell ref="A62:F62"/>
    <mergeCell ref="B65:D65"/>
    <mergeCell ref="A73:D73"/>
    <mergeCell ref="A86:D8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0" zoomScale="91" zoomScaleNormal="91" workbookViewId="0">
      <selection activeCell="H14" sqref="H14"/>
    </sheetView>
  </sheetViews>
  <sheetFormatPr baseColWidth="10" defaultRowHeight="15" x14ac:dyDescent="0.25"/>
  <cols>
    <col min="1" max="1" width="49.140625" customWidth="1"/>
    <col min="2" max="2" width="19.140625" customWidth="1"/>
    <col min="3" max="3" width="20.5703125" customWidth="1"/>
    <col min="4" max="4" width="17.140625" customWidth="1"/>
    <col min="5" max="5" width="17.28515625" customWidth="1"/>
    <col min="6" max="7" width="16.140625" customWidth="1"/>
    <col min="8" max="8" width="14.28515625" customWidth="1"/>
    <col min="9" max="9" width="16.7109375" customWidth="1"/>
    <col min="10" max="10" width="27.85546875" customWidth="1"/>
  </cols>
  <sheetData>
    <row r="1" spans="1:9" ht="15.75" thickBot="1" x14ac:dyDescent="0.3"/>
    <row r="2" spans="1:9" ht="16.5" thickBot="1" x14ac:dyDescent="0.3">
      <c r="A2" s="101" t="s">
        <v>22</v>
      </c>
      <c r="B2" s="102"/>
      <c r="C2" s="102"/>
      <c r="D2" s="103"/>
      <c r="E2" s="103"/>
      <c r="F2" s="103"/>
      <c r="G2" s="103"/>
      <c r="H2" s="103"/>
      <c r="I2" s="33"/>
    </row>
    <row r="3" spans="1:9" ht="101.45" customHeight="1" thickBot="1" x14ac:dyDescent="0.3">
      <c r="A3" s="70" t="s">
        <v>9</v>
      </c>
      <c r="B3" s="71" t="s">
        <v>90</v>
      </c>
      <c r="C3" s="71" t="s">
        <v>104</v>
      </c>
      <c r="D3" s="72" t="s">
        <v>92</v>
      </c>
      <c r="E3" s="73" t="s">
        <v>42</v>
      </c>
      <c r="F3" s="74" t="s">
        <v>105</v>
      </c>
      <c r="G3" s="74" t="s">
        <v>21</v>
      </c>
      <c r="H3" s="74" t="s">
        <v>106</v>
      </c>
      <c r="I3" s="71" t="s">
        <v>107</v>
      </c>
    </row>
    <row r="4" spans="1:9" ht="31.9" customHeight="1" x14ac:dyDescent="0.25">
      <c r="A4" s="13" t="s">
        <v>23</v>
      </c>
      <c r="B4" s="75" t="s">
        <v>241</v>
      </c>
      <c r="C4" s="75" t="s">
        <v>134</v>
      </c>
      <c r="D4" s="75" t="s">
        <v>149</v>
      </c>
      <c r="E4" s="75" t="s">
        <v>164</v>
      </c>
      <c r="F4" s="75" t="s">
        <v>186</v>
      </c>
      <c r="G4" s="75" t="s">
        <v>202</v>
      </c>
      <c r="H4" s="75" t="s">
        <v>257</v>
      </c>
      <c r="I4" s="75" t="s">
        <v>231</v>
      </c>
    </row>
    <row r="5" spans="1:9" ht="41.45" customHeight="1" x14ac:dyDescent="0.25">
      <c r="A5" s="14" t="s">
        <v>24</v>
      </c>
      <c r="B5" s="42" t="s">
        <v>0</v>
      </c>
      <c r="C5" s="41" t="s">
        <v>80</v>
      </c>
      <c r="D5" s="41" t="s">
        <v>80</v>
      </c>
      <c r="E5" s="41" t="s">
        <v>0</v>
      </c>
      <c r="F5" s="41" t="s">
        <v>0</v>
      </c>
      <c r="G5" s="41" t="s">
        <v>0</v>
      </c>
      <c r="H5" s="41" t="s">
        <v>0</v>
      </c>
      <c r="I5" s="41" t="s">
        <v>0</v>
      </c>
    </row>
    <row r="6" spans="1:9" ht="24.6" customHeight="1" x14ac:dyDescent="0.25">
      <c r="A6" s="15" t="s">
        <v>25</v>
      </c>
      <c r="B6" s="75" t="s">
        <v>242</v>
      </c>
      <c r="C6" s="75" t="s">
        <v>244</v>
      </c>
      <c r="D6" s="75" t="s">
        <v>246</v>
      </c>
      <c r="E6" s="75" t="s">
        <v>165</v>
      </c>
      <c r="F6" s="75" t="s">
        <v>251</v>
      </c>
      <c r="G6" s="75" t="s">
        <v>203</v>
      </c>
      <c r="H6" s="75" t="s">
        <v>258</v>
      </c>
      <c r="I6" s="75" t="s">
        <v>232</v>
      </c>
    </row>
    <row r="7" spans="1:9" ht="61.15" customHeight="1" x14ac:dyDescent="0.25">
      <c r="A7" s="47" t="s">
        <v>79</v>
      </c>
      <c r="B7" s="42" t="s">
        <v>0</v>
      </c>
      <c r="C7" s="41" t="s">
        <v>80</v>
      </c>
      <c r="D7" s="41" t="s">
        <v>80</v>
      </c>
      <c r="E7" s="41" t="s">
        <v>0</v>
      </c>
      <c r="F7" s="41" t="s">
        <v>0</v>
      </c>
      <c r="G7" s="41" t="s">
        <v>0</v>
      </c>
      <c r="H7" s="41" t="s">
        <v>0</v>
      </c>
      <c r="I7" s="41" t="s">
        <v>0</v>
      </c>
    </row>
    <row r="8" spans="1:9" ht="30" customHeight="1" x14ac:dyDescent="0.25">
      <c r="A8" s="15" t="s">
        <v>26</v>
      </c>
      <c r="B8" s="75" t="s">
        <v>243</v>
      </c>
      <c r="C8" s="75" t="s">
        <v>245</v>
      </c>
      <c r="D8" s="75" t="s">
        <v>150</v>
      </c>
      <c r="E8" s="75" t="s">
        <v>166</v>
      </c>
      <c r="F8" s="75" t="s">
        <v>187</v>
      </c>
      <c r="G8" s="75" t="s">
        <v>134</v>
      </c>
      <c r="H8" s="75" t="s">
        <v>259</v>
      </c>
      <c r="I8" s="75" t="s">
        <v>233</v>
      </c>
    </row>
    <row r="9" spans="1:9" ht="147.6" customHeight="1" x14ac:dyDescent="0.25">
      <c r="A9" s="47" t="s">
        <v>27</v>
      </c>
      <c r="B9" s="89" t="s">
        <v>325</v>
      </c>
      <c r="C9" s="46" t="s">
        <v>0</v>
      </c>
      <c r="D9" s="46" t="s">
        <v>0</v>
      </c>
      <c r="E9" s="46" t="s">
        <v>0</v>
      </c>
      <c r="F9" s="46" t="s">
        <v>0</v>
      </c>
      <c r="G9" s="46" t="s">
        <v>0</v>
      </c>
      <c r="H9" s="46" t="s">
        <v>0</v>
      </c>
      <c r="I9" s="46" t="s">
        <v>0</v>
      </c>
    </row>
    <row r="10" spans="1:9" ht="18.600000000000001" customHeight="1" x14ac:dyDescent="0.25">
      <c r="A10" s="14" t="s">
        <v>28</v>
      </c>
      <c r="B10" s="75" t="s">
        <v>120</v>
      </c>
      <c r="C10" s="75" t="s">
        <v>136</v>
      </c>
      <c r="D10" s="75" t="s">
        <v>247</v>
      </c>
      <c r="E10" s="75" t="s">
        <v>167</v>
      </c>
      <c r="F10" s="75" t="s">
        <v>252</v>
      </c>
      <c r="G10" s="75" t="s">
        <v>205</v>
      </c>
      <c r="H10" s="75" t="s">
        <v>215</v>
      </c>
      <c r="I10" s="75" t="s">
        <v>234</v>
      </c>
    </row>
    <row r="11" spans="1:9" ht="409.15" customHeight="1" x14ac:dyDescent="0.25">
      <c r="A11" s="16" t="s">
        <v>87</v>
      </c>
      <c r="B11" s="46" t="s">
        <v>0</v>
      </c>
      <c r="C11" s="46" t="s">
        <v>0</v>
      </c>
      <c r="D11" s="46" t="s">
        <v>0</v>
      </c>
      <c r="E11" s="46" t="s">
        <v>0</v>
      </c>
      <c r="F11" s="46" t="s">
        <v>0</v>
      </c>
      <c r="G11" s="46" t="s">
        <v>0</v>
      </c>
      <c r="H11" s="46" t="s">
        <v>0</v>
      </c>
      <c r="I11" s="46" t="s">
        <v>0</v>
      </c>
    </row>
    <row r="12" spans="1:9" ht="22.9" customHeight="1" x14ac:dyDescent="0.25">
      <c r="A12" s="17" t="s">
        <v>29</v>
      </c>
      <c r="B12" s="75" t="s">
        <v>121</v>
      </c>
      <c r="C12" s="75" t="s">
        <v>135</v>
      </c>
      <c r="D12" s="75" t="s">
        <v>151</v>
      </c>
      <c r="E12" s="75" t="s">
        <v>168</v>
      </c>
      <c r="F12" s="75" t="s">
        <v>188</v>
      </c>
      <c r="G12" s="75" t="s">
        <v>204</v>
      </c>
      <c r="H12" s="75" t="s">
        <v>216</v>
      </c>
      <c r="I12" s="75" t="s">
        <v>235</v>
      </c>
    </row>
    <row r="13" spans="1:9" ht="36" x14ac:dyDescent="0.25">
      <c r="A13" s="16" t="s">
        <v>30</v>
      </c>
      <c r="B13" s="46" t="s">
        <v>0</v>
      </c>
      <c r="C13" s="46" t="s">
        <v>0</v>
      </c>
      <c r="D13" s="46" t="s">
        <v>0</v>
      </c>
      <c r="E13" s="46" t="s">
        <v>0</v>
      </c>
      <c r="F13" s="46" t="s">
        <v>0</v>
      </c>
      <c r="G13" s="46" t="s">
        <v>0</v>
      </c>
      <c r="H13" s="46" t="s">
        <v>0</v>
      </c>
      <c r="I13" s="41" t="s">
        <v>0</v>
      </c>
    </row>
    <row r="14" spans="1:9" x14ac:dyDescent="0.25">
      <c r="A14" s="18" t="s">
        <v>19</v>
      </c>
      <c r="B14" s="46" t="s">
        <v>0</v>
      </c>
      <c r="C14" s="46" t="s">
        <v>0</v>
      </c>
      <c r="D14" s="46" t="s">
        <v>0</v>
      </c>
      <c r="E14" s="46" t="s">
        <v>0</v>
      </c>
      <c r="F14" s="46" t="s">
        <v>0</v>
      </c>
      <c r="G14" s="46" t="s">
        <v>0</v>
      </c>
      <c r="H14" s="46" t="s">
        <v>0</v>
      </c>
      <c r="I14" s="46" t="s">
        <v>0</v>
      </c>
    </row>
    <row r="15" spans="1:9" x14ac:dyDescent="0.25">
      <c r="A15" s="76"/>
      <c r="B15" s="76"/>
      <c r="C15" s="76"/>
      <c r="D15" s="76"/>
      <c r="E15" s="76"/>
      <c r="F15" s="76"/>
      <c r="G15" s="76"/>
      <c r="H15" s="76"/>
      <c r="I15" s="76"/>
    </row>
    <row r="16" spans="1:9" x14ac:dyDescent="0.25">
      <c r="A16" s="76"/>
      <c r="B16" s="76"/>
      <c r="C16" s="76"/>
      <c r="D16" s="76"/>
      <c r="E16" s="76"/>
      <c r="F16" s="76"/>
      <c r="G16" s="76"/>
      <c r="H16" s="76"/>
      <c r="I16" s="76"/>
    </row>
    <row r="17" spans="1:9" x14ac:dyDescent="0.25">
      <c r="A17" s="76"/>
      <c r="B17" s="76"/>
      <c r="C17" s="76"/>
      <c r="D17" s="76"/>
      <c r="E17" s="76"/>
      <c r="F17" s="76"/>
      <c r="G17" s="76"/>
      <c r="H17" s="76"/>
      <c r="I17" s="76"/>
    </row>
    <row r="18" spans="1:9" x14ac:dyDescent="0.25">
      <c r="A18" s="104" t="s">
        <v>46</v>
      </c>
      <c r="B18" s="104"/>
      <c r="C18" s="104"/>
      <c r="D18" s="104"/>
      <c r="E18" s="104"/>
      <c r="F18" s="104"/>
      <c r="G18" s="104"/>
      <c r="H18" s="104"/>
      <c r="I18" s="76"/>
    </row>
    <row r="19" spans="1:9" x14ac:dyDescent="0.25">
      <c r="A19" s="104" t="s">
        <v>86</v>
      </c>
      <c r="B19" s="104"/>
      <c r="C19" s="104"/>
      <c r="D19" s="104"/>
      <c r="E19" s="104"/>
      <c r="F19" s="104"/>
      <c r="G19" s="104"/>
      <c r="H19" s="104"/>
      <c r="I19" s="76"/>
    </row>
    <row r="20" spans="1:9" x14ac:dyDescent="0.25">
      <c r="A20" s="76"/>
      <c r="B20" s="76"/>
      <c r="C20" s="76"/>
      <c r="D20" s="76"/>
      <c r="E20" s="76"/>
      <c r="F20" s="76"/>
      <c r="G20" s="76"/>
      <c r="H20" s="76"/>
      <c r="I20" s="76"/>
    </row>
    <row r="21" spans="1:9" x14ac:dyDescent="0.25">
      <c r="A21" s="77"/>
      <c r="B21" s="77"/>
      <c r="C21" s="77"/>
      <c r="D21" s="77"/>
      <c r="E21" s="77"/>
      <c r="F21" s="77"/>
      <c r="G21" s="77"/>
      <c r="H21" s="77"/>
      <c r="I21" s="77"/>
    </row>
    <row r="22" spans="1:9" x14ac:dyDescent="0.25">
      <c r="A22" s="78"/>
      <c r="B22" s="78"/>
      <c r="C22" s="78"/>
      <c r="D22" s="78"/>
      <c r="E22" s="78"/>
      <c r="F22" s="78"/>
      <c r="G22" s="78"/>
      <c r="H22" s="78"/>
      <c r="I22" s="78"/>
    </row>
    <row r="98" ht="45" customHeight="1" x14ac:dyDescent="0.25"/>
    <row r="99" ht="199.5" customHeight="1" x14ac:dyDescent="0.25"/>
    <row r="100" ht="71.25" customHeight="1" x14ac:dyDescent="0.25"/>
    <row r="102" ht="77.45" customHeight="1" x14ac:dyDescent="0.25"/>
    <row r="103" ht="45" customHeight="1" x14ac:dyDescent="0.25"/>
    <row r="104" ht="199.5" customHeight="1" x14ac:dyDescent="0.25"/>
    <row r="105" ht="71.25" customHeight="1" x14ac:dyDescent="0.25"/>
    <row r="107" ht="67.900000000000006" customHeight="1" x14ac:dyDescent="0.25"/>
    <row r="108" ht="45" hidden="1" customHeight="1" x14ac:dyDescent="0.25"/>
    <row r="109" ht="71.25" hidden="1" customHeight="1" x14ac:dyDescent="0.25"/>
    <row r="110" hidden="1" x14ac:dyDescent="0.25"/>
    <row r="111" ht="71.25" hidden="1" customHeight="1" x14ac:dyDescent="0.25"/>
    <row r="112" ht="42.75" hidden="1" customHeight="1" x14ac:dyDescent="0.25"/>
  </sheetData>
  <mergeCells count="3">
    <mergeCell ref="A2:H2"/>
    <mergeCell ref="A18:H18"/>
    <mergeCell ref="A19:H19"/>
  </mergeCells>
  <pageMargins left="0.70866141732283505" right="0.70866141732283505" top="0.74803149606299202" bottom="0.74803149606299202" header="0.31496062992126" footer="0.31496062992126"/>
  <pageSetup paperSize="5" scale="90" orientation="landscape" r:id="rId1"/>
  <headerFooter>
    <oddHeader>&amp;C&amp;"-,Negrita"&amp;14EVALUACION  &amp;"Arial,Negrita"FINAL&amp;"-,Negrita"  TECNICA DE  LA  INVITACION ABIERTA  No. 011  DE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7" workbookViewId="0">
      <selection activeCell="G5" sqref="G5"/>
    </sheetView>
  </sheetViews>
  <sheetFormatPr baseColWidth="10" defaultRowHeight="15" x14ac:dyDescent="0.25"/>
  <cols>
    <col min="1" max="1" width="21.7109375" customWidth="1"/>
    <col min="3" max="3" width="9.7109375" customWidth="1"/>
    <col min="4" max="4" width="13.7109375" customWidth="1"/>
    <col min="5" max="5" width="19.7109375" customWidth="1"/>
    <col min="6" max="6" width="22.7109375" customWidth="1"/>
    <col min="7" max="7" width="24" customWidth="1"/>
    <col min="8" max="8" width="18.85546875" customWidth="1"/>
    <col min="9" max="9" width="17.85546875" bestFit="1" customWidth="1"/>
    <col min="10" max="10" width="13.85546875" bestFit="1" customWidth="1"/>
    <col min="12" max="12" width="19.28515625" customWidth="1"/>
    <col min="13" max="13" width="17.85546875" bestFit="1" customWidth="1"/>
  </cols>
  <sheetData>
    <row r="1" spans="1:13" ht="23.25" thickBot="1" x14ac:dyDescent="0.3">
      <c r="A1" t="s">
        <v>88</v>
      </c>
      <c r="B1" s="109" t="s">
        <v>1</v>
      </c>
      <c r="C1" s="110"/>
      <c r="D1" s="37" t="s">
        <v>31</v>
      </c>
      <c r="E1" s="37" t="s">
        <v>32</v>
      </c>
      <c r="F1" s="37" t="s">
        <v>33</v>
      </c>
      <c r="G1" s="37" t="s">
        <v>34</v>
      </c>
      <c r="H1" s="37" t="s">
        <v>35</v>
      </c>
      <c r="I1" s="37" t="s">
        <v>89</v>
      </c>
      <c r="J1" s="38" t="s">
        <v>36</v>
      </c>
      <c r="K1" s="80" t="s">
        <v>37</v>
      </c>
      <c r="L1" s="81" t="s">
        <v>83</v>
      </c>
    </row>
    <row r="2" spans="1:13" ht="78" customHeight="1" thickBot="1" x14ac:dyDescent="0.3">
      <c r="A2" s="105" t="s">
        <v>81</v>
      </c>
      <c r="B2" s="111" t="s">
        <v>98</v>
      </c>
      <c r="C2" s="112"/>
      <c r="D2" s="24" t="s">
        <v>122</v>
      </c>
      <c r="E2" s="24" t="s">
        <v>123</v>
      </c>
      <c r="F2" s="24"/>
      <c r="G2" s="24"/>
      <c r="H2" s="24"/>
      <c r="I2" s="24"/>
      <c r="J2" s="82">
        <v>7112137313</v>
      </c>
      <c r="K2" s="21" t="s">
        <v>82</v>
      </c>
      <c r="L2" s="20" t="s">
        <v>80</v>
      </c>
    </row>
    <row r="3" spans="1:13" ht="113.25" thickBot="1" x14ac:dyDescent="0.3">
      <c r="A3" s="106"/>
      <c r="B3" s="111" t="s">
        <v>104</v>
      </c>
      <c r="C3" s="112"/>
      <c r="D3" s="24" t="s">
        <v>137</v>
      </c>
      <c r="E3" s="24" t="s">
        <v>138</v>
      </c>
      <c r="F3" s="24" t="s">
        <v>139</v>
      </c>
      <c r="G3" s="24"/>
      <c r="H3" s="24"/>
      <c r="I3" s="24"/>
      <c r="J3" s="82">
        <v>60090606790</v>
      </c>
      <c r="K3" s="21" t="s">
        <v>82</v>
      </c>
      <c r="L3" s="20" t="s">
        <v>80</v>
      </c>
      <c r="M3" s="43"/>
    </row>
    <row r="4" spans="1:13" ht="114.75" customHeight="1" thickBot="1" x14ac:dyDescent="0.3">
      <c r="A4" s="106"/>
      <c r="B4" s="111" t="s">
        <v>41</v>
      </c>
      <c r="C4" s="112"/>
      <c r="D4" s="24" t="s">
        <v>152</v>
      </c>
      <c r="E4" s="24" t="s">
        <v>153</v>
      </c>
      <c r="F4" s="24" t="s">
        <v>154</v>
      </c>
      <c r="G4" s="24" t="s">
        <v>155</v>
      </c>
      <c r="H4" s="24" t="s">
        <v>156</v>
      </c>
      <c r="I4" s="82" t="s">
        <v>157</v>
      </c>
      <c r="J4" s="82">
        <v>47437808779</v>
      </c>
      <c r="K4" s="21" t="s">
        <v>82</v>
      </c>
      <c r="L4" s="20" t="s">
        <v>80</v>
      </c>
      <c r="M4" s="43"/>
    </row>
    <row r="5" spans="1:13" ht="102" thickBot="1" x14ac:dyDescent="0.3">
      <c r="A5" s="106"/>
      <c r="B5" s="111" t="s">
        <v>42</v>
      </c>
      <c r="C5" s="112"/>
      <c r="D5" s="24" t="s">
        <v>248</v>
      </c>
      <c r="E5" s="24" t="s">
        <v>169</v>
      </c>
      <c r="F5" s="24" t="s">
        <v>249</v>
      </c>
      <c r="G5" s="24" t="s">
        <v>170</v>
      </c>
      <c r="H5" s="24" t="s">
        <v>171</v>
      </c>
      <c r="I5" s="24" t="s">
        <v>172</v>
      </c>
      <c r="J5" s="88" t="s">
        <v>250</v>
      </c>
      <c r="K5" s="21" t="s">
        <v>82</v>
      </c>
      <c r="L5" s="20" t="s">
        <v>80</v>
      </c>
      <c r="M5" s="43"/>
    </row>
    <row r="6" spans="1:13" ht="149.25" customHeight="1" thickBot="1" x14ac:dyDescent="0.3">
      <c r="A6" s="106"/>
      <c r="B6" s="111" t="s">
        <v>105</v>
      </c>
      <c r="C6" s="112"/>
      <c r="D6" s="24" t="s">
        <v>192</v>
      </c>
      <c r="E6" s="24" t="s">
        <v>189</v>
      </c>
      <c r="F6" s="24" t="s">
        <v>190</v>
      </c>
      <c r="G6" s="24" t="s">
        <v>191</v>
      </c>
      <c r="H6" s="24"/>
      <c r="I6" s="24"/>
      <c r="J6" s="82">
        <v>2446024617</v>
      </c>
      <c r="K6" s="21" t="s">
        <v>82</v>
      </c>
      <c r="L6" s="20" t="s">
        <v>80</v>
      </c>
      <c r="M6" s="43"/>
    </row>
    <row r="7" spans="1:13" ht="68.25" thickBot="1" x14ac:dyDescent="0.3">
      <c r="A7" s="106"/>
      <c r="B7" s="113" t="s">
        <v>95</v>
      </c>
      <c r="C7" s="114"/>
      <c r="D7" s="91" t="s">
        <v>206</v>
      </c>
      <c r="E7" s="91" t="s">
        <v>207</v>
      </c>
      <c r="F7" s="91" t="s">
        <v>208</v>
      </c>
      <c r="G7" s="24" t="s">
        <v>253</v>
      </c>
      <c r="H7" s="91" t="s">
        <v>254</v>
      </c>
      <c r="I7" s="24"/>
      <c r="J7" s="82">
        <v>47670634673</v>
      </c>
      <c r="K7" s="21" t="s">
        <v>82</v>
      </c>
      <c r="L7" s="20" t="s">
        <v>80</v>
      </c>
      <c r="M7" s="92" t="s">
        <v>255</v>
      </c>
    </row>
    <row r="8" spans="1:13" ht="51" customHeight="1" thickBot="1" x14ac:dyDescent="0.3">
      <c r="A8" s="106"/>
      <c r="B8" s="113" t="s">
        <v>43</v>
      </c>
      <c r="C8" s="114"/>
      <c r="D8" s="24" t="s">
        <v>217</v>
      </c>
      <c r="E8" s="24" t="s">
        <v>218</v>
      </c>
      <c r="F8" s="24"/>
      <c r="G8" s="24"/>
      <c r="H8" s="24"/>
      <c r="I8" s="24"/>
      <c r="J8" s="82">
        <v>1150022000</v>
      </c>
      <c r="K8" s="21" t="s">
        <v>82</v>
      </c>
      <c r="L8" s="20" t="s">
        <v>80</v>
      </c>
      <c r="M8" s="43"/>
    </row>
    <row r="9" spans="1:13" ht="62.25" customHeight="1" thickBot="1" x14ac:dyDescent="0.3">
      <c r="A9" s="107"/>
      <c r="B9" s="111" t="s">
        <v>108</v>
      </c>
      <c r="C9" s="112"/>
      <c r="D9" s="24" t="s">
        <v>236</v>
      </c>
      <c r="E9" s="24" t="s">
        <v>237</v>
      </c>
      <c r="F9" s="24" t="s">
        <v>238</v>
      </c>
      <c r="G9" s="24" t="s">
        <v>239</v>
      </c>
      <c r="H9" s="24" t="s">
        <v>240</v>
      </c>
      <c r="I9" s="24"/>
      <c r="J9" s="82">
        <v>40205235494</v>
      </c>
      <c r="K9" s="21" t="s">
        <v>82</v>
      </c>
      <c r="L9" s="21" t="s">
        <v>80</v>
      </c>
      <c r="M9" s="43"/>
    </row>
    <row r="10" spans="1:13" x14ac:dyDescent="0.25">
      <c r="M10" s="87"/>
    </row>
    <row r="11" spans="1:13" x14ac:dyDescent="0.25">
      <c r="M11" s="87"/>
    </row>
    <row r="12" spans="1:13" x14ac:dyDescent="0.25">
      <c r="I12" s="43"/>
      <c r="M12" s="87"/>
    </row>
    <row r="13" spans="1:13" x14ac:dyDescent="0.25">
      <c r="I13" s="43"/>
    </row>
    <row r="14" spans="1:13" x14ac:dyDescent="0.25">
      <c r="B14" s="115" t="s">
        <v>45</v>
      </c>
      <c r="C14" s="115"/>
      <c r="D14" s="115"/>
      <c r="E14" s="115"/>
      <c r="F14" s="115"/>
      <c r="G14" s="115"/>
      <c r="H14" s="115"/>
      <c r="I14" s="43"/>
    </row>
    <row r="15" spans="1:13" x14ac:dyDescent="0.25">
      <c r="B15" s="108" t="s">
        <v>40</v>
      </c>
      <c r="C15" s="108"/>
      <c r="D15" s="108"/>
      <c r="E15" s="108"/>
      <c r="F15" s="108"/>
      <c r="G15" s="108"/>
      <c r="H15" s="19"/>
      <c r="I15" s="43"/>
    </row>
    <row r="16" spans="1:13" x14ac:dyDescent="0.25">
      <c r="B16" s="19"/>
      <c r="C16" s="19"/>
      <c r="D16" s="19"/>
      <c r="E16" s="19"/>
      <c r="F16" s="19"/>
      <c r="I16" s="43"/>
    </row>
    <row r="17" spans="8:9" x14ac:dyDescent="0.25">
      <c r="I17" s="43"/>
    </row>
    <row r="18" spans="8:9" x14ac:dyDescent="0.25">
      <c r="H18" s="43"/>
      <c r="I18" s="43"/>
    </row>
    <row r="19" spans="8:9" x14ac:dyDescent="0.25">
      <c r="H19" s="43"/>
      <c r="I19" s="43"/>
    </row>
    <row r="20" spans="8:9" x14ac:dyDescent="0.25">
      <c r="H20" s="43"/>
      <c r="I20" s="43"/>
    </row>
    <row r="21" spans="8:9" x14ac:dyDescent="0.25">
      <c r="H21" s="43"/>
      <c r="I21" s="44"/>
    </row>
    <row r="22" spans="8:9" x14ac:dyDescent="0.25">
      <c r="H22" s="43"/>
    </row>
    <row r="23" spans="8:9" x14ac:dyDescent="0.25">
      <c r="H23" s="43"/>
    </row>
  </sheetData>
  <mergeCells count="12">
    <mergeCell ref="A2:A9"/>
    <mergeCell ref="B15:G15"/>
    <mergeCell ref="B1:C1"/>
    <mergeCell ref="B6:C6"/>
    <mergeCell ref="B8:C8"/>
    <mergeCell ref="B9:C9"/>
    <mergeCell ref="B14:H14"/>
    <mergeCell ref="B2:C2"/>
    <mergeCell ref="B3:C3"/>
    <mergeCell ref="B4:C4"/>
    <mergeCell ref="B5:C5"/>
    <mergeCell ref="B7:C7"/>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Header>&amp;C&amp;"-,Negrita"&amp;14EVALUACION  DE  EXPERIENCIA  DE LA  INVITACION ABIERTA  No. 002 DE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27" sqref="A27"/>
    </sheetView>
  </sheetViews>
  <sheetFormatPr baseColWidth="10" defaultColWidth="11.42578125" defaultRowHeight="15" x14ac:dyDescent="0.25"/>
  <cols>
    <col min="1" max="1" width="16.42578125" style="7" customWidth="1"/>
    <col min="2" max="2" width="56" style="7" customWidth="1"/>
    <col min="3" max="3" width="27.85546875" style="7" customWidth="1"/>
    <col min="4" max="4" width="20.5703125" style="7" customWidth="1"/>
    <col min="5" max="16384" width="11.42578125" style="7"/>
  </cols>
  <sheetData>
    <row r="1" spans="1:6" x14ac:dyDescent="0.25">
      <c r="A1"/>
      <c r="B1" s="97" t="s">
        <v>38</v>
      </c>
      <c r="C1" s="98"/>
      <c r="D1"/>
      <c r="E1"/>
      <c r="F1"/>
    </row>
    <row r="2" spans="1:6" x14ac:dyDescent="0.25">
      <c r="A2"/>
      <c r="B2" s="98"/>
      <c r="C2" s="98"/>
      <c r="D2"/>
      <c r="E2"/>
      <c r="F2"/>
    </row>
    <row r="3" spans="1:6" x14ac:dyDescent="0.25">
      <c r="A3"/>
      <c r="B3"/>
      <c r="C3"/>
      <c r="D3"/>
      <c r="E3"/>
      <c r="F3"/>
    </row>
    <row r="4" spans="1:6" x14ac:dyDescent="0.25">
      <c r="A4"/>
      <c r="B4" s="32" t="s">
        <v>1</v>
      </c>
      <c r="C4" s="32" t="s">
        <v>39</v>
      </c>
      <c r="D4" s="49" t="s">
        <v>84</v>
      </c>
      <c r="E4"/>
      <c r="F4"/>
    </row>
    <row r="5" spans="1:6" x14ac:dyDescent="0.25">
      <c r="A5"/>
      <c r="B5" s="29" t="s">
        <v>98</v>
      </c>
      <c r="C5" s="23" t="s">
        <v>119</v>
      </c>
      <c r="D5" s="50">
        <f>1000*(4/6.1)</f>
        <v>655.73770491803282</v>
      </c>
      <c r="E5"/>
      <c r="F5"/>
    </row>
    <row r="6" spans="1:6" x14ac:dyDescent="0.25">
      <c r="A6"/>
      <c r="B6" s="29" t="s">
        <v>91</v>
      </c>
      <c r="C6" s="23" t="s">
        <v>133</v>
      </c>
      <c r="D6" s="50">
        <f>1000*(4/7.8)</f>
        <v>512.82051282051293</v>
      </c>
      <c r="E6"/>
      <c r="F6"/>
    </row>
    <row r="7" spans="1:6" ht="15" customHeight="1" x14ac:dyDescent="0.25">
      <c r="A7"/>
      <c r="B7" s="30" t="s">
        <v>99</v>
      </c>
      <c r="C7" s="23" t="s">
        <v>148</v>
      </c>
      <c r="D7" s="50">
        <f>1000*(4/6.08)</f>
        <v>657.89473684210532</v>
      </c>
      <c r="E7"/>
      <c r="F7"/>
    </row>
    <row r="8" spans="1:6" x14ac:dyDescent="0.25">
      <c r="A8"/>
      <c r="B8" s="29" t="s">
        <v>100</v>
      </c>
      <c r="C8" s="23" t="s">
        <v>163</v>
      </c>
      <c r="D8" s="50">
        <f>1000*(4/4.9)</f>
        <v>816.32653061224482</v>
      </c>
      <c r="E8"/>
      <c r="F8"/>
    </row>
    <row r="9" spans="1:6" x14ac:dyDescent="0.25">
      <c r="A9"/>
      <c r="B9" s="29" t="s">
        <v>101</v>
      </c>
      <c r="C9" s="23" t="s">
        <v>185</v>
      </c>
      <c r="D9" s="50">
        <f>1000*(4/4)</f>
        <v>1000</v>
      </c>
      <c r="E9"/>
      <c r="F9"/>
    </row>
    <row r="10" spans="1:6" x14ac:dyDescent="0.25">
      <c r="A10"/>
      <c r="B10" s="29" t="s">
        <v>21</v>
      </c>
      <c r="C10" s="23" t="s">
        <v>201</v>
      </c>
      <c r="D10" s="50">
        <f>1000*(4/5.65)</f>
        <v>707.9646017699115</v>
      </c>
      <c r="E10"/>
      <c r="F10"/>
    </row>
    <row r="11" spans="1:6" x14ac:dyDescent="0.25">
      <c r="A11"/>
      <c r="B11" s="29" t="s">
        <v>102</v>
      </c>
      <c r="C11" s="23" t="s">
        <v>219</v>
      </c>
      <c r="D11" s="50">
        <f>1000*(4/5)</f>
        <v>800</v>
      </c>
      <c r="E11"/>
      <c r="F11"/>
    </row>
    <row r="12" spans="1:6" ht="25.5" x14ac:dyDescent="0.25">
      <c r="A12"/>
      <c r="B12" s="29" t="s">
        <v>103</v>
      </c>
      <c r="C12" s="23" t="s">
        <v>230</v>
      </c>
      <c r="D12" s="50">
        <f>1000*(5/5.58)</f>
        <v>896.05734767025092</v>
      </c>
      <c r="E12"/>
      <c r="F12"/>
    </row>
    <row r="13" spans="1:6" x14ac:dyDescent="0.25">
      <c r="A13"/>
      <c r="B13"/>
      <c r="C13"/>
      <c r="D13"/>
      <c r="E13"/>
      <c r="F13"/>
    </row>
    <row r="14" spans="1:6" x14ac:dyDescent="0.25">
      <c r="A14"/>
      <c r="B14" s="98"/>
      <c r="C14" s="98"/>
      <c r="D14" s="98"/>
      <c r="E14"/>
      <c r="F14"/>
    </row>
    <row r="15" spans="1:6" x14ac:dyDescent="0.25">
      <c r="A15"/>
      <c r="B15"/>
      <c r="C15"/>
      <c r="D15"/>
      <c r="E15"/>
      <c r="F15"/>
    </row>
    <row r="16" spans="1:6" ht="15.75" x14ac:dyDescent="0.25">
      <c r="A16"/>
      <c r="B16" s="99" t="s">
        <v>45</v>
      </c>
      <c r="C16" s="99"/>
      <c r="D16" s="99"/>
      <c r="E16" s="99"/>
      <c r="F16" s="99"/>
    </row>
    <row r="17" spans="1:6" ht="15.75" x14ac:dyDescent="0.25">
      <c r="A17"/>
      <c r="B17" s="100" t="s">
        <v>40</v>
      </c>
      <c r="C17" s="100"/>
      <c r="D17" s="100"/>
      <c r="E17" s="31"/>
      <c r="F17" s="31"/>
    </row>
    <row r="20" spans="1:6" x14ac:dyDescent="0.25">
      <c r="C20" s="48"/>
    </row>
    <row r="21" spans="1:6" x14ac:dyDescent="0.25">
      <c r="C21" s="48"/>
    </row>
    <row r="22" spans="1:6" x14ac:dyDescent="0.25">
      <c r="C22" s="48"/>
    </row>
    <row r="23" spans="1:6" x14ac:dyDescent="0.25">
      <c r="C23" s="48"/>
    </row>
    <row r="24" spans="1:6" x14ac:dyDescent="0.25">
      <c r="C24" s="48"/>
    </row>
    <row r="25" spans="1:6" x14ac:dyDescent="0.25">
      <c r="C25" s="48"/>
    </row>
  </sheetData>
  <mergeCells count="4">
    <mergeCell ref="B1:C2"/>
    <mergeCell ref="B16:F16"/>
    <mergeCell ref="B17:D17"/>
    <mergeCell ref="B14:D14"/>
  </mergeCells>
  <printOptions horizontalCentered="1" verticalCentered="1"/>
  <pageMargins left="0.70866141732283472" right="0.70866141732283472" top="0.74803149606299213" bottom="0.74803149606299213" header="0.31496062992125984" footer="0.31496062992125984"/>
  <pageSetup paperSize="5" scale="80" orientation="landscape" r:id="rId1"/>
  <headerFooter>
    <oddHeader>&amp;C&amp;"-,Negrita"&amp;14EVALUACION &amp;"Arial,Negrita" &amp;"-,Negrita"ECONOMICA DE  LA  INVITACION  ABIERTA  No. 002  DE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F20" sqref="F20"/>
    </sheetView>
  </sheetViews>
  <sheetFormatPr baseColWidth="10" defaultColWidth="23.5703125" defaultRowHeight="15" x14ac:dyDescent="0.25"/>
  <cols>
    <col min="1" max="1" width="28.85546875" style="1" customWidth="1"/>
    <col min="2" max="2" width="14.85546875" style="1" customWidth="1"/>
    <col min="3" max="3" width="15.42578125" style="1" customWidth="1"/>
    <col min="4" max="5" width="16" style="1" customWidth="1"/>
    <col min="6" max="9" width="13.28515625" style="1" customWidth="1"/>
    <col min="10" max="16384" width="23.5703125" style="1"/>
  </cols>
  <sheetData>
    <row r="1" spans="1:9" x14ac:dyDescent="0.25">
      <c r="A1" s="198" t="s">
        <v>324</v>
      </c>
      <c r="B1" s="198"/>
      <c r="C1" s="198"/>
      <c r="D1" s="198"/>
      <c r="E1" s="198"/>
      <c r="F1" s="198"/>
      <c r="G1" s="198"/>
      <c r="H1" s="198"/>
      <c r="I1" s="198"/>
    </row>
    <row r="2" spans="1:9" x14ac:dyDescent="0.25">
      <c r="A2" s="198" t="s">
        <v>262</v>
      </c>
      <c r="B2" s="198"/>
      <c r="C2" s="198"/>
      <c r="D2" s="198"/>
      <c r="E2" s="198"/>
      <c r="F2" s="198"/>
      <c r="G2" s="198"/>
      <c r="H2" s="198"/>
      <c r="I2" s="198"/>
    </row>
    <row r="4" spans="1:9" ht="75" x14ac:dyDescent="0.25">
      <c r="A4" s="35" t="s">
        <v>1</v>
      </c>
      <c r="B4" s="35" t="s">
        <v>90</v>
      </c>
      <c r="C4" s="35" t="s">
        <v>91</v>
      </c>
      <c r="D4" s="35" t="s">
        <v>41</v>
      </c>
      <c r="E4" s="36" t="s">
        <v>42</v>
      </c>
      <c r="F4" s="36" t="s">
        <v>44</v>
      </c>
      <c r="G4" s="36" t="s">
        <v>95</v>
      </c>
      <c r="H4" s="36" t="s">
        <v>43</v>
      </c>
      <c r="I4" s="36" t="s">
        <v>109</v>
      </c>
    </row>
    <row r="5" spans="1:9" x14ac:dyDescent="0.25">
      <c r="A5" s="2" t="s">
        <v>2</v>
      </c>
      <c r="B5" s="45" t="s">
        <v>0</v>
      </c>
      <c r="C5" s="45" t="s">
        <v>0</v>
      </c>
      <c r="D5" s="45" t="s">
        <v>0</v>
      </c>
      <c r="E5" s="45" t="s">
        <v>0</v>
      </c>
      <c r="F5" s="45" t="s">
        <v>0</v>
      </c>
      <c r="G5" s="45" t="s">
        <v>0</v>
      </c>
      <c r="H5" s="45" t="s">
        <v>0</v>
      </c>
      <c r="I5" s="45" t="s">
        <v>0</v>
      </c>
    </row>
    <row r="6" spans="1:9" x14ac:dyDescent="0.25">
      <c r="A6" s="2" t="s">
        <v>3</v>
      </c>
      <c r="B6" s="45" t="s">
        <v>0</v>
      </c>
      <c r="C6" s="45" t="s">
        <v>0</v>
      </c>
      <c r="D6" s="45" t="s">
        <v>0</v>
      </c>
      <c r="E6" s="45" t="s">
        <v>0</v>
      </c>
      <c r="F6" s="45" t="s">
        <v>0</v>
      </c>
      <c r="G6" s="45" t="s">
        <v>0</v>
      </c>
      <c r="H6" s="45" t="s">
        <v>0</v>
      </c>
      <c r="I6" s="45" t="s">
        <v>0</v>
      </c>
    </row>
    <row r="7" spans="1:9" ht="60" x14ac:dyDescent="0.25">
      <c r="A7" s="2" t="s">
        <v>4</v>
      </c>
      <c r="B7" s="89" t="s">
        <v>256</v>
      </c>
      <c r="C7" s="12" t="s">
        <v>0</v>
      </c>
      <c r="D7" s="12" t="s">
        <v>0</v>
      </c>
      <c r="E7" s="12" t="s">
        <v>0</v>
      </c>
      <c r="F7" s="12" t="s">
        <v>0</v>
      </c>
      <c r="G7" s="45" t="s">
        <v>0</v>
      </c>
      <c r="H7" s="45" t="s">
        <v>0</v>
      </c>
      <c r="I7" s="45" t="s">
        <v>0</v>
      </c>
    </row>
    <row r="8" spans="1:9" x14ac:dyDescent="0.25">
      <c r="A8" s="2" t="s">
        <v>8</v>
      </c>
      <c r="B8" s="45" t="s">
        <v>0</v>
      </c>
      <c r="C8" s="45" t="s">
        <v>0</v>
      </c>
      <c r="D8" s="45" t="s">
        <v>0</v>
      </c>
      <c r="E8" s="45" t="s">
        <v>0</v>
      </c>
      <c r="F8" s="45" t="s">
        <v>0</v>
      </c>
      <c r="G8" s="45" t="s">
        <v>0</v>
      </c>
      <c r="H8" s="45" t="s">
        <v>0</v>
      </c>
      <c r="I8" s="45" t="s">
        <v>0</v>
      </c>
    </row>
    <row r="9" spans="1:9" x14ac:dyDescent="0.25">
      <c r="A9" s="2" t="s">
        <v>5</v>
      </c>
      <c r="B9" s="45" t="s">
        <v>0</v>
      </c>
      <c r="C9" s="45" t="s">
        <v>0</v>
      </c>
      <c r="D9" s="45" t="s">
        <v>0</v>
      </c>
      <c r="E9" s="45" t="s">
        <v>0</v>
      </c>
      <c r="F9" s="45" t="s">
        <v>0</v>
      </c>
      <c r="G9" s="45" t="s">
        <v>0</v>
      </c>
      <c r="H9" s="45" t="s">
        <v>0</v>
      </c>
      <c r="I9" s="45" t="s">
        <v>0</v>
      </c>
    </row>
    <row r="10" spans="1:9" ht="30" x14ac:dyDescent="0.25">
      <c r="A10" s="34" t="s">
        <v>6</v>
      </c>
      <c r="B10" s="93" t="s">
        <v>260</v>
      </c>
      <c r="C10" s="45" t="s">
        <v>0</v>
      </c>
      <c r="D10" s="45" t="s">
        <v>0</v>
      </c>
      <c r="E10" s="45" t="s">
        <v>0</v>
      </c>
      <c r="F10" s="45" t="s">
        <v>0</v>
      </c>
      <c r="G10" s="45" t="s">
        <v>0</v>
      </c>
      <c r="H10" s="45" t="s">
        <v>0</v>
      </c>
      <c r="I10" s="45" t="s">
        <v>0</v>
      </c>
    </row>
    <row r="14" spans="1:9" x14ac:dyDescent="0.25">
      <c r="A14" s="3" t="s">
        <v>7</v>
      </c>
      <c r="B14" s="3"/>
      <c r="C14" s="3"/>
      <c r="D14" s="3"/>
      <c r="E14" s="3"/>
      <c r="F14" s="4"/>
      <c r="G14" s="4"/>
      <c r="H14" s="4"/>
      <c r="I14" s="4"/>
    </row>
    <row r="15" spans="1:9" x14ac:dyDescent="0.25">
      <c r="A15" s="116" t="s">
        <v>173</v>
      </c>
      <c r="B15" s="116"/>
      <c r="C15" s="116"/>
      <c r="D15" s="116"/>
      <c r="E15" s="117"/>
      <c r="F15" s="5"/>
      <c r="G15" s="26"/>
      <c r="H15" s="83"/>
      <c r="I15" s="83"/>
    </row>
    <row r="16" spans="1:9" x14ac:dyDescent="0.25">
      <c r="A16" s="6"/>
      <c r="B16" s="25"/>
      <c r="C16" s="25"/>
      <c r="D16" s="25"/>
      <c r="E16" s="5"/>
      <c r="F16" s="5"/>
      <c r="G16" s="26"/>
      <c r="H16" s="83"/>
      <c r="I16" s="83"/>
    </row>
    <row r="17" spans="1:9" x14ac:dyDescent="0.25">
      <c r="A17" s="6"/>
      <c r="B17" s="25"/>
      <c r="C17" s="25"/>
      <c r="D17" s="25"/>
      <c r="E17" s="5"/>
      <c r="F17" s="5"/>
      <c r="G17" s="26"/>
      <c r="H17" s="83"/>
      <c r="I17" s="83"/>
    </row>
    <row r="18" spans="1:9" x14ac:dyDescent="0.25">
      <c r="A18" s="6"/>
      <c r="B18" s="25"/>
      <c r="C18" s="25"/>
      <c r="D18" s="25"/>
      <c r="E18" s="5"/>
      <c r="F18" s="5"/>
      <c r="G18" s="26"/>
      <c r="H18" s="83"/>
      <c r="I18" s="83"/>
    </row>
    <row r="19" spans="1:9" x14ac:dyDescent="0.25">
      <c r="A19" s="3" t="s">
        <v>47</v>
      </c>
      <c r="B19" s="3"/>
      <c r="C19" s="3"/>
      <c r="D19" s="3"/>
      <c r="E19" s="3"/>
      <c r="F19" s="5"/>
      <c r="G19" s="26"/>
      <c r="H19" s="83"/>
      <c r="I19" s="83"/>
    </row>
    <row r="20" spans="1:9" x14ac:dyDescent="0.25">
      <c r="A20" s="116" t="s">
        <v>10</v>
      </c>
      <c r="B20" s="116"/>
      <c r="C20" s="116"/>
      <c r="D20" s="116"/>
      <c r="E20" s="116"/>
      <c r="F20" s="5"/>
      <c r="G20" s="26"/>
      <c r="H20" s="83"/>
      <c r="I20" s="83"/>
    </row>
    <row r="21" spans="1:9" x14ac:dyDescent="0.25">
      <c r="A21" s="6"/>
      <c r="B21" s="25"/>
      <c r="C21" s="25"/>
      <c r="D21" s="25"/>
      <c r="E21" s="5"/>
      <c r="F21" s="5"/>
      <c r="G21" s="26"/>
      <c r="H21" s="83"/>
      <c r="I21" s="83"/>
    </row>
    <row r="22" spans="1:9" x14ac:dyDescent="0.25">
      <c r="A22" s="6"/>
      <c r="B22" s="25"/>
      <c r="C22" s="25"/>
      <c r="D22" s="25"/>
      <c r="E22" s="5"/>
      <c r="F22" s="5"/>
      <c r="G22" s="26"/>
      <c r="H22" s="83"/>
      <c r="I22" s="83"/>
    </row>
    <row r="23" spans="1:9" x14ac:dyDescent="0.25">
      <c r="A23" s="118" t="s">
        <v>48</v>
      </c>
      <c r="B23" s="118"/>
      <c r="C23" s="118"/>
      <c r="D23" s="118"/>
      <c r="E23" s="118"/>
      <c r="F23" s="118"/>
      <c r="G23" s="27"/>
      <c r="H23" s="84"/>
      <c r="I23" s="84"/>
    </row>
    <row r="24" spans="1:9" ht="15" customHeight="1" x14ac:dyDescent="0.25">
      <c r="A24" s="116" t="s">
        <v>49</v>
      </c>
      <c r="B24" s="116"/>
      <c r="C24" s="116"/>
      <c r="D24" s="116"/>
      <c r="E24" s="117"/>
      <c r="F24" s="79"/>
      <c r="G24" s="28"/>
      <c r="H24" s="28"/>
      <c r="I24" s="28"/>
    </row>
  </sheetData>
  <mergeCells count="6">
    <mergeCell ref="A1:I1"/>
    <mergeCell ref="A15:E15"/>
    <mergeCell ref="A20:E20"/>
    <mergeCell ref="A23:F23"/>
    <mergeCell ref="A24:E24"/>
    <mergeCell ref="A2:I2"/>
  </mergeCells>
  <printOptions horizontalCentered="1" verticalCentered="1"/>
  <pageMargins left="0.70866141732283505" right="0.70866141732283505" top="0.74803149606299202" bottom="0.74803149606299202" header="0.31496062992126" footer="0.31496062992126"/>
  <pageSetup paperSize="5" scale="90" orientation="landscape" r:id="rId1"/>
  <headerFooter>
    <oddHeader>&amp;C&amp;"-,Negrita"&amp;14RESUMEN &amp;"Arial,Negrita"FINAL&amp;"-,Negrita"   DE LA EVALUACION   INVITACION ABIERTA  No. 011  DE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JURIDICA</vt:lpstr>
      <vt:lpstr>EVALUACION FINANCIERA</vt:lpstr>
      <vt:lpstr>EVALUACION TECNICA</vt:lpstr>
      <vt:lpstr>EXPERIENCIA</vt:lpstr>
      <vt:lpstr>EVALUACION ECONOMICA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mauricio roman</dc:creator>
  <cp:lastModifiedBy>Sandra Milena Cubillos Gonzalez</cp:lastModifiedBy>
  <cp:lastPrinted>2021-02-13T20:04:19Z</cp:lastPrinted>
  <dcterms:created xsi:type="dcterms:W3CDTF">2018-04-20T13:09:15Z</dcterms:created>
  <dcterms:modified xsi:type="dcterms:W3CDTF">2021-02-15T22:41:44Z</dcterms:modified>
</cp:coreProperties>
</file>