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.cubillos\Desktop\JURIDICA 2021\INVITACION ABIERTA 03 DE 2021 SEGUROS\"/>
    </mc:Choice>
  </mc:AlternateContent>
  <bookViews>
    <workbookView xWindow="0" yWindow="0" windowWidth="28800" windowHeight="12330" tabRatio="894" activeTab="2"/>
  </bookViews>
  <sheets>
    <sheet name="TRDM" sheetId="7" r:id="rId1"/>
    <sheet name="RELACION M&amp;E" sheetId="4" r:id="rId2"/>
    <sheet name="RELACION AUTOS" sheetId="2" r:id="rId3"/>
    <sheet name="RELACION CARGOS MANEJO" sheetId="6" r:id="rId4"/>
    <sheet name="RELACION SOAT" sheetId="1" r:id="rId5"/>
    <sheet name="RELACION VIDA FUNCIONARIOS" sheetId="9" r:id="rId6"/>
    <sheet name="VIDA DEUDORES" sheetId="5" r:id="rId7"/>
    <sheet name="RELACION INCENDIO DEUDORES" sheetId="3" r:id="rId8"/>
  </sheets>
  <definedNames>
    <definedName name="_xlnm._FilterDatabase" localSheetId="7" hidden="1">'RELACION INCENDIO DEUDORES'!$A$2:$H$69</definedName>
    <definedName name="_xlnm.Print_Area" localSheetId="0">TRDM!$A$1:$A$39</definedName>
    <definedName name="_xlnm.Print_Titles" localSheetId="0">TRDM!#REF!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6" l="1"/>
  <c r="E64" i="5"/>
  <c r="H69" i="3" l="1"/>
  <c r="B28" i="7" l="1"/>
  <c r="B4" i="7"/>
  <c r="J56" i="9" l="1"/>
  <c r="H56" i="9"/>
  <c r="G56" i="9"/>
  <c r="F56" i="9"/>
  <c r="E56" i="9"/>
  <c r="J55" i="9"/>
  <c r="H55" i="9"/>
  <c r="G55" i="9"/>
  <c r="F55" i="9"/>
  <c r="E55" i="9"/>
  <c r="J54" i="9"/>
  <c r="H54" i="9"/>
  <c r="G54" i="9"/>
  <c r="F54" i="9"/>
  <c r="E54" i="9"/>
  <c r="J53" i="9"/>
  <c r="H53" i="9"/>
  <c r="G53" i="9"/>
  <c r="F53" i="9"/>
  <c r="E53" i="9"/>
  <c r="J52" i="9"/>
  <c r="H52" i="9"/>
  <c r="G52" i="9"/>
  <c r="F52" i="9"/>
  <c r="E52" i="9"/>
  <c r="J51" i="9"/>
  <c r="H51" i="9"/>
  <c r="G51" i="9"/>
  <c r="F51" i="9"/>
  <c r="E51" i="9"/>
  <c r="J50" i="9"/>
  <c r="H50" i="9"/>
  <c r="G50" i="9"/>
  <c r="F50" i="9"/>
  <c r="E50" i="9"/>
  <c r="J49" i="9"/>
  <c r="H49" i="9"/>
  <c r="G49" i="9"/>
  <c r="F49" i="9"/>
  <c r="E49" i="9"/>
  <c r="J48" i="9"/>
  <c r="H48" i="9"/>
  <c r="G48" i="9"/>
  <c r="F48" i="9"/>
  <c r="E48" i="9"/>
  <c r="J47" i="9"/>
  <c r="H47" i="9"/>
  <c r="G47" i="9"/>
  <c r="F47" i="9"/>
  <c r="E47" i="9"/>
  <c r="J46" i="9"/>
  <c r="H46" i="9"/>
  <c r="G46" i="9"/>
  <c r="F46" i="9"/>
  <c r="E46" i="9"/>
  <c r="J45" i="9"/>
  <c r="H45" i="9"/>
  <c r="G45" i="9"/>
  <c r="F45" i="9"/>
  <c r="E45" i="9"/>
  <c r="J44" i="9"/>
  <c r="H44" i="9"/>
  <c r="G44" i="9"/>
  <c r="F44" i="9"/>
  <c r="E44" i="9"/>
  <c r="J43" i="9"/>
  <c r="H43" i="9"/>
  <c r="G43" i="9"/>
  <c r="F43" i="9"/>
  <c r="E43" i="9"/>
  <c r="J42" i="9"/>
  <c r="H42" i="9"/>
  <c r="G42" i="9"/>
  <c r="F42" i="9"/>
  <c r="E42" i="9"/>
  <c r="J41" i="9"/>
  <c r="H41" i="9"/>
  <c r="G41" i="9"/>
  <c r="F41" i="9"/>
  <c r="E41" i="9"/>
  <c r="J40" i="9"/>
  <c r="H40" i="9"/>
  <c r="G40" i="9"/>
  <c r="F40" i="9"/>
  <c r="E40" i="9"/>
  <c r="J39" i="9"/>
  <c r="H39" i="9"/>
  <c r="G39" i="9"/>
  <c r="F39" i="9"/>
  <c r="E39" i="9"/>
  <c r="J38" i="9"/>
  <c r="H38" i="9"/>
  <c r="G38" i="9"/>
  <c r="F38" i="9"/>
  <c r="E38" i="9"/>
  <c r="J37" i="9"/>
  <c r="H37" i="9"/>
  <c r="G37" i="9"/>
  <c r="F37" i="9"/>
  <c r="E37" i="9"/>
  <c r="J36" i="9"/>
  <c r="H36" i="9"/>
  <c r="G36" i="9"/>
  <c r="F36" i="9"/>
  <c r="E36" i="9"/>
  <c r="J35" i="9"/>
  <c r="H35" i="9"/>
  <c r="G35" i="9"/>
  <c r="F35" i="9"/>
  <c r="E35" i="9"/>
  <c r="J34" i="9"/>
  <c r="H34" i="9"/>
  <c r="G34" i="9"/>
  <c r="F34" i="9"/>
  <c r="E34" i="9"/>
  <c r="J33" i="9"/>
  <c r="H33" i="9"/>
  <c r="G33" i="9"/>
  <c r="F33" i="9"/>
  <c r="E33" i="9"/>
  <c r="J32" i="9"/>
  <c r="H32" i="9"/>
  <c r="G32" i="9"/>
  <c r="F32" i="9"/>
  <c r="E32" i="9"/>
  <c r="J31" i="9"/>
  <c r="H31" i="9"/>
  <c r="G31" i="9"/>
  <c r="F31" i="9"/>
  <c r="E31" i="9"/>
  <c r="J30" i="9"/>
  <c r="H30" i="9"/>
  <c r="G30" i="9"/>
  <c r="F30" i="9"/>
  <c r="E30" i="9"/>
  <c r="J29" i="9"/>
  <c r="H29" i="9"/>
  <c r="G29" i="9"/>
  <c r="F29" i="9"/>
  <c r="E29" i="9"/>
  <c r="J28" i="9"/>
  <c r="H28" i="9"/>
  <c r="G28" i="9"/>
  <c r="F28" i="9"/>
  <c r="E28" i="9"/>
  <c r="J27" i="9"/>
  <c r="H27" i="9"/>
  <c r="G27" i="9"/>
  <c r="F27" i="9"/>
  <c r="E27" i="9"/>
  <c r="J26" i="9"/>
  <c r="H26" i="9"/>
  <c r="G26" i="9"/>
  <c r="F26" i="9"/>
  <c r="E26" i="9"/>
  <c r="J25" i="9"/>
  <c r="H25" i="9"/>
  <c r="G25" i="9"/>
  <c r="F25" i="9"/>
  <c r="E25" i="9"/>
  <c r="J24" i="9"/>
  <c r="H24" i="9"/>
  <c r="G24" i="9"/>
  <c r="F24" i="9"/>
  <c r="E24" i="9"/>
  <c r="J23" i="9"/>
  <c r="H23" i="9"/>
  <c r="G23" i="9"/>
  <c r="F23" i="9"/>
  <c r="E23" i="9"/>
  <c r="J22" i="9"/>
  <c r="H22" i="9"/>
  <c r="G22" i="9"/>
  <c r="F22" i="9"/>
  <c r="E22" i="9"/>
  <c r="J21" i="9"/>
  <c r="H21" i="9"/>
  <c r="G21" i="9"/>
  <c r="F21" i="9"/>
  <c r="E21" i="9"/>
  <c r="J20" i="9"/>
  <c r="H20" i="9"/>
  <c r="G20" i="9"/>
  <c r="F20" i="9"/>
  <c r="E20" i="9"/>
  <c r="J19" i="9"/>
  <c r="H19" i="9"/>
  <c r="G19" i="9"/>
  <c r="F19" i="9"/>
  <c r="E19" i="9"/>
  <c r="J18" i="9"/>
  <c r="H18" i="9"/>
  <c r="G18" i="9"/>
  <c r="F18" i="9"/>
  <c r="E18" i="9"/>
  <c r="J17" i="9"/>
  <c r="H17" i="9"/>
  <c r="G17" i="9"/>
  <c r="F17" i="9"/>
  <c r="E17" i="9"/>
  <c r="J16" i="9"/>
  <c r="H16" i="9"/>
  <c r="G16" i="9"/>
  <c r="F16" i="9"/>
  <c r="E16" i="9"/>
  <c r="J15" i="9"/>
  <c r="H15" i="9"/>
  <c r="G15" i="9"/>
  <c r="F15" i="9"/>
  <c r="E15" i="9"/>
  <c r="J14" i="9"/>
  <c r="H14" i="9"/>
  <c r="G14" i="9"/>
  <c r="F14" i="9"/>
  <c r="E14" i="9"/>
  <c r="J13" i="9"/>
  <c r="H13" i="9"/>
  <c r="G13" i="9"/>
  <c r="F13" i="9"/>
  <c r="E13" i="9"/>
  <c r="J12" i="9"/>
  <c r="H12" i="9"/>
  <c r="G12" i="9"/>
  <c r="F12" i="9"/>
  <c r="E12" i="9"/>
  <c r="J11" i="9"/>
  <c r="H11" i="9"/>
  <c r="G11" i="9"/>
  <c r="F11" i="9"/>
  <c r="E11" i="9"/>
  <c r="J10" i="9"/>
  <c r="H10" i="9"/>
  <c r="G10" i="9"/>
  <c r="F10" i="9"/>
  <c r="E10" i="9"/>
  <c r="J9" i="9"/>
  <c r="H9" i="9"/>
  <c r="G9" i="9"/>
  <c r="F9" i="9"/>
  <c r="E9" i="9"/>
  <c r="J8" i="9"/>
  <c r="H8" i="9"/>
  <c r="G8" i="9"/>
  <c r="F8" i="9"/>
  <c r="E8" i="9"/>
  <c r="J7" i="9"/>
  <c r="H7" i="9"/>
  <c r="G7" i="9"/>
  <c r="F7" i="9"/>
  <c r="E7" i="9"/>
  <c r="J6" i="9"/>
  <c r="H6" i="9"/>
  <c r="G6" i="9"/>
  <c r="F6" i="9"/>
  <c r="E6" i="9"/>
  <c r="J5" i="9"/>
  <c r="H5" i="9"/>
  <c r="G5" i="9"/>
  <c r="F5" i="9"/>
  <c r="E5" i="9"/>
  <c r="J4" i="9"/>
  <c r="H4" i="9"/>
  <c r="G4" i="9"/>
  <c r="F4" i="9"/>
  <c r="E4" i="9"/>
  <c r="J57" i="9" l="1"/>
  <c r="B35" i="7"/>
  <c r="B37" i="7" s="1"/>
  <c r="B39" i="7" s="1"/>
  <c r="K7" i="2" l="1"/>
  <c r="K6" i="1"/>
  <c r="G20" i="4" l="1"/>
</calcChain>
</file>

<file path=xl/sharedStrings.xml><?xml version="1.0" encoding="utf-8"?>
<sst xmlns="http://schemas.openxmlformats.org/spreadsheetml/2006/main" count="589" uniqueCount="428">
  <si>
    <t>IT</t>
  </si>
  <si>
    <t>PLACA</t>
  </si>
  <si>
    <t>TIPO DE VEHÍCULO</t>
  </si>
  <si>
    <t>CILINDRAJE</t>
  </si>
  <si>
    <t>MODELO</t>
  </si>
  <si>
    <t>VENCIMIENTO</t>
  </si>
  <si>
    <t>COD. FASECOLDA</t>
  </si>
  <si>
    <t>OHK961</t>
  </si>
  <si>
    <t>06421055</t>
  </si>
  <si>
    <t>ODR757</t>
  </si>
  <si>
    <t>09021064</t>
  </si>
  <si>
    <t>ODR759</t>
  </si>
  <si>
    <t>09008199</t>
  </si>
  <si>
    <t>TOTAL</t>
  </si>
  <si>
    <t>VALOR GUIA FASECOLDA</t>
  </si>
  <si>
    <t>No</t>
  </si>
  <si>
    <t>ASEGURADO</t>
  </si>
  <si>
    <t xml:space="preserve">DIRECCION DEL INMUEBLE CON GRAVAMEN HIPOTECARIO PARA ASEGURAR </t>
  </si>
  <si>
    <t xml:space="preserve">MATRICULA INMOBILIARIA </t>
  </si>
  <si>
    <t xml:space="preserve">VALOR DEL PRESTAMO </t>
  </si>
  <si>
    <t>No.</t>
  </si>
  <si>
    <t>PLACA INV.</t>
  </si>
  <si>
    <t>ELEMENTO</t>
  </si>
  <si>
    <t>AÑO</t>
  </si>
  <si>
    <t>PESO</t>
  </si>
  <si>
    <t xml:space="preserve">VALOR REPOSICIÒN  AVALUO </t>
  </si>
  <si>
    <t>MONT No.3 2489</t>
  </si>
  <si>
    <t>Montacargas Nissan</t>
  </si>
  <si>
    <t>PH02A25U</t>
  </si>
  <si>
    <t>3.7 TONELADAS</t>
  </si>
  <si>
    <t>MONT No.5 2502</t>
  </si>
  <si>
    <t>MONT No.6 16689</t>
  </si>
  <si>
    <t>MONT No.7 16066</t>
  </si>
  <si>
    <t>Montacargas  Toyota</t>
  </si>
  <si>
    <t>42-6FG25</t>
  </si>
  <si>
    <t>4.3 TONELADAS</t>
  </si>
  <si>
    <t>MONT No.8 5839</t>
  </si>
  <si>
    <t>MONT No.9 5892</t>
  </si>
  <si>
    <t>UGJ02A30U</t>
  </si>
  <si>
    <t>MONT ELECTRICA 15967</t>
  </si>
  <si>
    <t>Montacargas Eléctrica Nissan</t>
  </si>
  <si>
    <t>WHCO1L20HU-3F700</t>
  </si>
  <si>
    <t>ELECTRICA</t>
  </si>
  <si>
    <t xml:space="preserve">MONTACARGA </t>
  </si>
  <si>
    <t>Montacarga  Toyota</t>
  </si>
  <si>
    <t>8FBRE16S</t>
  </si>
  <si>
    <t>MONTACARGA PT</t>
  </si>
  <si>
    <t>Raymon</t>
  </si>
  <si>
    <t>MONTACARGA AG</t>
  </si>
  <si>
    <t>ESTIBADOR ELECTRICO</t>
  </si>
  <si>
    <t>Toyota</t>
  </si>
  <si>
    <t>LPE-200</t>
  </si>
  <si>
    <t>ELECTRICO</t>
  </si>
  <si>
    <t>ESTIBADOR ELECTRICO S.E.</t>
  </si>
  <si>
    <t>BT Toyota</t>
  </si>
  <si>
    <t xml:space="preserve">ACOSTA GONZALEZ HORTENCIA AMPARO </t>
  </si>
  <si>
    <t>ACOSTA HERRERA VICTOR GUSTAVO</t>
  </si>
  <si>
    <t xml:space="preserve">CARRERA 7 NO. 8-35 COTA CUNDINAMARCA </t>
  </si>
  <si>
    <t>50 N - 20319301</t>
  </si>
  <si>
    <t xml:space="preserve">ALDANA MARTINEZ CARLOS ARTURO </t>
  </si>
  <si>
    <t xml:space="preserve">CARRERA 48 NO. 166-36 APARTAMENTO 405 (DIRECCIÓN CATASTRAL)  - PARQUEADERO 19 - BLOQUE B - CONJUNTO RESIDENCIAL ADRIANA DEL PILAR -BRITALIA NORTE  BOGORA D.C. </t>
  </si>
  <si>
    <t>50 N - 891914</t>
  </si>
  <si>
    <t xml:space="preserve">AREVALO GUZMAN LUZ MARINA </t>
  </si>
  <si>
    <t xml:space="preserve">CASA EN LOTE No. 1 CARRERA 1 A SUR NO. 4-01 DE FACATATIVA </t>
  </si>
  <si>
    <t>156-90465</t>
  </si>
  <si>
    <t>BAUTISTA CABALLERO CARLOS ALBERTO</t>
  </si>
  <si>
    <t xml:space="preserve">TRANSVERSAL 119 A NO. 145-30 INTERIOR 158 CONJUNTO RESIDENCIAL PLAZUELAS DE SAN MARTIN III - SEGUNDA  ETAPA </t>
  </si>
  <si>
    <t>50N - 20406101</t>
  </si>
  <si>
    <t>BECERRA RODRIGUEZ HECTOR JULIO</t>
  </si>
  <si>
    <t>CALLE 37 SUR No. 24-23, APTO 102 EDIFICIO BECERRA PH</t>
  </si>
  <si>
    <t xml:space="preserve">BELTRAN ORTIZ FREDDY JAIR </t>
  </si>
  <si>
    <t xml:space="preserve">LOTE DE TERRENO No. 2 MUNICIPIO QUEBRADANEGRA CUNDINAMARCA . VEREDA EL HATO </t>
  </si>
  <si>
    <t>162-33104</t>
  </si>
  <si>
    <t>BECERRA CASTRO ALBERTO ORLANDO</t>
  </si>
  <si>
    <t>CALLE 19 No. 5A-79 INTERIOR 13 LOTE 4 - MANZANA B - CONJUNTO RESIDENCIAL LOS TULIPANES - CHÍA CUNDINAMARCA</t>
  </si>
  <si>
    <t xml:space="preserve">CADENA PLAZAS HENRY ALBERTO </t>
  </si>
  <si>
    <t>CARRERA 13 A No.  31 A - 29 S INTERIOR 2 APTO 206 BOSQUE DE SAN CARLOS SL - R4</t>
  </si>
  <si>
    <t>CAÑON ROBAYO CONCEPCION</t>
  </si>
  <si>
    <t>CASTRO BELTRAN JHON CARLOS</t>
  </si>
  <si>
    <t>DIAZ RAMIREZ DAMASO</t>
  </si>
  <si>
    <t>CALLE 12 B No. 71D - 31 TORRE 2 AP 903 (DIRECCIÓN CATASTRAL)</t>
  </si>
  <si>
    <t>50C-1724244</t>
  </si>
  <si>
    <t>FIERRO VELASQUEZ CLAUDIA RUBI</t>
  </si>
  <si>
    <t>CALLE 94 NO. 72 A - 91 ET. 2 IN 3 APTO 203 (DIRECCIÓN CATASTRAL)</t>
  </si>
  <si>
    <t>50 C - 1654679</t>
  </si>
  <si>
    <t>GARIBELLO ROJAS LUIS ADELMO</t>
  </si>
  <si>
    <t>CARERA 78b-58m-67 SUR DIRECCION CATASTRAL</t>
  </si>
  <si>
    <t>50S-40059555</t>
  </si>
  <si>
    <t>GAMBOA PRIETO MARIA ELENA</t>
  </si>
  <si>
    <t xml:space="preserve">CALLE 163 No. 73-60 CASA 56 (DIRECCIÓN CATASTRAL)  CONJUNTO RESIDENCIAL CAMINO DEL BACATA - PROPIEDAD HORIZONTAL </t>
  </si>
  <si>
    <t>50N -20436453</t>
  </si>
  <si>
    <t xml:space="preserve">JAIMES GUALTEROS ELSA MARGOTH </t>
  </si>
  <si>
    <t xml:space="preserve">CALLE 23 B  No. 103 A - 25 APARTAMENTO 401 (DIRECCIÓN CATASTRAL) UNIDAD RESIDENCIAL FONTIBON </t>
  </si>
  <si>
    <t>50 C -  1013017</t>
  </si>
  <si>
    <t xml:space="preserve">JARAMILLO TRUJILLO GLORIA INES </t>
  </si>
  <si>
    <t>CALLE 22 D No. 86-21 GARAJE 13 (DIRECCIÓN CATASTRAL)</t>
  </si>
  <si>
    <t>50 C - 1396631 / 50C 1396779</t>
  </si>
  <si>
    <t>50N-20365719</t>
  </si>
  <si>
    <t>LÓPEZ CASTILLO JAIRO</t>
  </si>
  <si>
    <t>AVENIDA CALLE 72 No. 91-15, APTO. 503 Y GARAJE 123, EDIFICIO FLORIDABLANCA No. 2</t>
  </si>
  <si>
    <t xml:space="preserve">50C-1092774 APTO
50C-1092757 GARAJE </t>
  </si>
  <si>
    <t>LÓPEZ SANDOVAL EDGAR FERNANDO</t>
  </si>
  <si>
    <t>CALLE 21 B SUR No. 4 B -03, MANZANA 42 DE LA URBANIZACIÓN PADUA (DIRECCIÓN CATASTRAL)</t>
  </si>
  <si>
    <t>50S-40174230</t>
  </si>
  <si>
    <t>MARTÍNEZ LUZ STELLA</t>
  </si>
  <si>
    <t xml:space="preserve">CALLE 80  A No. 111C -35 INTERIOR 9 APTO 202 (DIRECCIÓN CATASTRAL)
CALLE 79 NO. 111c - 35APTO 202 INTERIOR 9 MANZANA 2 PISO 2 AGRUPACIÓN 2 A LOS SAUCES </t>
  </si>
  <si>
    <t>50C-1263805</t>
  </si>
  <si>
    <t>MENDOZA RAMÍREZ JOSÉ ALEJANDRO</t>
  </si>
  <si>
    <t>CALLE 13 SUR NO. 24 B - 24,  TR B AP. 208  (DIRECCIÓN CATASTRAL) TORRE B, GARAJE 48 Y DEPÓSITO 33, DEL CONJUNTO SANTA ISABEL DEL RESTREPO</t>
  </si>
  <si>
    <t>50S-40214915</t>
  </si>
  <si>
    <t>MILLÁN CARVAJAL RUBY AURORA</t>
  </si>
  <si>
    <t>CALLE 23 A BIS No. 85 A - 25APTO. 608, TORRE 1 DEL EDIFICIO BALMORAL I P.H.</t>
  </si>
  <si>
    <t>50C-1595605</t>
  </si>
  <si>
    <t>MORALES PÁEZ JAIRO MAURICIO</t>
  </si>
  <si>
    <t>CALLE 37 A SUR No. 45-27 (DIRECCIÓN CATASTRAL)</t>
  </si>
  <si>
    <t>50S-40240949</t>
  </si>
  <si>
    <t>MORERA GONZÁLEZ LUCY MERY</t>
  </si>
  <si>
    <t>CALLE 23 No. 104 A - 36, INT. 7, CONJUNTO RESIDENCIAL LA GIRALDA IV</t>
  </si>
  <si>
    <t>50C-864995</t>
  </si>
  <si>
    <t xml:space="preserve">MORENO GUERRERO JAIRO </t>
  </si>
  <si>
    <t>CALLE 163 No. 54C-34 GARAJE 75, APTO 511  ETAPA 1, INTERIOR 3,  DEL CONJUNTO RESIDENCIAL MIRADOR DEL PARQUE I ETAPA</t>
  </si>
  <si>
    <t>50N-20124411 Y 50N-20124331</t>
  </si>
  <si>
    <t>MOYA CONTRERAS MARÍA MAYERLING</t>
  </si>
  <si>
    <t>NAVARRO TÉLLEZ ELVIRA</t>
  </si>
  <si>
    <t>CALLE 23 D No.  103 B - 27,INTERIOR 15. CASA No. 15 DE LA MANZANA 44 DEL CONJUNTO RESIDENCIAL LA GIRALDA I</t>
  </si>
  <si>
    <t>50C-823245</t>
  </si>
  <si>
    <t>NAVAS PULIDO CARLA VANESSA</t>
  </si>
  <si>
    <t>CARRERA 8 No. 1B-50 CASA 2 TENJO CUNDINAMARCA</t>
  </si>
  <si>
    <t>50N-20744227</t>
  </si>
  <si>
    <t>NÚÑEZ JIMÉNEZ CARMEN LILIA</t>
  </si>
  <si>
    <t>CALLE 9 No. 6/47/51/53/55, DEL MUNICIPIO DE EL COLEGIO</t>
  </si>
  <si>
    <t>166-4118</t>
  </si>
  <si>
    <t>ORJUELA MAHECHA FLOR MARÍA</t>
  </si>
  <si>
    <t>CALLE 188 No. 55 A - 62, CASA No. 159, GARAJE 178, DEL CONJUNTO RESIDENCIAL QUINTAS DE SAN PEDRO IV</t>
  </si>
  <si>
    <t>50N-20424645 Y 50N-20424479</t>
  </si>
  <si>
    <t>OSPINA RODRÍGUEZ MARÍA INÉS</t>
  </si>
  <si>
    <t>CARRERA 106 A No. 71A - 06, ETAPA II, LOTE 12B, MANZANA 9 URBANIZACIÓN PLAZAS DEL VIRREY</t>
  </si>
  <si>
    <t>50C-1217482</t>
  </si>
  <si>
    <t>OVALLE JIMÉNEZ ARMANDO</t>
  </si>
  <si>
    <t>PÉREZ URBINA OLGA JEANETH</t>
  </si>
  <si>
    <t>CALLE 6 D No. 80 B - 89, APTO. 503 TORRE 7 INTERIOR 1, DEL CONJUNTO RESIDENCIAL PARQUES DE CASTILLA PRIMERA ETAPA(DIRECCION CATASTRAL)</t>
  </si>
  <si>
    <t>50C-1384644</t>
  </si>
  <si>
    <t>PRIETO OSORIO GENARO</t>
  </si>
  <si>
    <t>CARRERA 19 B No. 1 D - 51/55, URBANIZACIÓN LA CARMELITA (CATASTRAL)</t>
  </si>
  <si>
    <t>50C-911842</t>
  </si>
  <si>
    <t>RAMÍREZ MONJE JORGE HELÍ</t>
  </si>
  <si>
    <t>RIOS FORERO JAVIER FERNANDO</t>
  </si>
  <si>
    <t>CALLE 23 D No. 103 B - 27 INT. 15, MANZANA 44 SECTOR II CONJUNTO RESIDENCIAL LA GIRALDA 1</t>
  </si>
  <si>
    <t>ROBAYO QUIROGA YOLANDA</t>
  </si>
  <si>
    <t>CALLE 1G No 4-46 LOTE VIILLA YOLANDA INT 5</t>
  </si>
  <si>
    <t>50N-20192951</t>
  </si>
  <si>
    <t>RODRÍGUEZ REYES NELLY TERESA</t>
  </si>
  <si>
    <t>CARRERA 72 J No. 43-40 SUR, CASA 109 DEL CONJUNTO RESIDENCIAL LA ALEJANDRA VI(DIRECCION CATASTRAL)</t>
  </si>
  <si>
    <t>50S-40420018</t>
  </si>
  <si>
    <t>RUBIANO JIMÉNEZ SILVIO AUGUSTO</t>
  </si>
  <si>
    <t>CALLE 146 No. 7A-63 INT 2, APTO. 301  TERCER PISO CONJUNTO RESIDENCIAL MANCO CAPAC(DIRECCION CATASTRAL)</t>
  </si>
  <si>
    <t>50N-1089057</t>
  </si>
  <si>
    <t>SÁNCHEZ DEVIA JOSÉ AGUSTÍN</t>
  </si>
  <si>
    <t>CARRERA 72Q No. 38C - 26 SUR (DIRECCION CATASTRAL)</t>
  </si>
  <si>
    <t>50S-342802</t>
  </si>
  <si>
    <t>SÁNCHEZ MOLINA JUAN CARLOS</t>
  </si>
  <si>
    <t xml:space="preserve">AV.CARRERA 19 No160-05 INT 01 APA 302 (DIRECCION CATASTRAL) </t>
  </si>
  <si>
    <t>50N-1003952 Y 50N1050131</t>
  </si>
  <si>
    <t>SUAREZ CAMPOS DAIRO</t>
  </si>
  <si>
    <t>50C-1653333</t>
  </si>
  <si>
    <t>TORRES ROJAS LUZ MARINA</t>
  </si>
  <si>
    <t>CARRERA 14 D BIS No. 7-09 APT 709, CONJUNTO RESIDENCIAL IBARO II P.H</t>
  </si>
  <si>
    <t>50N-20266107</t>
  </si>
  <si>
    <t>TRIANA AGUILAR FERNANDO</t>
  </si>
  <si>
    <t>TRIANA NOVA NELSON FRANCISCO</t>
  </si>
  <si>
    <t xml:space="preserve">CALLE10 No10-70 UBATE </t>
  </si>
  <si>
    <t>172-78927</t>
  </si>
  <si>
    <t>TRIANA SOLANO CLARA PAULINA</t>
  </si>
  <si>
    <t>CARRERA 72 A No. 11 A - 30, APTO. 303 Y GARAJE 36, LOTE 1 Y2 MANZANA 9 DEL CONUNTO RESIDENCIAL MULTIFAMILIAR VILLA ALSACIA</t>
  </si>
  <si>
    <t>50C-1248034 Y 50C-1248098</t>
  </si>
  <si>
    <t>CARGO</t>
  </si>
  <si>
    <t>NO.</t>
  </si>
  <si>
    <t>GERENTE GENERAL</t>
  </si>
  <si>
    <t>JEFE DE OFICINA</t>
  </si>
  <si>
    <t>SUB GERENTE GENERAL</t>
  </si>
  <si>
    <t>OPERARIO</t>
  </si>
  <si>
    <t>PROFESIONAL ESPECIALIZADO</t>
  </si>
  <si>
    <t>SECRETARIA</t>
  </si>
  <si>
    <t>AUXILIAR ADMINISTRATIVO</t>
  </si>
  <si>
    <t>TECNICO</t>
  </si>
  <si>
    <t>CONDUCTOR</t>
  </si>
  <si>
    <t>ALMACENISTA GENERAL</t>
  </si>
  <si>
    <t>APRENDIZ SENA</t>
  </si>
  <si>
    <t>CONTRATISTAS</t>
  </si>
  <si>
    <t>CEDULA</t>
  </si>
  <si>
    <t>FECHA 
NACIMIENTO</t>
  </si>
  <si>
    <t>VALOR
INMUEBLE</t>
  </si>
  <si>
    <t>50S - 40282768</t>
  </si>
  <si>
    <t>50N -20115300</t>
  </si>
  <si>
    <t>50S - 1068362</t>
  </si>
  <si>
    <t>CARRERA 8ª No. 108 A-59 APTO 303, PARQUEADERO 58-59 EDIFICIO SANTA ANA BOGOTA</t>
  </si>
  <si>
    <t xml:space="preserve">ZAMBRANO ACOSTA PUBLIO CATON </t>
  </si>
  <si>
    <t xml:space="preserve">TRANSVERSAL 82 No. 7-61 Garaje 34 AGRUPACION DE VIVIENDA LEON CASTILLA </t>
  </si>
  <si>
    <t>50C-739475 Y 50C-739408</t>
  </si>
  <si>
    <t>RIESGO 1</t>
  </si>
  <si>
    <t>EDIFICIO</t>
  </si>
  <si>
    <t>ADECUACIONES SISMORESISTENCIA 20 %</t>
  </si>
  <si>
    <t>MAQUINARIA Y EQUIPO</t>
  </si>
  <si>
    <t>EQUIPO ELECTRICO Y ELECTRONICO</t>
  </si>
  <si>
    <t>EQUIPO DE LABORATORIO (SE INCLUYE EN EEE)</t>
  </si>
  <si>
    <t>MERCANCIAS</t>
  </si>
  <si>
    <t>ARMAS DE FUEGO (CONTENIDOS)</t>
  </si>
  <si>
    <t>OBJETOS DE VALOR</t>
  </si>
  <si>
    <t>POLIDEPORTIVO (TERRENOS)</t>
  </si>
  <si>
    <t>PARQUEADEROS (TERRENOS)</t>
  </si>
  <si>
    <t>EDIFICIO VEREDA SAUCIO - CHOCONTA - PARTE ORIENTAL SILOS</t>
  </si>
  <si>
    <t>RIESGO: 3</t>
  </si>
  <si>
    <t>EDIFICIO VEREDA SAUCIO - CHOCONTA - CASA DE LOS GOBERNADORES</t>
  </si>
  <si>
    <t xml:space="preserve">EDIFICIO VEREDA SAUCIO - CHOCONTA - PARTE OCCIDENTAL </t>
  </si>
  <si>
    <t xml:space="preserve">RIESGO: 5 </t>
  </si>
  <si>
    <t>EDIFICIO AUTOPISTA MEDELLIN KM 3,8 COTA - SIBERIA</t>
  </si>
  <si>
    <t>ADECUACIONES SISMORESISTENCIA 15%</t>
  </si>
  <si>
    <t>MUEBLES Y ENSERES</t>
  </si>
  <si>
    <t xml:space="preserve"> DINEROS / Caja Menor $5 x 2 + tesoreria $10</t>
  </si>
  <si>
    <t>EQUIPO ELECTRICO Y ELECTRONICO + EQUIPO LABORATORIO</t>
  </si>
  <si>
    <t>NUEVA LINEA ETIQUETADORA, ENCARTONADORA, PALETIZADOR, SECADOR Y ENVASADO TETRAPAK</t>
  </si>
  <si>
    <t>TOTAL ASEGURADO TODO RIESGO MATERIA DAÑOS</t>
  </si>
  <si>
    <t>INDICE VARIABLE ACT FIJOS.</t>
  </si>
  <si>
    <t>TOTAL VALOR ASEGURADO</t>
  </si>
  <si>
    <t xml:space="preserve">LUCRO CESANTE </t>
  </si>
  <si>
    <t>TOTAL SIN IV.</t>
  </si>
  <si>
    <t>VALOR ASEGURADO PROYECTADO</t>
  </si>
  <si>
    <t>MOTOR</t>
  </si>
  <si>
    <t>CHASIS</t>
  </si>
  <si>
    <t>SERVICIO</t>
  </si>
  <si>
    <t>OFICIAL</t>
  </si>
  <si>
    <t>TIPO</t>
  </si>
  <si>
    <t>YD25438508T</t>
  </si>
  <si>
    <t>3N6PD23Y7ZK926172</t>
  </si>
  <si>
    <t>PICKUP DOBLE CABINA</t>
  </si>
  <si>
    <t>CAMPERO</t>
  </si>
  <si>
    <t>NP 300 FRONTIER 2.5L MT 2500CC 4X4 T</t>
  </si>
  <si>
    <t>2GD0183377</t>
  </si>
  <si>
    <t>8AJKB8CD2H1670475</t>
  </si>
  <si>
    <t>TOYOTA HILUX [8] 2.4L MT 2400CC TD 4X4</t>
  </si>
  <si>
    <t>1KD2680059</t>
  </si>
  <si>
    <t>JTEBH3FJ1HK186890</t>
  </si>
  <si>
    <t>TOYOTA PRADO [LC 150] TX [FL] TP 3000CC 5P TD</t>
  </si>
  <si>
    <t xml:space="preserve"> ANEXO No.6 - RELACION DE FUNCIONARIOS POLIZA DE VIDA GRUPO</t>
  </si>
  <si>
    <t>Edad</t>
  </si>
  <si>
    <t>Cedula</t>
  </si>
  <si>
    <t>Nombre del Funcionario</t>
  </si>
  <si>
    <t>22 meses de Salario (-15 Años)</t>
  </si>
  <si>
    <t>25 Salario (+15 Años)</t>
  </si>
  <si>
    <t>40 Meses de Salario (-15 Años)</t>
  </si>
  <si>
    <t>50 Salario (15+ Años)</t>
  </si>
  <si>
    <t>sueldo</t>
  </si>
  <si>
    <t xml:space="preserve">Valor asegurado </t>
  </si>
  <si>
    <t>55 AÑOS, 7 MESES Y 6 DIAS</t>
  </si>
  <si>
    <t>ACOSTA GONZALEZ HORTENCIA AMPARO</t>
  </si>
  <si>
    <t>59 AÑOS, 2 MESES Y 8 DIAS</t>
  </si>
  <si>
    <t>49 AÑOS, 10 MESES Y 11 DIAS</t>
  </si>
  <si>
    <t>ALDANA MARTINEZ CARLOS ARTURO</t>
  </si>
  <si>
    <t>59 AÑOS, 6 MESES Y 27 DIAS</t>
  </si>
  <si>
    <t>ALDANA MUÑOZ CESAR WILLIAM</t>
  </si>
  <si>
    <t>62 AÑOS, 11 MESES Y 6 DIAS</t>
  </si>
  <si>
    <t>AREVALO GUZMAN LUZ MARINA</t>
  </si>
  <si>
    <t>54 AÑOS, 10 MESES Y 29 DIAS</t>
  </si>
  <si>
    <t>BARBON RODRIGUEZ ANA ISABEL</t>
  </si>
  <si>
    <t>53 AÑOS, 4 MESES Y 2 DIAS</t>
  </si>
  <si>
    <t>56 AÑOS, 7 MESES Y 30 DIAS</t>
  </si>
  <si>
    <t>57 AÑOS, 7 MESES Y 22 DIAS</t>
  </si>
  <si>
    <t>44 AÑOS, 1 MESES Y 8 DIAS</t>
  </si>
  <si>
    <t>BELTRAN ORTIZ FREDY JAIR</t>
  </si>
  <si>
    <t>54 AÑOS, 8 MESES Y 0 DIAS</t>
  </si>
  <si>
    <t>CADENA PLAZAS HENRY ALBERTO</t>
  </si>
  <si>
    <t>51 AÑOS, 9 MESES Y 13 DIAS</t>
  </si>
  <si>
    <t>50 AÑOS, 0 MESES Y 2 DIAS</t>
  </si>
  <si>
    <t>CASTRO BELTRAN JOHN CARLOS</t>
  </si>
  <si>
    <t>52 AÑOS, 7 MESES Y 9 DIAS</t>
  </si>
  <si>
    <t>60 AÑOS, 7 MESES Y 30 DIAS</t>
  </si>
  <si>
    <t>48 AÑOS, 10 MESES Y 24 DIAS</t>
  </si>
  <si>
    <t>44 AÑOS, 0 MESES Y 12 DIAS</t>
  </si>
  <si>
    <t>59 AÑOS, 7 MESES Y 2 DIAS</t>
  </si>
  <si>
    <t>JAIMES GUALTEROS ELSA MARGOTH</t>
  </si>
  <si>
    <t>50 AÑOS, 6 MESES Y 24 DIAS</t>
  </si>
  <si>
    <t>JARAMILLO TRUJILLO GLORIA INES</t>
  </si>
  <si>
    <t>44 AÑOS, 10 MESES Y 26 DIAS</t>
  </si>
  <si>
    <t>JIMENEZ VARGAS JORGE ANTONIO</t>
  </si>
  <si>
    <t>58 AÑOS, 9 MESES Y 9 DIAS</t>
  </si>
  <si>
    <t>LOPEZ CASTILLO JAIRO</t>
  </si>
  <si>
    <t>49 AÑOS, 6 MESES Y 12 DIAS</t>
  </si>
  <si>
    <t>LOPEZ SANDOVAL EDGAR FERNANDO</t>
  </si>
  <si>
    <t>58 AÑOS, 4 MESES Y 29 DIAS</t>
  </si>
  <si>
    <t>MARTINEZ LUZ STELLA</t>
  </si>
  <si>
    <t>60 AÑOS, 9 MESES Y 10 DIAS</t>
  </si>
  <si>
    <t>MENDOZA RAMIREZ JOSE ALEJANDRO</t>
  </si>
  <si>
    <t>57 AÑOS, 6 MESES Y 17 DIAS</t>
  </si>
  <si>
    <t>MILLAN CARVAJAL RUBY AURORA</t>
  </si>
  <si>
    <t>62 AÑOS, 6 MESES Y 6 DIAS</t>
  </si>
  <si>
    <t>MONTANO FERNANDEZ HECTOR JULIO</t>
  </si>
  <si>
    <t>46 AÑOS, 3 MESES Y 29 DIAS</t>
  </si>
  <si>
    <t>MORALES PAEZ JAIRO MAURICIO</t>
  </si>
  <si>
    <t>56 AÑOS, 0 MESES Y 9 DIAS</t>
  </si>
  <si>
    <t>MORENO GUERRERO JAIRO</t>
  </si>
  <si>
    <t>53 AÑOS, 0 MESES Y 27 DIAS</t>
  </si>
  <si>
    <t>MORERA GONZALEZ LUCY MERY</t>
  </si>
  <si>
    <t>55 AÑOS, 5 MESES Y 12 DIAS</t>
  </si>
  <si>
    <t>MOYA CONTRERAS MARIA MAYERLING</t>
  </si>
  <si>
    <t>54 AÑOS, 9 MESES Y 27 DIAS</t>
  </si>
  <si>
    <t>NAVARRO TELLEZ ELVIRA</t>
  </si>
  <si>
    <t>47 AÑOS, 7 MESES Y 5 DIAS</t>
  </si>
  <si>
    <t>56 AÑOS, 8 MESES Y 15 DIAS</t>
  </si>
  <si>
    <t>NUÑEZ JIMENEZ CARMEN LILIA</t>
  </si>
  <si>
    <t>50 AÑOS, 3 MESES Y 9 DIAS</t>
  </si>
  <si>
    <t>ORJUELA MAHECHA FLOR MARIA</t>
  </si>
  <si>
    <t>54 AÑOS, 7 MESES Y 27 DIAS</t>
  </si>
  <si>
    <t>OSPINA RODRIGUEZ MARIA INES</t>
  </si>
  <si>
    <t>55 AÑOS, 2 MESES Y 7 DIAS</t>
  </si>
  <si>
    <t>OVALLE JIMENEZ ARMANDO</t>
  </si>
  <si>
    <t>50 AÑOS, 9 MESES Y 16 DIAS</t>
  </si>
  <si>
    <t>PEREZ URBINA OLGA JEANET</t>
  </si>
  <si>
    <t>62 AÑOS, 11 MESES Y 1 DIAS</t>
  </si>
  <si>
    <t>58 AÑOS, 10 MESES Y 15 DIAS</t>
  </si>
  <si>
    <t>RAMIREZ MONJE JORGE HELI</t>
  </si>
  <si>
    <t>59 AÑOS, 9 MESES Y 30 DIAS</t>
  </si>
  <si>
    <t>RAMOS FERNANDO</t>
  </si>
  <si>
    <t>59 AÑOS, 7 MESES Y 14 DIAS</t>
  </si>
  <si>
    <t>RENDON IBARGUEN LUZ NEREIDA</t>
  </si>
  <si>
    <t>50 AÑOS, 3 MESES Y 12 DIAS</t>
  </si>
  <si>
    <t>53 AÑOS, 8 MESES Y 12 DIAS</t>
  </si>
  <si>
    <t>53 AÑOS, 9 MESES Y 30 DIAS</t>
  </si>
  <si>
    <t>RODRIGUEZ REYES NELLY TERESA</t>
  </si>
  <si>
    <t>48 AÑOS, 5 MESES Y 19 DIAS</t>
  </si>
  <si>
    <t>RUBIANO JIMENEZ SILVIO AUGUSTO</t>
  </si>
  <si>
    <t>54 AÑOS, 7 MESES Y 13 DIAS</t>
  </si>
  <si>
    <t>SANCHEZ DEVIA JOSE AGUSTIN</t>
  </si>
  <si>
    <t>54 AÑOS, 7 MESES Y 21 DIAS</t>
  </si>
  <si>
    <t>SANCHEZ MOLINA JUAN CARLOS</t>
  </si>
  <si>
    <t>59 AÑOS, 2 MESES Y 18 DIAS</t>
  </si>
  <si>
    <t>54 AÑOS, 10 MESES Y 9 DIAS</t>
  </si>
  <si>
    <t>49 AÑOS, 5 MESES Y 20 DIAS</t>
  </si>
  <si>
    <t>47 AÑOS, 11 MESES Y 23 DIAS</t>
  </si>
  <si>
    <t>56 AÑOS, 7 MESES Y 22 DIAS</t>
  </si>
  <si>
    <t>48 AÑOS, 10 MESES Y 5 DIAS</t>
  </si>
  <si>
    <t>ZAMBRANO ACOSTA PUBLIO CATON</t>
  </si>
  <si>
    <t>ENERO 2021</t>
  </si>
  <si>
    <t>VALOR TARIFA 2021</t>
  </si>
  <si>
    <t>CALLE 7 A Bis No. 78 B -51 Apto 419</t>
  </si>
  <si>
    <t>50C-1092245 y 50C-1092351</t>
  </si>
  <si>
    <t>CARRERA 6 NO. 14-37 SUR, CASA 95, BLOQUE 3, PARQUEADERO 223 – 224, DEPÓSITO 39. CONJUNTO RESIDENCIAL NOGAL DE NOVATERRA. MOSQUERA CUNDINAMARCA</t>
  </si>
  <si>
    <t>LOTEDE TERRENO DENOMINADO LA SAGRADA FAMILIA, VEREDA CANICA DEL MUNICIPIO DE SUBACHOQUE</t>
  </si>
  <si>
    <t>50N-20037611</t>
  </si>
  <si>
    <t>50N - 20816721
50N-20816770</t>
  </si>
  <si>
    <t>OTE DE TERRENO CON NOMENCLATURA CARRERA 1 No. 7-53 DEL MUNICIPIO DE CHOACHI</t>
  </si>
  <si>
    <t>LOTE DE TERRENO No. 5 UBICADO EN EL PERIMETRO URBANO DEL MUNICIPIO DE TENJO.</t>
  </si>
  <si>
    <t xml:space="preserve">CALLE 23 No 7A-05 BIFAMILIAR J-03 CASA O INTERIOR 02, URBANIZACION SANTILANANA.MUNICIPIO DE MOSQUERA </t>
  </si>
  <si>
    <t>RELACION ASEGURADOS POLIZA INCENDIO DEUDORES</t>
  </si>
  <si>
    <t xml:space="preserve">BEJARANO DE SABOGAL MARIA GRACIELA </t>
  </si>
  <si>
    <t>CARRERA 95 A No.. 138-65 CASA 63 BOGOTA (DIRECCIÓN CATASTRAL)</t>
  </si>
  <si>
    <t>50N - 20388037</t>
  </si>
  <si>
    <t>BOLIVAR CAMACHO CARLOS ARTURO</t>
  </si>
  <si>
    <t>CALLE 8 D No. 78 C - 14 INTERIOR 1 BOGOTA (DIRECCIÓN CATASTRAL)</t>
  </si>
  <si>
    <t>50C - 1361610</t>
  </si>
  <si>
    <t>COLORADO MENDEZ HECTOR EDUARDO</t>
  </si>
  <si>
    <t xml:space="preserve">LOTE NO. 8. UBICADO EN LA FRACCION DEL PEÑON, MUNICIPIO DE SAN FANCISCO CUNDINAMARCA </t>
  </si>
  <si>
    <t>156-76899</t>
  </si>
  <si>
    <t>CORREA SANTOS QUERUBIN</t>
  </si>
  <si>
    <t>CARRERA 49 B No. 9-14 S BOGOTA (DIRECCIÓN CATASTRAL)</t>
  </si>
  <si>
    <t>50 S - 0437181</t>
  </si>
  <si>
    <t>GRANADOS DOMINGUEZ MIRYAM</t>
  </si>
  <si>
    <t>CALLE 25 F No. 80 A - 30 DP 1 (DIRECCIÓN CATASTRAL)</t>
  </si>
  <si>
    <t>50C-1519106</t>
  </si>
  <si>
    <t>GUTIERREZ RAMIREZ JEANNETH</t>
  </si>
  <si>
    <t xml:space="preserve">CALLE 4 NO 1-41 CS LT LOTE EL RINCON DE SANDRO </t>
  </si>
  <si>
    <t>176 -84967</t>
  </si>
  <si>
    <t>HERNANDEZ HELBERT HEBERTO</t>
  </si>
  <si>
    <t>AK 19160-05</t>
  </si>
  <si>
    <t>50N-1004044</t>
  </si>
  <si>
    <t xml:space="preserve">LANS CARCAMO JESUS </t>
  </si>
  <si>
    <t>CARRERA 79 B No. 45- 70 SUR APTO 213 (DIRECCION CATASTRAL)</t>
  </si>
  <si>
    <t>50 S - 650012</t>
  </si>
  <si>
    <t>LOMBO ROJAS FANNY</t>
  </si>
  <si>
    <t xml:space="preserve">LOTE 5 TENJO CUNDINAMARCA </t>
  </si>
  <si>
    <t>LUNA GONZÁLEZ STELLA</t>
  </si>
  <si>
    <t xml:space="preserve">CALLE 149 No. 50-68 APTO 301 (DIRECCIÓN CATASTRAL) EDIFICIO ALGECIRAS  PH APTO 301 BOGOTÁ </t>
  </si>
  <si>
    <t>50N-20204485 Y 50N-20204503</t>
  </si>
  <si>
    <t>MARTÍNEZ CAVANZO EDGAR HERNANDO</t>
  </si>
  <si>
    <t>CALLE 87 No. 103 C - 50, CASA 9, GARAJE 23, DEL CONJUNTO RESIDENCIAL BOLÍVAR ORIENTAL, III ETAPA, MANZANA L.</t>
  </si>
  <si>
    <t>50C-1344801 y 50C-1344641</t>
  </si>
  <si>
    <t xml:space="preserve">MENDEZ LEON LUIS ENRIQUE </t>
  </si>
  <si>
    <t>LOTE DE TERRENO JUNTO CON LA CASA DE HABITACION EN EL LEVANTADA  CALLE 29 S No.  32-53 INTERIOR 4</t>
  </si>
  <si>
    <t>50S-246749</t>
  </si>
  <si>
    <t>ORDOÑEZ LUIS FERNANDO</t>
  </si>
  <si>
    <t>CARRERA 14B # 9-27 MANZANA B5 CASA Nº 6</t>
  </si>
  <si>
    <t>50N-20132894</t>
  </si>
  <si>
    <t>PARRA MARTÍN JOSÉ LIBARDO</t>
  </si>
  <si>
    <t>CALLE 52 A SUR No. 24 C - 20, APTO. 101 INT. 7, PLANCHA 3, MULTIFAMILIARES QUINDIO, URBANIZACIÓN EL TUNAL 2DO. SECTOR</t>
  </si>
  <si>
    <t>50S-1134498</t>
  </si>
  <si>
    <t xml:space="preserve">RODRIGUEZ CAÑON BLANCA CECILIA </t>
  </si>
  <si>
    <t xml:space="preserve">CARRERA 80 F  NO. 10 C -06 - BOGOTA (DIRECCIÓN CATASTRAL) </t>
  </si>
  <si>
    <t>50C -1316815</t>
  </si>
  <si>
    <t>RODRÍGUEZ GONZÁLEZ MARTHA MYRIAM</t>
  </si>
  <si>
    <t>LOTE 12 MANZANA 5 QUINTA ETAPA URBANIZACIÓN BRISAS DE GIRARDOT</t>
  </si>
  <si>
    <t>307-64927</t>
  </si>
  <si>
    <t>RODRÍGUEZ NÚÑEZ LUZ MABEL</t>
  </si>
  <si>
    <t>CALLE 4 No. 37 B - 21, APTO. 315 GARAJE 42, EDIFICIO PLAZUELAS DE TIBANÁ.(DIRECCION CATASTRAL)</t>
  </si>
  <si>
    <t>50C-1345869</t>
  </si>
  <si>
    <t>ROJAS DORIS PATRICIA</t>
  </si>
  <si>
    <t>CARRERA 71 D # 95 A-25 AP 108 T 2 CONJUNTO RESIDENCIAL MIRADOR DE PIJAO</t>
  </si>
  <si>
    <t>50C-1325453</t>
  </si>
  <si>
    <t>TORRES DE ROMERO BERTILDA</t>
  </si>
  <si>
    <t>CARRERA 49 N° 59 A-72 SUR (DIRECCION CATASTRAL)</t>
  </si>
  <si>
    <t>50S-936888</t>
  </si>
  <si>
    <t>VANEGAS BOLAÑOS LUIS EMIRO</t>
  </si>
  <si>
    <t>CALLE 5 B No. 53 A - 87 (DIRECCION CATASTRAL)</t>
  </si>
  <si>
    <t>50C-1433295</t>
  </si>
  <si>
    <t>APELLIDOS Y NOMBRES</t>
  </si>
  <si>
    <t>RELACION ASEGURADOS POLIZA VIDA DEUDORES</t>
  </si>
  <si>
    <t>SALDO DE CAPITAL 31/12/2020</t>
  </si>
  <si>
    <t>JEFE DE OFICINA ASESORA</t>
  </si>
  <si>
    <t>DIRECTORES OPERATIVOS</t>
  </si>
  <si>
    <t xml:space="preserve">ASESOR </t>
  </si>
  <si>
    <t>PROFESIONAL</t>
  </si>
  <si>
    <t>TESORERO GENERAL</t>
  </si>
  <si>
    <t>PRACTICANTE UNIVERSITARIO</t>
  </si>
  <si>
    <t>RELACION CARGOS POLIZA MANEJO</t>
  </si>
  <si>
    <t>RELACION DE MAQUINARIA Y EQUIPOS (POLIZA T. R. E Y M)</t>
  </si>
  <si>
    <t>RELACION SOAT 2021</t>
  </si>
  <si>
    <t>RELACION PARQUE AUTOMOTOR</t>
  </si>
  <si>
    <t>RELACION POLIZA TODO RIESGO DAÑO MATERIAL</t>
  </si>
  <si>
    <t>RIESGO: 4</t>
  </si>
  <si>
    <t>RIESGO: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</si>
</sst>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#,##0;[Red]#,##0"/>
    <numFmt numFmtId="166" formatCode="_-* #,##0.00\ _€_-;\-* #,##0.00\ _€_-;_-* &quot;-&quot;??\ _€_-;_-@_-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(&quot;$&quot;\ * #,##0.00_);_(&quot;$&quot;\ * \(#,##0.00\);_(&quot;$&quot;\ * &quot;-&quot;??_);_(@_)"/>
    <numFmt numFmtId="170" formatCode="_-&quot;$&quot;\ * #,##0_-;\-&quot;$&quot;\ * #,##0_-;_-&quot;$&quot;\ * &quot;-&quot;??_-;_-@_-"/>
    <numFmt numFmtId="171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2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4" fontId="13" fillId="0" borderId="1" xfId="2" applyNumberFormat="1" applyFont="1" applyFill="1" applyBorder="1" applyAlignment="1">
      <alignment horizontal="center" wrapText="1"/>
    </xf>
    <xf numFmtId="164" fontId="0" fillId="0" borderId="0" xfId="0" applyNumberFormat="1"/>
    <xf numFmtId="0" fontId="15" fillId="0" borderId="0" xfId="4" applyFont="1" applyFill="1" applyAlignment="1">
      <alignment horizontal="justify" vertical="center" wrapText="1"/>
    </xf>
    <xf numFmtId="0" fontId="16" fillId="0" borderId="0" xfId="7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168" fontId="15" fillId="0" borderId="0" xfId="4" applyNumberFormat="1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3" fontId="21" fillId="0" borderId="1" xfId="8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41" fontId="0" fillId="0" borderId="1" xfId="9" applyFont="1" applyBorder="1"/>
    <xf numFmtId="0" fontId="0" fillId="0" borderId="0" xfId="0" applyAlignment="1">
      <alignment horizontal="left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/>
    <xf numFmtId="170" fontId="0" fillId="0" borderId="0" xfId="10" applyNumberFormat="1" applyFont="1"/>
    <xf numFmtId="17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3" fontId="20" fillId="0" borderId="1" xfId="0" applyNumberFormat="1" applyFont="1" applyBorder="1" applyAlignment="1">
      <alignment horizontal="left" vertical="center"/>
    </xf>
    <xf numFmtId="0" fontId="15" fillId="0" borderId="4" xfId="4" applyFont="1" applyFill="1" applyBorder="1" applyAlignment="1">
      <alignment horizontal="left" vertical="top" wrapText="1"/>
    </xf>
    <xf numFmtId="0" fontId="16" fillId="0" borderId="4" xfId="7" applyFont="1" applyFill="1" applyBorder="1" applyAlignment="1">
      <alignment horizontal="left" vertical="top" wrapText="1"/>
    </xf>
    <xf numFmtId="0" fontId="16" fillId="0" borderId="4" xfId="7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/>
    <xf numFmtId="0" fontId="11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15" fillId="0" borderId="12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 vertical="center"/>
    </xf>
    <xf numFmtId="165" fontId="15" fillId="0" borderId="13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165" fontId="15" fillId="0" borderId="14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/>
    </xf>
    <xf numFmtId="0" fontId="11" fillId="7" borderId="8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14" fontId="15" fillId="7" borderId="6" xfId="0" applyNumberFormat="1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left" vertical="center" wrapText="1"/>
    </xf>
    <xf numFmtId="14" fontId="15" fillId="7" borderId="7" xfId="0" applyNumberFormat="1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left" vertical="center" wrapText="1"/>
    </xf>
    <xf numFmtId="171" fontId="11" fillId="7" borderId="12" xfId="8" applyNumberFormat="1" applyFont="1" applyFill="1" applyBorder="1"/>
    <xf numFmtId="171" fontId="8" fillId="7" borderId="16" xfId="8" applyNumberFormat="1" applyFont="1" applyFill="1" applyBorder="1"/>
    <xf numFmtId="0" fontId="7" fillId="6" borderId="1" xfId="0" applyFont="1" applyFill="1" applyBorder="1" applyAlignment="1">
      <alignment horizontal="center" vertical="center" wrapText="1"/>
    </xf>
    <xf numFmtId="41" fontId="7" fillId="6" borderId="1" xfId="9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1" fontId="7" fillId="6" borderId="12" xfId="9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1" fontId="0" fillId="0" borderId="12" xfId="9" applyFont="1" applyBorder="1"/>
    <xf numFmtId="0" fontId="0" fillId="0" borderId="15" xfId="0" applyBorder="1"/>
    <xf numFmtId="0" fontId="0" fillId="0" borderId="5" xfId="0" applyBorder="1" applyAlignment="1">
      <alignment horizontal="left"/>
    </xf>
    <xf numFmtId="0" fontId="0" fillId="0" borderId="5" xfId="0" applyBorder="1"/>
    <xf numFmtId="41" fontId="0" fillId="0" borderId="16" xfId="0" applyNumberForma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right" vertical="center"/>
    </xf>
    <xf numFmtId="164" fontId="5" fillId="0" borderId="16" xfId="0" applyNumberFormat="1" applyFont="1" applyBorder="1" applyAlignment="1"/>
    <xf numFmtId="3" fontId="8" fillId="0" borderId="1" xfId="0" applyNumberFormat="1" applyFont="1" applyFill="1" applyBorder="1"/>
    <xf numFmtId="0" fontId="18" fillId="0" borderId="0" xfId="4" applyFont="1" applyFill="1" applyBorder="1" applyAlignment="1">
      <alignment horizontal="center" vertical="center" wrapText="1"/>
    </xf>
    <xf numFmtId="0" fontId="16" fillId="6" borderId="8" xfId="4" applyFont="1" applyFill="1" applyBorder="1" applyAlignment="1">
      <alignment horizontal="center" vertical="center"/>
    </xf>
    <xf numFmtId="0" fontId="16" fillId="6" borderId="20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vertical="center"/>
    </xf>
    <xf numFmtId="168" fontId="15" fillId="3" borderId="12" xfId="4" applyNumberFormat="1" applyFont="1" applyFill="1" applyBorder="1" applyAlignment="1">
      <alignment horizontal="justify" vertical="center" wrapText="1"/>
    </xf>
    <xf numFmtId="0" fontId="22" fillId="0" borderId="8" xfId="4" applyFont="1" applyFill="1" applyBorder="1" applyAlignment="1">
      <alignment vertical="center"/>
    </xf>
    <xf numFmtId="0" fontId="11" fillId="0" borderId="8" xfId="4" applyFont="1" applyFill="1" applyBorder="1" applyAlignment="1">
      <alignment vertical="center"/>
    </xf>
    <xf numFmtId="168" fontId="15" fillId="0" borderId="12" xfId="4" applyNumberFormat="1" applyFont="1" applyFill="1" applyBorder="1" applyAlignment="1">
      <alignment horizontal="justify" vertical="center" wrapText="1"/>
    </xf>
    <xf numFmtId="0" fontId="22" fillId="0" borderId="8" xfId="4" applyFont="1" applyBorder="1" applyAlignment="1">
      <alignment vertical="center"/>
    </xf>
    <xf numFmtId="0" fontId="8" fillId="0" borderId="8" xfId="4" applyFont="1" applyBorder="1" applyAlignment="1">
      <alignment vertical="center"/>
    </xf>
    <xf numFmtId="0" fontId="22" fillId="0" borderId="8" xfId="4" applyFont="1" applyBorder="1"/>
    <xf numFmtId="0" fontId="22" fillId="4" borderId="8" xfId="4" applyFont="1" applyFill="1" applyBorder="1" applyAlignment="1">
      <alignment vertical="center"/>
    </xf>
    <xf numFmtId="0" fontId="22" fillId="0" borderId="8" xfId="4" applyFont="1" applyBorder="1" applyAlignment="1">
      <alignment vertical="center" wrapText="1"/>
    </xf>
    <xf numFmtId="0" fontId="16" fillId="6" borderId="8" xfId="4" applyFont="1" applyFill="1" applyBorder="1"/>
    <xf numFmtId="168" fontId="16" fillId="5" borderId="12" xfId="4" applyNumberFormat="1" applyFont="1" applyFill="1" applyBorder="1" applyAlignment="1">
      <alignment horizontal="justify" vertical="center" wrapText="1"/>
    </xf>
    <xf numFmtId="0" fontId="22" fillId="3" borderId="8" xfId="4" applyFont="1" applyFill="1" applyBorder="1" applyAlignment="1">
      <alignment vertical="center"/>
    </xf>
    <xf numFmtId="168" fontId="16" fillId="0" borderId="12" xfId="6" applyNumberFormat="1" applyFont="1" applyFill="1" applyBorder="1" applyAlignment="1">
      <alignment horizontal="justify" vertical="center" wrapText="1"/>
    </xf>
    <xf numFmtId="0" fontId="16" fillId="6" borderId="15" xfId="4" applyFont="1" applyFill="1" applyBorder="1"/>
    <xf numFmtId="168" fontId="16" fillId="0" borderId="16" xfId="6" applyNumberFormat="1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7" fillId="6" borderId="9" xfId="4" applyFont="1" applyFill="1" applyBorder="1" applyAlignment="1">
      <alignment horizontal="center" vertical="center"/>
    </xf>
    <xf numFmtId="0" fontId="17" fillId="6" borderId="11" xfId="4" applyFont="1" applyFill="1" applyBorder="1" applyAlignment="1">
      <alignment horizontal="center" vertical="center"/>
    </xf>
    <xf numFmtId="0" fontId="16" fillId="6" borderId="21" xfId="4" applyFont="1" applyFill="1" applyBorder="1" applyAlignment="1">
      <alignment horizontal="center"/>
    </xf>
    <xf numFmtId="0" fontId="16" fillId="6" borderId="20" xfId="4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1">
    <cellStyle name="Millares" xfId="8" builtinId="3"/>
    <cellStyle name="Millares [0]" xfId="9" builtinId="6"/>
    <cellStyle name="Millares 2" xfId="3"/>
    <cellStyle name="Millares 2 2" xfId="5"/>
    <cellStyle name="Moneda" xfId="10" builtinId="4"/>
    <cellStyle name="Moneda [0]" xfId="1" builtinId="7"/>
    <cellStyle name="Moneda 2" xfId="6"/>
    <cellStyle name="Normal" xfId="0" builtinId="0"/>
    <cellStyle name="Normal 2" xfId="4"/>
    <cellStyle name="Normal 4" xfId="2"/>
    <cellStyle name="Normal_Slips Publicados_Condiciones Complementarias TRDM" xfId="7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topLeftCell="A16" zoomScaleNormal="100" workbookViewId="0">
      <selection activeCell="A26" sqref="A26"/>
    </sheetView>
  </sheetViews>
  <sheetFormatPr baseColWidth="10" defaultRowHeight="16.5" zeroHeight="1" x14ac:dyDescent="0.25"/>
  <cols>
    <col min="1" max="1" width="73.5703125" style="15" bestFit="1" customWidth="1"/>
    <col min="2" max="2" width="22.42578125" style="15" customWidth="1"/>
    <col min="3" max="3" width="16.7109375" style="15" bestFit="1" customWidth="1"/>
    <col min="4" max="4" width="15.5703125" style="15" bestFit="1" customWidth="1"/>
    <col min="5" max="246" width="11.42578125" style="15"/>
    <col min="247" max="247" width="3.85546875" style="15" bestFit="1" customWidth="1"/>
    <col min="248" max="248" width="57.7109375" style="15" customWidth="1"/>
    <col min="249" max="249" width="23.5703125" style="15" customWidth="1"/>
    <col min="250" max="250" width="31" style="15" customWidth="1"/>
    <col min="251" max="251" width="14.7109375" style="15" bestFit="1" customWidth="1"/>
    <col min="252" max="252" width="17.5703125" style="15" bestFit="1" customWidth="1"/>
    <col min="253" max="253" width="13.7109375" style="15" bestFit="1" customWidth="1"/>
    <col min="254" max="502" width="11.42578125" style="15"/>
    <col min="503" max="503" width="3.85546875" style="15" bestFit="1" customWidth="1"/>
    <col min="504" max="504" width="57.7109375" style="15" customWidth="1"/>
    <col min="505" max="505" width="23.5703125" style="15" customWidth="1"/>
    <col min="506" max="506" width="31" style="15" customWidth="1"/>
    <col min="507" max="507" width="14.7109375" style="15" bestFit="1" customWidth="1"/>
    <col min="508" max="508" width="17.5703125" style="15" bestFit="1" customWidth="1"/>
    <col min="509" max="509" width="13.7109375" style="15" bestFit="1" customWidth="1"/>
    <col min="510" max="758" width="11.42578125" style="15"/>
    <col min="759" max="759" width="3.85546875" style="15" bestFit="1" customWidth="1"/>
    <col min="760" max="760" width="57.7109375" style="15" customWidth="1"/>
    <col min="761" max="761" width="23.5703125" style="15" customWidth="1"/>
    <col min="762" max="762" width="31" style="15" customWidth="1"/>
    <col min="763" max="763" width="14.7109375" style="15" bestFit="1" customWidth="1"/>
    <col min="764" max="764" width="17.5703125" style="15" bestFit="1" customWidth="1"/>
    <col min="765" max="765" width="13.7109375" style="15" bestFit="1" customWidth="1"/>
    <col min="766" max="1014" width="11.42578125" style="15"/>
    <col min="1015" max="1015" width="3.85546875" style="15" bestFit="1" customWidth="1"/>
    <col min="1016" max="1016" width="57.7109375" style="15" customWidth="1"/>
    <col min="1017" max="1017" width="23.5703125" style="15" customWidth="1"/>
    <col min="1018" max="1018" width="31" style="15" customWidth="1"/>
    <col min="1019" max="1019" width="14.7109375" style="15" bestFit="1" customWidth="1"/>
    <col min="1020" max="1020" width="17.5703125" style="15" bestFit="1" customWidth="1"/>
    <col min="1021" max="1021" width="13.7109375" style="15" bestFit="1" customWidth="1"/>
    <col min="1022" max="1270" width="11.42578125" style="15"/>
    <col min="1271" max="1271" width="3.85546875" style="15" bestFit="1" customWidth="1"/>
    <col min="1272" max="1272" width="57.7109375" style="15" customWidth="1"/>
    <col min="1273" max="1273" width="23.5703125" style="15" customWidth="1"/>
    <col min="1274" max="1274" width="31" style="15" customWidth="1"/>
    <col min="1275" max="1275" width="14.7109375" style="15" bestFit="1" customWidth="1"/>
    <col min="1276" max="1276" width="17.5703125" style="15" bestFit="1" customWidth="1"/>
    <col min="1277" max="1277" width="13.7109375" style="15" bestFit="1" customWidth="1"/>
    <col min="1278" max="1526" width="11.42578125" style="15"/>
    <col min="1527" max="1527" width="3.85546875" style="15" bestFit="1" customWidth="1"/>
    <col min="1528" max="1528" width="57.7109375" style="15" customWidth="1"/>
    <col min="1529" max="1529" width="23.5703125" style="15" customWidth="1"/>
    <col min="1530" max="1530" width="31" style="15" customWidth="1"/>
    <col min="1531" max="1531" width="14.7109375" style="15" bestFit="1" customWidth="1"/>
    <col min="1532" max="1532" width="17.5703125" style="15" bestFit="1" customWidth="1"/>
    <col min="1533" max="1533" width="13.7109375" style="15" bestFit="1" customWidth="1"/>
    <col min="1534" max="1782" width="11.42578125" style="15"/>
    <col min="1783" max="1783" width="3.85546875" style="15" bestFit="1" customWidth="1"/>
    <col min="1784" max="1784" width="57.7109375" style="15" customWidth="1"/>
    <col min="1785" max="1785" width="23.5703125" style="15" customWidth="1"/>
    <col min="1786" max="1786" width="31" style="15" customWidth="1"/>
    <col min="1787" max="1787" width="14.7109375" style="15" bestFit="1" customWidth="1"/>
    <col min="1788" max="1788" width="17.5703125" style="15" bestFit="1" customWidth="1"/>
    <col min="1789" max="1789" width="13.7109375" style="15" bestFit="1" customWidth="1"/>
    <col min="1790" max="2038" width="11.42578125" style="15"/>
    <col min="2039" max="2039" width="3.85546875" style="15" bestFit="1" customWidth="1"/>
    <col min="2040" max="2040" width="57.7109375" style="15" customWidth="1"/>
    <col min="2041" max="2041" width="23.5703125" style="15" customWidth="1"/>
    <col min="2042" max="2042" width="31" style="15" customWidth="1"/>
    <col min="2043" max="2043" width="14.7109375" style="15" bestFit="1" customWidth="1"/>
    <col min="2044" max="2044" width="17.5703125" style="15" bestFit="1" customWidth="1"/>
    <col min="2045" max="2045" width="13.7109375" style="15" bestFit="1" customWidth="1"/>
    <col min="2046" max="2294" width="11.42578125" style="15"/>
    <col min="2295" max="2295" width="3.85546875" style="15" bestFit="1" customWidth="1"/>
    <col min="2296" max="2296" width="57.7109375" style="15" customWidth="1"/>
    <col min="2297" max="2297" width="23.5703125" style="15" customWidth="1"/>
    <col min="2298" max="2298" width="31" style="15" customWidth="1"/>
    <col min="2299" max="2299" width="14.7109375" style="15" bestFit="1" customWidth="1"/>
    <col min="2300" max="2300" width="17.5703125" style="15" bestFit="1" customWidth="1"/>
    <col min="2301" max="2301" width="13.7109375" style="15" bestFit="1" customWidth="1"/>
    <col min="2302" max="2550" width="11.42578125" style="15"/>
    <col min="2551" max="2551" width="3.85546875" style="15" bestFit="1" customWidth="1"/>
    <col min="2552" max="2552" width="57.7109375" style="15" customWidth="1"/>
    <col min="2553" max="2553" width="23.5703125" style="15" customWidth="1"/>
    <col min="2554" max="2554" width="31" style="15" customWidth="1"/>
    <col min="2555" max="2555" width="14.7109375" style="15" bestFit="1" customWidth="1"/>
    <col min="2556" max="2556" width="17.5703125" style="15" bestFit="1" customWidth="1"/>
    <col min="2557" max="2557" width="13.7109375" style="15" bestFit="1" customWidth="1"/>
    <col min="2558" max="2806" width="11.42578125" style="15"/>
    <col min="2807" max="2807" width="3.85546875" style="15" bestFit="1" customWidth="1"/>
    <col min="2808" max="2808" width="57.7109375" style="15" customWidth="1"/>
    <col min="2809" max="2809" width="23.5703125" style="15" customWidth="1"/>
    <col min="2810" max="2810" width="31" style="15" customWidth="1"/>
    <col min="2811" max="2811" width="14.7109375" style="15" bestFit="1" customWidth="1"/>
    <col min="2812" max="2812" width="17.5703125" style="15" bestFit="1" customWidth="1"/>
    <col min="2813" max="2813" width="13.7109375" style="15" bestFit="1" customWidth="1"/>
    <col min="2814" max="3062" width="11.42578125" style="15"/>
    <col min="3063" max="3063" width="3.85546875" style="15" bestFit="1" customWidth="1"/>
    <col min="3064" max="3064" width="57.7109375" style="15" customWidth="1"/>
    <col min="3065" max="3065" width="23.5703125" style="15" customWidth="1"/>
    <col min="3066" max="3066" width="31" style="15" customWidth="1"/>
    <col min="3067" max="3067" width="14.7109375" style="15" bestFit="1" customWidth="1"/>
    <col min="3068" max="3068" width="17.5703125" style="15" bestFit="1" customWidth="1"/>
    <col min="3069" max="3069" width="13.7109375" style="15" bestFit="1" customWidth="1"/>
    <col min="3070" max="3318" width="11.42578125" style="15"/>
    <col min="3319" max="3319" width="3.85546875" style="15" bestFit="1" customWidth="1"/>
    <col min="3320" max="3320" width="57.7109375" style="15" customWidth="1"/>
    <col min="3321" max="3321" width="23.5703125" style="15" customWidth="1"/>
    <col min="3322" max="3322" width="31" style="15" customWidth="1"/>
    <col min="3323" max="3323" width="14.7109375" style="15" bestFit="1" customWidth="1"/>
    <col min="3324" max="3324" width="17.5703125" style="15" bestFit="1" customWidth="1"/>
    <col min="3325" max="3325" width="13.7109375" style="15" bestFit="1" customWidth="1"/>
    <col min="3326" max="3574" width="11.42578125" style="15"/>
    <col min="3575" max="3575" width="3.85546875" style="15" bestFit="1" customWidth="1"/>
    <col min="3576" max="3576" width="57.7109375" style="15" customWidth="1"/>
    <col min="3577" max="3577" width="23.5703125" style="15" customWidth="1"/>
    <col min="3578" max="3578" width="31" style="15" customWidth="1"/>
    <col min="3579" max="3579" width="14.7109375" style="15" bestFit="1" customWidth="1"/>
    <col min="3580" max="3580" width="17.5703125" style="15" bestFit="1" customWidth="1"/>
    <col min="3581" max="3581" width="13.7109375" style="15" bestFit="1" customWidth="1"/>
    <col min="3582" max="3830" width="11.42578125" style="15"/>
    <col min="3831" max="3831" width="3.85546875" style="15" bestFit="1" customWidth="1"/>
    <col min="3832" max="3832" width="57.7109375" style="15" customWidth="1"/>
    <col min="3833" max="3833" width="23.5703125" style="15" customWidth="1"/>
    <col min="3834" max="3834" width="31" style="15" customWidth="1"/>
    <col min="3835" max="3835" width="14.7109375" style="15" bestFit="1" customWidth="1"/>
    <col min="3836" max="3836" width="17.5703125" style="15" bestFit="1" customWidth="1"/>
    <col min="3837" max="3837" width="13.7109375" style="15" bestFit="1" customWidth="1"/>
    <col min="3838" max="4086" width="11.42578125" style="15"/>
    <col min="4087" max="4087" width="3.85546875" style="15" bestFit="1" customWidth="1"/>
    <col min="4088" max="4088" width="57.7109375" style="15" customWidth="1"/>
    <col min="4089" max="4089" width="23.5703125" style="15" customWidth="1"/>
    <col min="4090" max="4090" width="31" style="15" customWidth="1"/>
    <col min="4091" max="4091" width="14.7109375" style="15" bestFit="1" customWidth="1"/>
    <col min="4092" max="4092" width="17.5703125" style="15" bestFit="1" customWidth="1"/>
    <col min="4093" max="4093" width="13.7109375" style="15" bestFit="1" customWidth="1"/>
    <col min="4094" max="4342" width="11.42578125" style="15"/>
    <col min="4343" max="4343" width="3.85546875" style="15" bestFit="1" customWidth="1"/>
    <col min="4344" max="4344" width="57.7109375" style="15" customWidth="1"/>
    <col min="4345" max="4345" width="23.5703125" style="15" customWidth="1"/>
    <col min="4346" max="4346" width="31" style="15" customWidth="1"/>
    <col min="4347" max="4347" width="14.7109375" style="15" bestFit="1" customWidth="1"/>
    <col min="4348" max="4348" width="17.5703125" style="15" bestFit="1" customWidth="1"/>
    <col min="4349" max="4349" width="13.7109375" style="15" bestFit="1" customWidth="1"/>
    <col min="4350" max="4598" width="11.42578125" style="15"/>
    <col min="4599" max="4599" width="3.85546875" style="15" bestFit="1" customWidth="1"/>
    <col min="4600" max="4600" width="57.7109375" style="15" customWidth="1"/>
    <col min="4601" max="4601" width="23.5703125" style="15" customWidth="1"/>
    <col min="4602" max="4602" width="31" style="15" customWidth="1"/>
    <col min="4603" max="4603" width="14.7109375" style="15" bestFit="1" customWidth="1"/>
    <col min="4604" max="4604" width="17.5703125" style="15" bestFit="1" customWidth="1"/>
    <col min="4605" max="4605" width="13.7109375" style="15" bestFit="1" customWidth="1"/>
    <col min="4606" max="4854" width="11.42578125" style="15"/>
    <col min="4855" max="4855" width="3.85546875" style="15" bestFit="1" customWidth="1"/>
    <col min="4856" max="4856" width="57.7109375" style="15" customWidth="1"/>
    <col min="4857" max="4857" width="23.5703125" style="15" customWidth="1"/>
    <col min="4858" max="4858" width="31" style="15" customWidth="1"/>
    <col min="4859" max="4859" width="14.7109375" style="15" bestFit="1" customWidth="1"/>
    <col min="4860" max="4860" width="17.5703125" style="15" bestFit="1" customWidth="1"/>
    <col min="4861" max="4861" width="13.7109375" style="15" bestFit="1" customWidth="1"/>
    <col min="4862" max="5110" width="11.42578125" style="15"/>
    <col min="5111" max="5111" width="3.85546875" style="15" bestFit="1" customWidth="1"/>
    <col min="5112" max="5112" width="57.7109375" style="15" customWidth="1"/>
    <col min="5113" max="5113" width="23.5703125" style="15" customWidth="1"/>
    <col min="5114" max="5114" width="31" style="15" customWidth="1"/>
    <col min="5115" max="5115" width="14.7109375" style="15" bestFit="1" customWidth="1"/>
    <col min="5116" max="5116" width="17.5703125" style="15" bestFit="1" customWidth="1"/>
    <col min="5117" max="5117" width="13.7109375" style="15" bestFit="1" customWidth="1"/>
    <col min="5118" max="5366" width="11.42578125" style="15"/>
    <col min="5367" max="5367" width="3.85546875" style="15" bestFit="1" customWidth="1"/>
    <col min="5368" max="5368" width="57.7109375" style="15" customWidth="1"/>
    <col min="5369" max="5369" width="23.5703125" style="15" customWidth="1"/>
    <col min="5370" max="5370" width="31" style="15" customWidth="1"/>
    <col min="5371" max="5371" width="14.7109375" style="15" bestFit="1" customWidth="1"/>
    <col min="5372" max="5372" width="17.5703125" style="15" bestFit="1" customWidth="1"/>
    <col min="5373" max="5373" width="13.7109375" style="15" bestFit="1" customWidth="1"/>
    <col min="5374" max="5622" width="11.42578125" style="15"/>
    <col min="5623" max="5623" width="3.85546875" style="15" bestFit="1" customWidth="1"/>
    <col min="5624" max="5624" width="57.7109375" style="15" customWidth="1"/>
    <col min="5625" max="5625" width="23.5703125" style="15" customWidth="1"/>
    <col min="5626" max="5626" width="31" style="15" customWidth="1"/>
    <col min="5627" max="5627" width="14.7109375" style="15" bestFit="1" customWidth="1"/>
    <col min="5628" max="5628" width="17.5703125" style="15" bestFit="1" customWidth="1"/>
    <col min="5629" max="5629" width="13.7109375" style="15" bestFit="1" customWidth="1"/>
    <col min="5630" max="5878" width="11.42578125" style="15"/>
    <col min="5879" max="5879" width="3.85546875" style="15" bestFit="1" customWidth="1"/>
    <col min="5880" max="5880" width="57.7109375" style="15" customWidth="1"/>
    <col min="5881" max="5881" width="23.5703125" style="15" customWidth="1"/>
    <col min="5882" max="5882" width="31" style="15" customWidth="1"/>
    <col min="5883" max="5883" width="14.7109375" style="15" bestFit="1" customWidth="1"/>
    <col min="5884" max="5884" width="17.5703125" style="15" bestFit="1" customWidth="1"/>
    <col min="5885" max="5885" width="13.7109375" style="15" bestFit="1" customWidth="1"/>
    <col min="5886" max="6134" width="11.42578125" style="15"/>
    <col min="6135" max="6135" width="3.85546875" style="15" bestFit="1" customWidth="1"/>
    <col min="6136" max="6136" width="57.7109375" style="15" customWidth="1"/>
    <col min="6137" max="6137" width="23.5703125" style="15" customWidth="1"/>
    <col min="6138" max="6138" width="31" style="15" customWidth="1"/>
    <col min="6139" max="6139" width="14.7109375" style="15" bestFit="1" customWidth="1"/>
    <col min="6140" max="6140" width="17.5703125" style="15" bestFit="1" customWidth="1"/>
    <col min="6141" max="6141" width="13.7109375" style="15" bestFit="1" customWidth="1"/>
    <col min="6142" max="6390" width="11.42578125" style="15"/>
    <col min="6391" max="6391" width="3.85546875" style="15" bestFit="1" customWidth="1"/>
    <col min="6392" max="6392" width="57.7109375" style="15" customWidth="1"/>
    <col min="6393" max="6393" width="23.5703125" style="15" customWidth="1"/>
    <col min="6394" max="6394" width="31" style="15" customWidth="1"/>
    <col min="6395" max="6395" width="14.7109375" style="15" bestFit="1" customWidth="1"/>
    <col min="6396" max="6396" width="17.5703125" style="15" bestFit="1" customWidth="1"/>
    <col min="6397" max="6397" width="13.7109375" style="15" bestFit="1" customWidth="1"/>
    <col min="6398" max="6646" width="11.42578125" style="15"/>
    <col min="6647" max="6647" width="3.85546875" style="15" bestFit="1" customWidth="1"/>
    <col min="6648" max="6648" width="57.7109375" style="15" customWidth="1"/>
    <col min="6649" max="6649" width="23.5703125" style="15" customWidth="1"/>
    <col min="6650" max="6650" width="31" style="15" customWidth="1"/>
    <col min="6651" max="6651" width="14.7109375" style="15" bestFit="1" customWidth="1"/>
    <col min="6652" max="6652" width="17.5703125" style="15" bestFit="1" customWidth="1"/>
    <col min="6653" max="6653" width="13.7109375" style="15" bestFit="1" customWidth="1"/>
    <col min="6654" max="6902" width="11.42578125" style="15"/>
    <col min="6903" max="6903" width="3.85546875" style="15" bestFit="1" customWidth="1"/>
    <col min="6904" max="6904" width="57.7109375" style="15" customWidth="1"/>
    <col min="6905" max="6905" width="23.5703125" style="15" customWidth="1"/>
    <col min="6906" max="6906" width="31" style="15" customWidth="1"/>
    <col min="6907" max="6907" width="14.7109375" style="15" bestFit="1" customWidth="1"/>
    <col min="6908" max="6908" width="17.5703125" style="15" bestFit="1" customWidth="1"/>
    <col min="6909" max="6909" width="13.7109375" style="15" bestFit="1" customWidth="1"/>
    <col min="6910" max="7158" width="11.42578125" style="15"/>
    <col min="7159" max="7159" width="3.85546875" style="15" bestFit="1" customWidth="1"/>
    <col min="7160" max="7160" width="57.7109375" style="15" customWidth="1"/>
    <col min="7161" max="7161" width="23.5703125" style="15" customWidth="1"/>
    <col min="7162" max="7162" width="31" style="15" customWidth="1"/>
    <col min="7163" max="7163" width="14.7109375" style="15" bestFit="1" customWidth="1"/>
    <col min="7164" max="7164" width="17.5703125" style="15" bestFit="1" customWidth="1"/>
    <col min="7165" max="7165" width="13.7109375" style="15" bestFit="1" customWidth="1"/>
    <col min="7166" max="7414" width="11.42578125" style="15"/>
    <col min="7415" max="7415" width="3.85546875" style="15" bestFit="1" customWidth="1"/>
    <col min="7416" max="7416" width="57.7109375" style="15" customWidth="1"/>
    <col min="7417" max="7417" width="23.5703125" style="15" customWidth="1"/>
    <col min="7418" max="7418" width="31" style="15" customWidth="1"/>
    <col min="7419" max="7419" width="14.7109375" style="15" bestFit="1" customWidth="1"/>
    <col min="7420" max="7420" width="17.5703125" style="15" bestFit="1" customWidth="1"/>
    <col min="7421" max="7421" width="13.7109375" style="15" bestFit="1" customWidth="1"/>
    <col min="7422" max="7670" width="11.42578125" style="15"/>
    <col min="7671" max="7671" width="3.85546875" style="15" bestFit="1" customWidth="1"/>
    <col min="7672" max="7672" width="57.7109375" style="15" customWidth="1"/>
    <col min="7673" max="7673" width="23.5703125" style="15" customWidth="1"/>
    <col min="7674" max="7674" width="31" style="15" customWidth="1"/>
    <col min="7675" max="7675" width="14.7109375" style="15" bestFit="1" customWidth="1"/>
    <col min="7676" max="7676" width="17.5703125" style="15" bestFit="1" customWidth="1"/>
    <col min="7677" max="7677" width="13.7109375" style="15" bestFit="1" customWidth="1"/>
    <col min="7678" max="7926" width="11.42578125" style="15"/>
    <col min="7927" max="7927" width="3.85546875" style="15" bestFit="1" customWidth="1"/>
    <col min="7928" max="7928" width="57.7109375" style="15" customWidth="1"/>
    <col min="7929" max="7929" width="23.5703125" style="15" customWidth="1"/>
    <col min="7930" max="7930" width="31" style="15" customWidth="1"/>
    <col min="7931" max="7931" width="14.7109375" style="15" bestFit="1" customWidth="1"/>
    <col min="7932" max="7932" width="17.5703125" style="15" bestFit="1" customWidth="1"/>
    <col min="7933" max="7933" width="13.7109375" style="15" bestFit="1" customWidth="1"/>
    <col min="7934" max="8182" width="11.42578125" style="15"/>
    <col min="8183" max="8183" width="3.85546875" style="15" bestFit="1" customWidth="1"/>
    <col min="8184" max="8184" width="57.7109375" style="15" customWidth="1"/>
    <col min="8185" max="8185" width="23.5703125" style="15" customWidth="1"/>
    <col min="8186" max="8186" width="31" style="15" customWidth="1"/>
    <col min="8187" max="8187" width="14.7109375" style="15" bestFit="1" customWidth="1"/>
    <col min="8188" max="8188" width="17.5703125" style="15" bestFit="1" customWidth="1"/>
    <col min="8189" max="8189" width="13.7109375" style="15" bestFit="1" customWidth="1"/>
    <col min="8190" max="8438" width="11.42578125" style="15"/>
    <col min="8439" max="8439" width="3.85546875" style="15" bestFit="1" customWidth="1"/>
    <col min="8440" max="8440" width="57.7109375" style="15" customWidth="1"/>
    <col min="8441" max="8441" width="23.5703125" style="15" customWidth="1"/>
    <col min="8442" max="8442" width="31" style="15" customWidth="1"/>
    <col min="8443" max="8443" width="14.7109375" style="15" bestFit="1" customWidth="1"/>
    <col min="8444" max="8444" width="17.5703125" style="15" bestFit="1" customWidth="1"/>
    <col min="8445" max="8445" width="13.7109375" style="15" bestFit="1" customWidth="1"/>
    <col min="8446" max="8694" width="11.42578125" style="15"/>
    <col min="8695" max="8695" width="3.85546875" style="15" bestFit="1" customWidth="1"/>
    <col min="8696" max="8696" width="57.7109375" style="15" customWidth="1"/>
    <col min="8697" max="8697" width="23.5703125" style="15" customWidth="1"/>
    <col min="8698" max="8698" width="31" style="15" customWidth="1"/>
    <col min="8699" max="8699" width="14.7109375" style="15" bestFit="1" customWidth="1"/>
    <col min="8700" max="8700" width="17.5703125" style="15" bestFit="1" customWidth="1"/>
    <col min="8701" max="8701" width="13.7109375" style="15" bestFit="1" customWidth="1"/>
    <col min="8702" max="8950" width="11.42578125" style="15"/>
    <col min="8951" max="8951" width="3.85546875" style="15" bestFit="1" customWidth="1"/>
    <col min="8952" max="8952" width="57.7109375" style="15" customWidth="1"/>
    <col min="8953" max="8953" width="23.5703125" style="15" customWidth="1"/>
    <col min="8954" max="8954" width="31" style="15" customWidth="1"/>
    <col min="8955" max="8955" width="14.7109375" style="15" bestFit="1" customWidth="1"/>
    <col min="8956" max="8956" width="17.5703125" style="15" bestFit="1" customWidth="1"/>
    <col min="8957" max="8957" width="13.7109375" style="15" bestFit="1" customWidth="1"/>
    <col min="8958" max="9206" width="11.42578125" style="15"/>
    <col min="9207" max="9207" width="3.85546875" style="15" bestFit="1" customWidth="1"/>
    <col min="9208" max="9208" width="57.7109375" style="15" customWidth="1"/>
    <col min="9209" max="9209" width="23.5703125" style="15" customWidth="1"/>
    <col min="9210" max="9210" width="31" style="15" customWidth="1"/>
    <col min="9211" max="9211" width="14.7109375" style="15" bestFit="1" customWidth="1"/>
    <col min="9212" max="9212" width="17.5703125" style="15" bestFit="1" customWidth="1"/>
    <col min="9213" max="9213" width="13.7109375" style="15" bestFit="1" customWidth="1"/>
    <col min="9214" max="9462" width="11.42578125" style="15"/>
    <col min="9463" max="9463" width="3.85546875" style="15" bestFit="1" customWidth="1"/>
    <col min="9464" max="9464" width="57.7109375" style="15" customWidth="1"/>
    <col min="9465" max="9465" width="23.5703125" style="15" customWidth="1"/>
    <col min="9466" max="9466" width="31" style="15" customWidth="1"/>
    <col min="9467" max="9467" width="14.7109375" style="15" bestFit="1" customWidth="1"/>
    <col min="9468" max="9468" width="17.5703125" style="15" bestFit="1" customWidth="1"/>
    <col min="9469" max="9469" width="13.7109375" style="15" bestFit="1" customWidth="1"/>
    <col min="9470" max="9718" width="11.42578125" style="15"/>
    <col min="9719" max="9719" width="3.85546875" style="15" bestFit="1" customWidth="1"/>
    <col min="9720" max="9720" width="57.7109375" style="15" customWidth="1"/>
    <col min="9721" max="9721" width="23.5703125" style="15" customWidth="1"/>
    <col min="9722" max="9722" width="31" style="15" customWidth="1"/>
    <col min="9723" max="9723" width="14.7109375" style="15" bestFit="1" customWidth="1"/>
    <col min="9724" max="9724" width="17.5703125" style="15" bestFit="1" customWidth="1"/>
    <col min="9725" max="9725" width="13.7109375" style="15" bestFit="1" customWidth="1"/>
    <col min="9726" max="9974" width="11.42578125" style="15"/>
    <col min="9975" max="9975" width="3.85546875" style="15" bestFit="1" customWidth="1"/>
    <col min="9976" max="9976" width="57.7109375" style="15" customWidth="1"/>
    <col min="9977" max="9977" width="23.5703125" style="15" customWidth="1"/>
    <col min="9978" max="9978" width="31" style="15" customWidth="1"/>
    <col min="9979" max="9979" width="14.7109375" style="15" bestFit="1" customWidth="1"/>
    <col min="9980" max="9980" width="17.5703125" style="15" bestFit="1" customWidth="1"/>
    <col min="9981" max="9981" width="13.7109375" style="15" bestFit="1" customWidth="1"/>
    <col min="9982" max="10230" width="11.42578125" style="15"/>
    <col min="10231" max="10231" width="3.85546875" style="15" bestFit="1" customWidth="1"/>
    <col min="10232" max="10232" width="57.7109375" style="15" customWidth="1"/>
    <col min="10233" max="10233" width="23.5703125" style="15" customWidth="1"/>
    <col min="10234" max="10234" width="31" style="15" customWidth="1"/>
    <col min="10235" max="10235" width="14.7109375" style="15" bestFit="1" customWidth="1"/>
    <col min="10236" max="10236" width="17.5703125" style="15" bestFit="1" customWidth="1"/>
    <col min="10237" max="10237" width="13.7109375" style="15" bestFit="1" customWidth="1"/>
    <col min="10238" max="10486" width="11.42578125" style="15"/>
    <col min="10487" max="10487" width="3.85546875" style="15" bestFit="1" customWidth="1"/>
    <col min="10488" max="10488" width="57.7109375" style="15" customWidth="1"/>
    <col min="10489" max="10489" width="23.5703125" style="15" customWidth="1"/>
    <col min="10490" max="10490" width="31" style="15" customWidth="1"/>
    <col min="10491" max="10491" width="14.7109375" style="15" bestFit="1" customWidth="1"/>
    <col min="10492" max="10492" width="17.5703125" style="15" bestFit="1" customWidth="1"/>
    <col min="10493" max="10493" width="13.7109375" style="15" bestFit="1" customWidth="1"/>
    <col min="10494" max="10742" width="11.42578125" style="15"/>
    <col min="10743" max="10743" width="3.85546875" style="15" bestFit="1" customWidth="1"/>
    <col min="10744" max="10744" width="57.7109375" style="15" customWidth="1"/>
    <col min="10745" max="10745" width="23.5703125" style="15" customWidth="1"/>
    <col min="10746" max="10746" width="31" style="15" customWidth="1"/>
    <col min="10747" max="10747" width="14.7109375" style="15" bestFit="1" customWidth="1"/>
    <col min="10748" max="10748" width="17.5703125" style="15" bestFit="1" customWidth="1"/>
    <col min="10749" max="10749" width="13.7109375" style="15" bestFit="1" customWidth="1"/>
    <col min="10750" max="10998" width="11.42578125" style="15"/>
    <col min="10999" max="10999" width="3.85546875" style="15" bestFit="1" customWidth="1"/>
    <col min="11000" max="11000" width="57.7109375" style="15" customWidth="1"/>
    <col min="11001" max="11001" width="23.5703125" style="15" customWidth="1"/>
    <col min="11002" max="11002" width="31" style="15" customWidth="1"/>
    <col min="11003" max="11003" width="14.7109375" style="15" bestFit="1" customWidth="1"/>
    <col min="11004" max="11004" width="17.5703125" style="15" bestFit="1" customWidth="1"/>
    <col min="11005" max="11005" width="13.7109375" style="15" bestFit="1" customWidth="1"/>
    <col min="11006" max="11254" width="11.42578125" style="15"/>
    <col min="11255" max="11255" width="3.85546875" style="15" bestFit="1" customWidth="1"/>
    <col min="11256" max="11256" width="57.7109375" style="15" customWidth="1"/>
    <col min="11257" max="11257" width="23.5703125" style="15" customWidth="1"/>
    <col min="11258" max="11258" width="31" style="15" customWidth="1"/>
    <col min="11259" max="11259" width="14.7109375" style="15" bestFit="1" customWidth="1"/>
    <col min="11260" max="11260" width="17.5703125" style="15" bestFit="1" customWidth="1"/>
    <col min="11261" max="11261" width="13.7109375" style="15" bestFit="1" customWidth="1"/>
    <col min="11262" max="11510" width="11.42578125" style="15"/>
    <col min="11511" max="11511" width="3.85546875" style="15" bestFit="1" customWidth="1"/>
    <col min="11512" max="11512" width="57.7109375" style="15" customWidth="1"/>
    <col min="11513" max="11513" width="23.5703125" style="15" customWidth="1"/>
    <col min="11514" max="11514" width="31" style="15" customWidth="1"/>
    <col min="11515" max="11515" width="14.7109375" style="15" bestFit="1" customWidth="1"/>
    <col min="11516" max="11516" width="17.5703125" style="15" bestFit="1" customWidth="1"/>
    <col min="11517" max="11517" width="13.7109375" style="15" bestFit="1" customWidth="1"/>
    <col min="11518" max="11766" width="11.42578125" style="15"/>
    <col min="11767" max="11767" width="3.85546875" style="15" bestFit="1" customWidth="1"/>
    <col min="11768" max="11768" width="57.7109375" style="15" customWidth="1"/>
    <col min="11769" max="11769" width="23.5703125" style="15" customWidth="1"/>
    <col min="11770" max="11770" width="31" style="15" customWidth="1"/>
    <col min="11771" max="11771" width="14.7109375" style="15" bestFit="1" customWidth="1"/>
    <col min="11772" max="11772" width="17.5703125" style="15" bestFit="1" customWidth="1"/>
    <col min="11773" max="11773" width="13.7109375" style="15" bestFit="1" customWidth="1"/>
    <col min="11774" max="12022" width="11.42578125" style="15"/>
    <col min="12023" max="12023" width="3.85546875" style="15" bestFit="1" customWidth="1"/>
    <col min="12024" max="12024" width="57.7109375" style="15" customWidth="1"/>
    <col min="12025" max="12025" width="23.5703125" style="15" customWidth="1"/>
    <col min="12026" max="12026" width="31" style="15" customWidth="1"/>
    <col min="12027" max="12027" width="14.7109375" style="15" bestFit="1" customWidth="1"/>
    <col min="12028" max="12028" width="17.5703125" style="15" bestFit="1" customWidth="1"/>
    <col min="12029" max="12029" width="13.7109375" style="15" bestFit="1" customWidth="1"/>
    <col min="12030" max="12278" width="11.42578125" style="15"/>
    <col min="12279" max="12279" width="3.85546875" style="15" bestFit="1" customWidth="1"/>
    <col min="12280" max="12280" width="57.7109375" style="15" customWidth="1"/>
    <col min="12281" max="12281" width="23.5703125" style="15" customWidth="1"/>
    <col min="12282" max="12282" width="31" style="15" customWidth="1"/>
    <col min="12283" max="12283" width="14.7109375" style="15" bestFit="1" customWidth="1"/>
    <col min="12284" max="12284" width="17.5703125" style="15" bestFit="1" customWidth="1"/>
    <col min="12285" max="12285" width="13.7109375" style="15" bestFit="1" customWidth="1"/>
    <col min="12286" max="12534" width="11.42578125" style="15"/>
    <col min="12535" max="12535" width="3.85546875" style="15" bestFit="1" customWidth="1"/>
    <col min="12536" max="12536" width="57.7109375" style="15" customWidth="1"/>
    <col min="12537" max="12537" width="23.5703125" style="15" customWidth="1"/>
    <col min="12538" max="12538" width="31" style="15" customWidth="1"/>
    <col min="12539" max="12539" width="14.7109375" style="15" bestFit="1" customWidth="1"/>
    <col min="12540" max="12540" width="17.5703125" style="15" bestFit="1" customWidth="1"/>
    <col min="12541" max="12541" width="13.7109375" style="15" bestFit="1" customWidth="1"/>
    <col min="12542" max="12790" width="11.42578125" style="15"/>
    <col min="12791" max="12791" width="3.85546875" style="15" bestFit="1" customWidth="1"/>
    <col min="12792" max="12792" width="57.7109375" style="15" customWidth="1"/>
    <col min="12793" max="12793" width="23.5703125" style="15" customWidth="1"/>
    <col min="12794" max="12794" width="31" style="15" customWidth="1"/>
    <col min="12795" max="12795" width="14.7109375" style="15" bestFit="1" customWidth="1"/>
    <col min="12796" max="12796" width="17.5703125" style="15" bestFit="1" customWidth="1"/>
    <col min="12797" max="12797" width="13.7109375" style="15" bestFit="1" customWidth="1"/>
    <col min="12798" max="13046" width="11.42578125" style="15"/>
    <col min="13047" max="13047" width="3.85546875" style="15" bestFit="1" customWidth="1"/>
    <col min="13048" max="13048" width="57.7109375" style="15" customWidth="1"/>
    <col min="13049" max="13049" width="23.5703125" style="15" customWidth="1"/>
    <col min="13050" max="13050" width="31" style="15" customWidth="1"/>
    <col min="13051" max="13051" width="14.7109375" style="15" bestFit="1" customWidth="1"/>
    <col min="13052" max="13052" width="17.5703125" style="15" bestFit="1" customWidth="1"/>
    <col min="13053" max="13053" width="13.7109375" style="15" bestFit="1" customWidth="1"/>
    <col min="13054" max="13302" width="11.42578125" style="15"/>
    <col min="13303" max="13303" width="3.85546875" style="15" bestFit="1" customWidth="1"/>
    <col min="13304" max="13304" width="57.7109375" style="15" customWidth="1"/>
    <col min="13305" max="13305" width="23.5703125" style="15" customWidth="1"/>
    <col min="13306" max="13306" width="31" style="15" customWidth="1"/>
    <col min="13307" max="13307" width="14.7109375" style="15" bestFit="1" customWidth="1"/>
    <col min="13308" max="13308" width="17.5703125" style="15" bestFit="1" customWidth="1"/>
    <col min="13309" max="13309" width="13.7109375" style="15" bestFit="1" customWidth="1"/>
    <col min="13310" max="13558" width="11.42578125" style="15"/>
    <col min="13559" max="13559" width="3.85546875" style="15" bestFit="1" customWidth="1"/>
    <col min="13560" max="13560" width="57.7109375" style="15" customWidth="1"/>
    <col min="13561" max="13561" width="23.5703125" style="15" customWidth="1"/>
    <col min="13562" max="13562" width="31" style="15" customWidth="1"/>
    <col min="13563" max="13563" width="14.7109375" style="15" bestFit="1" customWidth="1"/>
    <col min="13564" max="13564" width="17.5703125" style="15" bestFit="1" customWidth="1"/>
    <col min="13565" max="13565" width="13.7109375" style="15" bestFit="1" customWidth="1"/>
    <col min="13566" max="13814" width="11.42578125" style="15"/>
    <col min="13815" max="13815" width="3.85546875" style="15" bestFit="1" customWidth="1"/>
    <col min="13816" max="13816" width="57.7109375" style="15" customWidth="1"/>
    <col min="13817" max="13817" width="23.5703125" style="15" customWidth="1"/>
    <col min="13818" max="13818" width="31" style="15" customWidth="1"/>
    <col min="13819" max="13819" width="14.7109375" style="15" bestFit="1" customWidth="1"/>
    <col min="13820" max="13820" width="17.5703125" style="15" bestFit="1" customWidth="1"/>
    <col min="13821" max="13821" width="13.7109375" style="15" bestFit="1" customWidth="1"/>
    <col min="13822" max="14070" width="11.42578125" style="15"/>
    <col min="14071" max="14071" width="3.85546875" style="15" bestFit="1" customWidth="1"/>
    <col min="14072" max="14072" width="57.7109375" style="15" customWidth="1"/>
    <col min="14073" max="14073" width="23.5703125" style="15" customWidth="1"/>
    <col min="14074" max="14074" width="31" style="15" customWidth="1"/>
    <col min="14075" max="14075" width="14.7109375" style="15" bestFit="1" customWidth="1"/>
    <col min="14076" max="14076" width="17.5703125" style="15" bestFit="1" customWidth="1"/>
    <col min="14077" max="14077" width="13.7109375" style="15" bestFit="1" customWidth="1"/>
    <col min="14078" max="14326" width="11.42578125" style="15"/>
    <col min="14327" max="14327" width="3.85546875" style="15" bestFit="1" customWidth="1"/>
    <col min="14328" max="14328" width="57.7109375" style="15" customWidth="1"/>
    <col min="14329" max="14329" width="23.5703125" style="15" customWidth="1"/>
    <col min="14330" max="14330" width="31" style="15" customWidth="1"/>
    <col min="14331" max="14331" width="14.7109375" style="15" bestFit="1" customWidth="1"/>
    <col min="14332" max="14332" width="17.5703125" style="15" bestFit="1" customWidth="1"/>
    <col min="14333" max="14333" width="13.7109375" style="15" bestFit="1" customWidth="1"/>
    <col min="14334" max="14582" width="11.42578125" style="15"/>
    <col min="14583" max="14583" width="3.85546875" style="15" bestFit="1" customWidth="1"/>
    <col min="14584" max="14584" width="57.7109375" style="15" customWidth="1"/>
    <col min="14585" max="14585" width="23.5703125" style="15" customWidth="1"/>
    <col min="14586" max="14586" width="31" style="15" customWidth="1"/>
    <col min="14587" max="14587" width="14.7109375" style="15" bestFit="1" customWidth="1"/>
    <col min="14588" max="14588" width="17.5703125" style="15" bestFit="1" customWidth="1"/>
    <col min="14589" max="14589" width="13.7109375" style="15" bestFit="1" customWidth="1"/>
    <col min="14590" max="14838" width="11.42578125" style="15"/>
    <col min="14839" max="14839" width="3.85546875" style="15" bestFit="1" customWidth="1"/>
    <col min="14840" max="14840" width="57.7109375" style="15" customWidth="1"/>
    <col min="14841" max="14841" width="23.5703125" style="15" customWidth="1"/>
    <col min="14842" max="14842" width="31" style="15" customWidth="1"/>
    <col min="14843" max="14843" width="14.7109375" style="15" bestFit="1" customWidth="1"/>
    <col min="14844" max="14844" width="17.5703125" style="15" bestFit="1" customWidth="1"/>
    <col min="14845" max="14845" width="13.7109375" style="15" bestFit="1" customWidth="1"/>
    <col min="14846" max="15094" width="11.42578125" style="15"/>
    <col min="15095" max="15095" width="3.85546875" style="15" bestFit="1" customWidth="1"/>
    <col min="15096" max="15096" width="57.7109375" style="15" customWidth="1"/>
    <col min="15097" max="15097" width="23.5703125" style="15" customWidth="1"/>
    <col min="15098" max="15098" width="31" style="15" customWidth="1"/>
    <col min="15099" max="15099" width="14.7109375" style="15" bestFit="1" customWidth="1"/>
    <col min="15100" max="15100" width="17.5703125" style="15" bestFit="1" customWidth="1"/>
    <col min="15101" max="15101" width="13.7109375" style="15" bestFit="1" customWidth="1"/>
    <col min="15102" max="15350" width="11.42578125" style="15"/>
    <col min="15351" max="15351" width="3.85546875" style="15" bestFit="1" customWidth="1"/>
    <col min="15352" max="15352" width="57.7109375" style="15" customWidth="1"/>
    <col min="15353" max="15353" width="23.5703125" style="15" customWidth="1"/>
    <col min="15354" max="15354" width="31" style="15" customWidth="1"/>
    <col min="15355" max="15355" width="14.7109375" style="15" bestFit="1" customWidth="1"/>
    <col min="15356" max="15356" width="17.5703125" style="15" bestFit="1" customWidth="1"/>
    <col min="15357" max="15357" width="13.7109375" style="15" bestFit="1" customWidth="1"/>
    <col min="15358" max="15606" width="11.42578125" style="15"/>
    <col min="15607" max="15607" width="3.85546875" style="15" bestFit="1" customWidth="1"/>
    <col min="15608" max="15608" width="57.7109375" style="15" customWidth="1"/>
    <col min="15609" max="15609" width="23.5703125" style="15" customWidth="1"/>
    <col min="15610" max="15610" width="31" style="15" customWidth="1"/>
    <col min="15611" max="15611" width="14.7109375" style="15" bestFit="1" customWidth="1"/>
    <col min="15612" max="15612" width="17.5703125" style="15" bestFit="1" customWidth="1"/>
    <col min="15613" max="15613" width="13.7109375" style="15" bestFit="1" customWidth="1"/>
    <col min="15614" max="15862" width="11.42578125" style="15"/>
    <col min="15863" max="15863" width="3.85546875" style="15" bestFit="1" customWidth="1"/>
    <col min="15864" max="15864" width="57.7109375" style="15" customWidth="1"/>
    <col min="15865" max="15865" width="23.5703125" style="15" customWidth="1"/>
    <col min="15866" max="15866" width="31" style="15" customWidth="1"/>
    <col min="15867" max="15867" width="14.7109375" style="15" bestFit="1" customWidth="1"/>
    <col min="15868" max="15868" width="17.5703125" style="15" bestFit="1" customWidth="1"/>
    <col min="15869" max="15869" width="13.7109375" style="15" bestFit="1" customWidth="1"/>
    <col min="15870" max="16118" width="11.42578125" style="15"/>
    <col min="16119" max="16119" width="3.85546875" style="15" bestFit="1" customWidth="1"/>
    <col min="16120" max="16120" width="57.7109375" style="15" customWidth="1"/>
    <col min="16121" max="16121" width="23.5703125" style="15" customWidth="1"/>
    <col min="16122" max="16122" width="31" style="15" customWidth="1"/>
    <col min="16123" max="16123" width="14.7109375" style="15" bestFit="1" customWidth="1"/>
    <col min="16124" max="16124" width="17.5703125" style="15" bestFit="1" customWidth="1"/>
    <col min="16125" max="16125" width="13.7109375" style="15" bestFit="1" customWidth="1"/>
    <col min="16126" max="16384" width="11.42578125" style="15"/>
  </cols>
  <sheetData>
    <row r="1" spans="1:4" ht="23.25" customHeight="1" x14ac:dyDescent="0.25">
      <c r="A1" s="134" t="s">
        <v>425</v>
      </c>
      <c r="B1" s="135"/>
    </row>
    <row r="2" spans="1:4" ht="33" x14ac:dyDescent="0.25">
      <c r="A2" s="102" t="s">
        <v>199</v>
      </c>
      <c r="B2" s="103" t="s">
        <v>226</v>
      </c>
    </row>
    <row r="3" spans="1:4" x14ac:dyDescent="0.25">
      <c r="A3" s="104" t="s">
        <v>200</v>
      </c>
      <c r="B3" s="105">
        <v>18074110212.691238</v>
      </c>
      <c r="C3" s="20"/>
      <c r="D3" s="20"/>
    </row>
    <row r="4" spans="1:4" x14ac:dyDescent="0.25">
      <c r="A4" s="106" t="s">
        <v>201</v>
      </c>
      <c r="B4" s="105">
        <f>B3*20%</f>
        <v>3614822042.5382481</v>
      </c>
      <c r="C4" s="20"/>
      <c r="D4" s="20"/>
    </row>
    <row r="5" spans="1:4" x14ac:dyDescent="0.25">
      <c r="A5" s="107" t="s">
        <v>202</v>
      </c>
      <c r="B5" s="105">
        <v>1734337597.1748247</v>
      </c>
      <c r="C5" s="20"/>
      <c r="D5" s="20"/>
    </row>
    <row r="6" spans="1:4" x14ac:dyDescent="0.25">
      <c r="A6" s="107" t="s">
        <v>203</v>
      </c>
      <c r="B6" s="105">
        <v>115622506.47832164</v>
      </c>
      <c r="C6" s="20"/>
      <c r="D6" s="20"/>
    </row>
    <row r="7" spans="1:4" x14ac:dyDescent="0.25">
      <c r="A7" s="107" t="s">
        <v>204</v>
      </c>
      <c r="B7" s="108"/>
      <c r="C7" s="20"/>
      <c r="D7" s="20"/>
    </row>
    <row r="8" spans="1:4" x14ac:dyDescent="0.25">
      <c r="A8" s="106" t="s">
        <v>205</v>
      </c>
      <c r="B8" s="108">
        <v>4062930410.9589043</v>
      </c>
      <c r="C8" s="20"/>
      <c r="D8" s="20"/>
    </row>
    <row r="9" spans="1:4" x14ac:dyDescent="0.25">
      <c r="A9" s="104" t="s">
        <v>206</v>
      </c>
      <c r="B9" s="108">
        <v>10000000</v>
      </c>
      <c r="C9" s="20"/>
      <c r="D9" s="20"/>
    </row>
    <row r="10" spans="1:4" x14ac:dyDescent="0.25">
      <c r="A10" s="109" t="s">
        <v>207</v>
      </c>
      <c r="B10" s="108">
        <v>25000000</v>
      </c>
      <c r="C10" s="20"/>
      <c r="D10" s="20"/>
    </row>
    <row r="11" spans="1:4" x14ac:dyDescent="0.25">
      <c r="A11" s="109" t="s">
        <v>208</v>
      </c>
      <c r="B11" s="108">
        <v>321000000</v>
      </c>
      <c r="C11" s="20"/>
      <c r="D11" s="20"/>
    </row>
    <row r="12" spans="1:4" x14ac:dyDescent="0.25">
      <c r="A12" s="109" t="s">
        <v>209</v>
      </c>
      <c r="B12" s="108">
        <v>143000000</v>
      </c>
      <c r="C12" s="20"/>
      <c r="D12" s="20"/>
    </row>
    <row r="13" spans="1:4" x14ac:dyDescent="0.3">
      <c r="A13" s="136" t="s">
        <v>427</v>
      </c>
      <c r="B13" s="137"/>
      <c r="C13" s="20"/>
      <c r="D13" s="20"/>
    </row>
    <row r="14" spans="1:4" x14ac:dyDescent="0.25">
      <c r="A14" s="110" t="s">
        <v>210</v>
      </c>
      <c r="B14" s="108"/>
      <c r="C14" s="20"/>
      <c r="D14" s="20"/>
    </row>
    <row r="15" spans="1:4" x14ac:dyDescent="0.25">
      <c r="A15" s="109" t="s">
        <v>200</v>
      </c>
      <c r="B15" s="105">
        <v>3699920207.3062925</v>
      </c>
      <c r="C15" s="20"/>
      <c r="D15" s="20"/>
    </row>
    <row r="16" spans="1:4" x14ac:dyDescent="0.25">
      <c r="A16" s="109" t="s">
        <v>205</v>
      </c>
      <c r="B16" s="108">
        <v>7000000000</v>
      </c>
      <c r="C16" s="20"/>
      <c r="D16" s="20"/>
    </row>
    <row r="17" spans="1:4" x14ac:dyDescent="0.3">
      <c r="A17" s="136" t="s">
        <v>211</v>
      </c>
      <c r="B17" s="137"/>
      <c r="C17" s="20"/>
      <c r="D17" s="20"/>
    </row>
    <row r="18" spans="1:4" x14ac:dyDescent="0.25">
      <c r="A18" s="110" t="s">
        <v>212</v>
      </c>
      <c r="B18" s="108"/>
      <c r="C18" s="20"/>
      <c r="D18" s="20"/>
    </row>
    <row r="19" spans="1:4" x14ac:dyDescent="0.25">
      <c r="A19" s="109" t="s">
        <v>200</v>
      </c>
      <c r="B19" s="105">
        <v>790857944.31172013</v>
      </c>
      <c r="C19" s="20"/>
      <c r="D19" s="20"/>
    </row>
    <row r="20" spans="1:4" x14ac:dyDescent="0.2">
      <c r="A20" s="111"/>
      <c r="B20" s="108"/>
      <c r="C20" s="20"/>
      <c r="D20" s="20"/>
    </row>
    <row r="21" spans="1:4" x14ac:dyDescent="0.3">
      <c r="A21" s="136" t="s">
        <v>426</v>
      </c>
      <c r="B21" s="137"/>
      <c r="C21" s="20"/>
      <c r="D21" s="20"/>
    </row>
    <row r="22" spans="1:4" x14ac:dyDescent="0.25">
      <c r="A22" s="110" t="s">
        <v>213</v>
      </c>
      <c r="B22" s="108"/>
      <c r="C22" s="20"/>
      <c r="D22" s="20"/>
    </row>
    <row r="23" spans="1:4" x14ac:dyDescent="0.25">
      <c r="A23" s="109" t="s">
        <v>200</v>
      </c>
      <c r="B23" s="105">
        <v>115622506.47832164</v>
      </c>
      <c r="C23" s="20"/>
      <c r="D23" s="20"/>
    </row>
    <row r="24" spans="1:4" x14ac:dyDescent="0.2">
      <c r="A24" s="111"/>
      <c r="B24" s="108"/>
      <c r="C24" s="20"/>
      <c r="D24" s="20"/>
    </row>
    <row r="25" spans="1:4" x14ac:dyDescent="0.3">
      <c r="A25" s="136" t="s">
        <v>214</v>
      </c>
      <c r="B25" s="137"/>
      <c r="C25" s="20"/>
      <c r="D25" s="20"/>
    </row>
    <row r="26" spans="1:4" x14ac:dyDescent="0.25">
      <c r="A26" s="110" t="s">
        <v>215</v>
      </c>
      <c r="B26" s="108"/>
      <c r="C26" s="20"/>
      <c r="D26" s="20"/>
    </row>
    <row r="27" spans="1:4" x14ac:dyDescent="0.25">
      <c r="A27" s="109" t="s">
        <v>200</v>
      </c>
      <c r="B27" s="105">
        <v>41660378592.98484</v>
      </c>
      <c r="C27" s="20"/>
      <c r="D27" s="20"/>
    </row>
    <row r="28" spans="1:4" x14ac:dyDescent="0.25">
      <c r="A28" s="112" t="s">
        <v>216</v>
      </c>
      <c r="B28" s="105">
        <f>B27*15%</f>
        <v>6249056788.9477262</v>
      </c>
      <c r="C28" s="20"/>
      <c r="D28" s="20"/>
    </row>
    <row r="29" spans="1:4" x14ac:dyDescent="0.25">
      <c r="A29" s="106" t="s">
        <v>202</v>
      </c>
      <c r="B29" s="105">
        <v>60701815901.118858</v>
      </c>
      <c r="C29" s="20"/>
      <c r="D29" s="20"/>
    </row>
    <row r="30" spans="1:4" x14ac:dyDescent="0.25">
      <c r="A30" s="106" t="s">
        <v>217</v>
      </c>
      <c r="B30" s="105">
        <v>1591285479.4520547</v>
      </c>
      <c r="C30" s="20"/>
      <c r="D30" s="20"/>
    </row>
    <row r="31" spans="1:4" x14ac:dyDescent="0.25">
      <c r="A31" s="106" t="s">
        <v>205</v>
      </c>
      <c r="B31" s="108">
        <v>22000000000</v>
      </c>
      <c r="C31" s="20"/>
      <c r="D31" s="20"/>
    </row>
    <row r="32" spans="1:4" ht="16.5" customHeight="1" x14ac:dyDescent="0.25">
      <c r="A32" s="106" t="s">
        <v>218</v>
      </c>
      <c r="B32" s="108">
        <v>20000000</v>
      </c>
      <c r="C32" s="20"/>
      <c r="D32" s="20"/>
    </row>
    <row r="33" spans="1:4" x14ac:dyDescent="0.25">
      <c r="A33" s="106" t="s">
        <v>219</v>
      </c>
      <c r="B33" s="105">
        <v>5048078632.8435221</v>
      </c>
      <c r="C33" s="20"/>
      <c r="D33" s="20"/>
    </row>
    <row r="34" spans="1:4" ht="25.5" x14ac:dyDescent="0.25">
      <c r="A34" s="113" t="s">
        <v>220</v>
      </c>
      <c r="B34" s="105">
        <v>14818986508.201099</v>
      </c>
      <c r="C34" s="20"/>
      <c r="D34" s="20"/>
    </row>
    <row r="35" spans="1:4" x14ac:dyDescent="0.3">
      <c r="A35" s="114" t="s">
        <v>221</v>
      </c>
      <c r="B35" s="115">
        <f>B3+B4+B5+B6+B8+B9+B10+B11+B12+B15+B16+B19+B23+B27+B28+B29+B30+B31+B32+B33+B34</f>
        <v>191796825331.48599</v>
      </c>
      <c r="C35" s="20"/>
      <c r="D35" s="20"/>
    </row>
    <row r="36" spans="1:4" x14ac:dyDescent="0.25">
      <c r="A36" s="116" t="s">
        <v>222</v>
      </c>
      <c r="B36" s="105">
        <v>6328595796.8210802</v>
      </c>
      <c r="C36" s="20"/>
    </row>
    <row r="37" spans="1:4" x14ac:dyDescent="0.3">
      <c r="A37" s="114" t="s">
        <v>223</v>
      </c>
      <c r="B37" s="117">
        <f>+B35+B36</f>
        <v>198125421128.30707</v>
      </c>
    </row>
    <row r="38" spans="1:4" x14ac:dyDescent="0.3">
      <c r="A38" s="114" t="s">
        <v>224</v>
      </c>
      <c r="B38" s="117">
        <v>106251160580</v>
      </c>
      <c r="C38" s="20"/>
    </row>
    <row r="39" spans="1:4" ht="17.25" thickBot="1" x14ac:dyDescent="0.35">
      <c r="A39" s="118" t="s">
        <v>225</v>
      </c>
      <c r="B39" s="119">
        <f>+B37+B38-B36</f>
        <v>298047985911.48596</v>
      </c>
    </row>
    <row r="40" spans="1:4" ht="18" customHeight="1" x14ac:dyDescent="0.25">
      <c r="A40" s="101"/>
    </row>
    <row r="41" spans="1:4" x14ac:dyDescent="0.25"/>
    <row r="42" spans="1:4" x14ac:dyDescent="0.25"/>
    <row r="43" spans="1:4" x14ac:dyDescent="0.25"/>
    <row r="44" spans="1:4" ht="16.5" customHeight="1" x14ac:dyDescent="0.25">
      <c r="A44" s="16"/>
    </row>
    <row r="45" spans="1:4" ht="16.5" customHeight="1" x14ac:dyDescent="0.25">
      <c r="A45" s="16"/>
    </row>
    <row r="46" spans="1:4" ht="16.5" customHeight="1" x14ac:dyDescent="0.25">
      <c r="A46" s="16"/>
    </row>
    <row r="47" spans="1:4" ht="16.5" customHeight="1" x14ac:dyDescent="0.25">
      <c r="A47" s="16"/>
    </row>
    <row r="48" spans="1:4" ht="16.5" customHeight="1" x14ac:dyDescent="0.25">
      <c r="A48" s="16"/>
    </row>
    <row r="49" spans="1:1" ht="16.5" customHeight="1" x14ac:dyDescent="0.25">
      <c r="A49" s="16"/>
    </row>
    <row r="50" spans="1:1" ht="16.5" customHeight="1" x14ac:dyDescent="0.25">
      <c r="A50" s="16"/>
    </row>
    <row r="51" spans="1:1" x14ac:dyDescent="0.25"/>
    <row r="52" spans="1:1" ht="16.5" hidden="1" customHeight="1" x14ac:dyDescent="0.25">
      <c r="A52" s="40">
        <v>40</v>
      </c>
    </row>
    <row r="53" spans="1:1" ht="16.5" hidden="1" customHeight="1" x14ac:dyDescent="0.25">
      <c r="A53" s="40">
        <v>30</v>
      </c>
    </row>
    <row r="54" spans="1:1" ht="16.5" hidden="1" customHeight="1" x14ac:dyDescent="0.25">
      <c r="A54" s="41">
        <v>50</v>
      </c>
    </row>
    <row r="55" spans="1:1" ht="16.5" hidden="1" customHeight="1" x14ac:dyDescent="0.25">
      <c r="A55" s="39"/>
    </row>
    <row r="56" spans="1:1" x14ac:dyDescent="0.25"/>
    <row r="57" spans="1:1" x14ac:dyDescent="0.25"/>
    <row r="58" spans="1:1" x14ac:dyDescent="0.25"/>
    <row r="59" spans="1:1" x14ac:dyDescent="0.25"/>
    <row r="60" spans="1:1" x14ac:dyDescent="0.25"/>
    <row r="61" spans="1:1" x14ac:dyDescent="0.25"/>
    <row r="62" spans="1:1" x14ac:dyDescent="0.25"/>
    <row r="63" spans="1:1" x14ac:dyDescent="0.25"/>
    <row r="64" spans="1: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</sheetData>
  <mergeCells count="5">
    <mergeCell ref="A1:B1"/>
    <mergeCell ref="A13:B13"/>
    <mergeCell ref="A17:B17"/>
    <mergeCell ref="A21:B21"/>
    <mergeCell ref="A25:B25"/>
  </mergeCells>
  <printOptions horizontalCentered="1" verticalCentered="1"/>
  <pageMargins left="0.39370078740157483" right="0.59055118110236227" top="0.39370078740157483" bottom="0.39370078740157483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9" sqref="E9"/>
    </sheetView>
  </sheetViews>
  <sheetFormatPr baseColWidth="10" defaultRowHeight="15" x14ac:dyDescent="0.25"/>
  <cols>
    <col min="1" max="1" width="4.140625" bestFit="1" customWidth="1"/>
    <col min="2" max="2" width="27.140625" bestFit="1" customWidth="1"/>
    <col min="3" max="3" width="26.140625" customWidth="1"/>
    <col min="4" max="4" width="5.5703125" bestFit="1" customWidth="1"/>
    <col min="5" max="5" width="19.7109375" customWidth="1"/>
    <col min="6" max="6" width="17" customWidth="1"/>
    <col min="7" max="7" width="19.85546875" customWidth="1"/>
  </cols>
  <sheetData>
    <row r="1" spans="1:7" ht="23.25" customHeight="1" x14ac:dyDescent="0.25">
      <c r="A1" s="138" t="s">
        <v>422</v>
      </c>
      <c r="B1" s="138"/>
      <c r="C1" s="138"/>
      <c r="D1" s="138"/>
      <c r="E1" s="138"/>
      <c r="F1" s="138"/>
      <c r="G1" s="138"/>
    </row>
    <row r="2" spans="1:7" ht="33" x14ac:dyDescent="0.25">
      <c r="A2" s="120" t="s">
        <v>20</v>
      </c>
      <c r="B2" s="121" t="s">
        <v>21</v>
      </c>
      <c r="C2" s="121" t="s">
        <v>22</v>
      </c>
      <c r="D2" s="121" t="s">
        <v>23</v>
      </c>
      <c r="E2" s="121" t="s">
        <v>4</v>
      </c>
      <c r="F2" s="121" t="s">
        <v>24</v>
      </c>
      <c r="G2" s="121" t="s">
        <v>25</v>
      </c>
    </row>
    <row r="3" spans="1:7" ht="16.5" x14ac:dyDescent="0.3">
      <c r="A3" s="6">
        <v>1</v>
      </c>
      <c r="B3" s="7" t="s">
        <v>26</v>
      </c>
      <c r="C3" s="7" t="s">
        <v>27</v>
      </c>
      <c r="D3" s="7">
        <v>1991</v>
      </c>
      <c r="E3" s="7" t="s">
        <v>28</v>
      </c>
      <c r="F3" s="7" t="s">
        <v>29</v>
      </c>
      <c r="G3" s="8">
        <v>84360380</v>
      </c>
    </row>
    <row r="4" spans="1:7" ht="16.5" x14ac:dyDescent="0.3">
      <c r="A4" s="6">
        <v>2</v>
      </c>
      <c r="B4" s="7" t="s">
        <v>30</v>
      </c>
      <c r="C4" s="7" t="s">
        <v>27</v>
      </c>
      <c r="D4" s="7">
        <v>1991</v>
      </c>
      <c r="E4" s="7" t="s">
        <v>28</v>
      </c>
      <c r="F4" s="7" t="s">
        <v>29</v>
      </c>
      <c r="G4" s="8">
        <v>84360380</v>
      </c>
    </row>
    <row r="5" spans="1:7" ht="16.5" x14ac:dyDescent="0.3">
      <c r="A5" s="6">
        <v>3</v>
      </c>
      <c r="B5" s="7" t="s">
        <v>31</v>
      </c>
      <c r="C5" s="7" t="s">
        <v>27</v>
      </c>
      <c r="D5" s="7">
        <v>1993</v>
      </c>
      <c r="E5" s="7" t="s">
        <v>28</v>
      </c>
      <c r="F5" s="7" t="s">
        <v>29</v>
      </c>
      <c r="G5" s="8">
        <v>84360380</v>
      </c>
    </row>
    <row r="6" spans="1:7" ht="16.5" x14ac:dyDescent="0.3">
      <c r="A6" s="6">
        <v>4</v>
      </c>
      <c r="B6" s="7" t="s">
        <v>32</v>
      </c>
      <c r="C6" s="7" t="s">
        <v>33</v>
      </c>
      <c r="D6" s="7">
        <v>1994</v>
      </c>
      <c r="E6" s="7" t="s">
        <v>34</v>
      </c>
      <c r="F6" s="7" t="s">
        <v>35</v>
      </c>
      <c r="G6" s="8">
        <v>84360380</v>
      </c>
    </row>
    <row r="7" spans="1:7" ht="16.5" x14ac:dyDescent="0.3">
      <c r="A7" s="6">
        <v>5</v>
      </c>
      <c r="B7" s="7" t="s">
        <v>36</v>
      </c>
      <c r="C7" s="7" t="s">
        <v>27</v>
      </c>
      <c r="D7" s="7">
        <v>1998</v>
      </c>
      <c r="E7" s="7" t="s">
        <v>28</v>
      </c>
      <c r="F7" s="7" t="s">
        <v>29</v>
      </c>
      <c r="G7" s="8">
        <v>84360380</v>
      </c>
    </row>
    <row r="8" spans="1:7" ht="16.5" x14ac:dyDescent="0.3">
      <c r="A8" s="6">
        <v>6</v>
      </c>
      <c r="B8" s="7" t="s">
        <v>37</v>
      </c>
      <c r="C8" s="7" t="s">
        <v>27</v>
      </c>
      <c r="D8" s="7">
        <v>1997</v>
      </c>
      <c r="E8" s="7" t="s">
        <v>38</v>
      </c>
      <c r="F8" s="7" t="s">
        <v>35</v>
      </c>
      <c r="G8" s="8">
        <v>84360380</v>
      </c>
    </row>
    <row r="9" spans="1:7" ht="16.5" x14ac:dyDescent="0.25">
      <c r="A9" s="9">
        <v>7</v>
      </c>
      <c r="B9" s="7" t="s">
        <v>39</v>
      </c>
      <c r="C9" s="7" t="s">
        <v>40</v>
      </c>
      <c r="D9" s="7">
        <v>2000</v>
      </c>
      <c r="E9" s="7" t="s">
        <v>41</v>
      </c>
      <c r="F9" s="7" t="s">
        <v>42</v>
      </c>
      <c r="G9" s="8">
        <v>84360380</v>
      </c>
    </row>
    <row r="10" spans="1:7" ht="16.5" x14ac:dyDescent="0.3">
      <c r="A10" s="6">
        <v>8</v>
      </c>
      <c r="B10" s="7" t="s">
        <v>43</v>
      </c>
      <c r="C10" s="7" t="s">
        <v>44</v>
      </c>
      <c r="D10" s="7">
        <v>2017</v>
      </c>
      <c r="E10" s="7" t="s">
        <v>45</v>
      </c>
      <c r="F10" s="7" t="s">
        <v>42</v>
      </c>
      <c r="G10" s="8">
        <v>113502200</v>
      </c>
    </row>
    <row r="11" spans="1:7" ht="16.5" x14ac:dyDescent="0.3">
      <c r="A11" s="6">
        <v>9</v>
      </c>
      <c r="B11" s="7" t="s">
        <v>43</v>
      </c>
      <c r="C11" s="7" t="s">
        <v>44</v>
      </c>
      <c r="D11" s="7">
        <v>2017</v>
      </c>
      <c r="E11" s="7" t="s">
        <v>45</v>
      </c>
      <c r="F11" s="7" t="s">
        <v>42</v>
      </c>
      <c r="G11" s="8">
        <v>113502200</v>
      </c>
    </row>
    <row r="12" spans="1:7" ht="16.5" x14ac:dyDescent="0.3">
      <c r="A12" s="6">
        <v>10</v>
      </c>
      <c r="B12" s="7" t="s">
        <v>43</v>
      </c>
      <c r="C12" s="7" t="s">
        <v>44</v>
      </c>
      <c r="D12" s="7">
        <v>2017</v>
      </c>
      <c r="E12" s="7" t="s">
        <v>45</v>
      </c>
      <c r="F12" s="7" t="s">
        <v>42</v>
      </c>
      <c r="G12" s="8">
        <v>113502200</v>
      </c>
    </row>
    <row r="13" spans="1:7" ht="16.5" x14ac:dyDescent="0.3">
      <c r="A13" s="6">
        <v>10</v>
      </c>
      <c r="B13" s="7" t="s">
        <v>46</v>
      </c>
      <c r="C13" s="7" t="s">
        <v>47</v>
      </c>
      <c r="D13" s="7">
        <v>2017</v>
      </c>
      <c r="E13" s="7"/>
      <c r="F13" s="7"/>
      <c r="G13" s="8">
        <v>113502200</v>
      </c>
    </row>
    <row r="14" spans="1:7" ht="16.5" x14ac:dyDescent="0.3">
      <c r="A14" s="10">
        <v>11</v>
      </c>
      <c r="B14" s="11" t="s">
        <v>48</v>
      </c>
      <c r="C14" s="11" t="s">
        <v>47</v>
      </c>
      <c r="D14" s="11">
        <v>2017</v>
      </c>
      <c r="E14" s="12"/>
      <c r="F14" s="12"/>
      <c r="G14" s="8">
        <v>113502200</v>
      </c>
    </row>
    <row r="15" spans="1:7" ht="16.5" x14ac:dyDescent="0.3">
      <c r="A15" s="10">
        <v>12</v>
      </c>
      <c r="B15" s="11" t="s">
        <v>49</v>
      </c>
      <c r="C15" s="7" t="s">
        <v>50</v>
      </c>
      <c r="D15" s="11">
        <v>2017</v>
      </c>
      <c r="E15" s="7" t="s">
        <v>51</v>
      </c>
      <c r="F15" s="11" t="s">
        <v>52</v>
      </c>
      <c r="G15" s="8">
        <v>30345000</v>
      </c>
    </row>
    <row r="16" spans="1:7" ht="16.5" x14ac:dyDescent="0.3">
      <c r="A16" s="6">
        <v>13</v>
      </c>
      <c r="B16" s="11" t="s">
        <v>49</v>
      </c>
      <c r="C16" s="7" t="s">
        <v>50</v>
      </c>
      <c r="D16" s="11">
        <v>2017</v>
      </c>
      <c r="E16" s="7" t="s">
        <v>51</v>
      </c>
      <c r="F16" s="7" t="s">
        <v>52</v>
      </c>
      <c r="G16" s="8">
        <v>30345000</v>
      </c>
    </row>
    <row r="17" spans="1:7" ht="16.5" x14ac:dyDescent="0.3">
      <c r="A17" s="6">
        <v>14</v>
      </c>
      <c r="B17" s="11" t="s">
        <v>49</v>
      </c>
      <c r="C17" s="7" t="s">
        <v>50</v>
      </c>
      <c r="D17" s="11">
        <v>2017</v>
      </c>
      <c r="E17" s="7" t="s">
        <v>51</v>
      </c>
      <c r="F17" s="7" t="s">
        <v>52</v>
      </c>
      <c r="G17" s="8">
        <v>30345000</v>
      </c>
    </row>
    <row r="18" spans="1:7" ht="16.5" x14ac:dyDescent="0.3">
      <c r="A18" s="6">
        <v>15</v>
      </c>
      <c r="B18" s="11" t="s">
        <v>53</v>
      </c>
      <c r="C18" s="7" t="s">
        <v>54</v>
      </c>
      <c r="D18" s="11">
        <v>2017</v>
      </c>
      <c r="E18" s="7"/>
      <c r="F18" s="7" t="s">
        <v>52</v>
      </c>
      <c r="G18" s="8">
        <v>30345000</v>
      </c>
    </row>
    <row r="19" spans="1:7" ht="16.5" x14ac:dyDescent="0.3">
      <c r="A19" s="6">
        <v>16</v>
      </c>
      <c r="B19" s="11" t="s">
        <v>53</v>
      </c>
      <c r="C19" s="7" t="s">
        <v>54</v>
      </c>
      <c r="D19" s="11">
        <v>2017</v>
      </c>
      <c r="E19" s="7"/>
      <c r="F19" s="7" t="s">
        <v>52</v>
      </c>
      <c r="G19" s="8">
        <v>30345000</v>
      </c>
    </row>
    <row r="20" spans="1:7" ht="16.5" x14ac:dyDescent="0.3">
      <c r="A20" s="139" t="s">
        <v>13</v>
      </c>
      <c r="B20" s="140"/>
      <c r="C20" s="140"/>
      <c r="D20" s="140"/>
      <c r="E20" s="140"/>
      <c r="F20" s="141"/>
      <c r="G20" s="100">
        <f>SUM(G3:G19)</f>
        <v>1309758660</v>
      </c>
    </row>
    <row r="23" spans="1:7" x14ac:dyDescent="0.25">
      <c r="E23" s="32"/>
      <c r="F23" s="33"/>
      <c r="G23" s="32"/>
    </row>
    <row r="24" spans="1:7" x14ac:dyDescent="0.25">
      <c r="F24" s="33"/>
      <c r="G24" s="33"/>
    </row>
  </sheetData>
  <mergeCells count="2">
    <mergeCell ref="A1:G1"/>
    <mergeCell ref="A20:F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G14" sqref="G14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85546875" bestFit="1" customWidth="1"/>
    <col min="4" max="4" width="19.85546875" bestFit="1" customWidth="1"/>
    <col min="5" max="5" width="10" bestFit="1" customWidth="1"/>
    <col min="6" max="6" width="23.5703125" bestFit="1" customWidth="1"/>
    <col min="7" max="7" width="46.28515625" bestFit="1" customWidth="1"/>
    <col min="8" max="8" width="12" bestFit="1" customWidth="1"/>
    <col min="9" max="9" width="9.140625" bestFit="1" customWidth="1"/>
    <col min="10" max="10" width="12.42578125" bestFit="1" customWidth="1"/>
    <col min="11" max="11" width="15.28515625" bestFit="1" customWidth="1"/>
  </cols>
  <sheetData>
    <row r="1" spans="1:11" ht="18" x14ac:dyDescent="0.25">
      <c r="A1" s="146" t="s">
        <v>424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ht="31.5" x14ac:dyDescent="0.25">
      <c r="A2" s="144" t="s">
        <v>0</v>
      </c>
      <c r="B2" s="145" t="s">
        <v>1</v>
      </c>
      <c r="C2" s="145" t="s">
        <v>227</v>
      </c>
      <c r="D2" s="149" t="s">
        <v>228</v>
      </c>
      <c r="E2" s="149" t="s">
        <v>229</v>
      </c>
      <c r="F2" s="149" t="s">
        <v>231</v>
      </c>
      <c r="G2" s="145" t="s">
        <v>2</v>
      </c>
      <c r="H2" s="145" t="s">
        <v>3</v>
      </c>
      <c r="I2" s="145" t="s">
        <v>4</v>
      </c>
      <c r="J2" s="145" t="s">
        <v>6</v>
      </c>
      <c r="K2" s="122" t="s">
        <v>14</v>
      </c>
    </row>
    <row r="3" spans="1:11" ht="15.75" x14ac:dyDescent="0.25">
      <c r="A3" s="144"/>
      <c r="B3" s="145"/>
      <c r="C3" s="145"/>
      <c r="D3" s="150"/>
      <c r="E3" s="150"/>
      <c r="F3" s="150"/>
      <c r="G3" s="145"/>
      <c r="H3" s="145"/>
      <c r="I3" s="145"/>
      <c r="J3" s="145"/>
      <c r="K3" s="123" t="s">
        <v>341</v>
      </c>
    </row>
    <row r="4" spans="1:11" ht="15.75" x14ac:dyDescent="0.25">
      <c r="A4" s="97">
        <v>1</v>
      </c>
      <c r="B4" s="1" t="s">
        <v>7</v>
      </c>
      <c r="C4" s="1" t="s">
        <v>232</v>
      </c>
      <c r="D4" s="1" t="s">
        <v>233</v>
      </c>
      <c r="E4" s="1" t="s">
        <v>230</v>
      </c>
      <c r="F4" s="1" t="s">
        <v>234</v>
      </c>
      <c r="G4" s="2" t="s">
        <v>236</v>
      </c>
      <c r="H4" s="4">
        <v>2500</v>
      </c>
      <c r="I4" s="5">
        <v>2014</v>
      </c>
      <c r="J4" s="3" t="s">
        <v>8</v>
      </c>
      <c r="K4" s="98">
        <v>47400000</v>
      </c>
    </row>
    <row r="5" spans="1:11" ht="15.75" x14ac:dyDescent="0.25">
      <c r="A5" s="97">
        <v>3</v>
      </c>
      <c r="B5" s="1" t="s">
        <v>9</v>
      </c>
      <c r="C5" s="1" t="s">
        <v>237</v>
      </c>
      <c r="D5" s="1" t="s">
        <v>238</v>
      </c>
      <c r="E5" s="1" t="s">
        <v>230</v>
      </c>
      <c r="F5" s="1" t="s">
        <v>234</v>
      </c>
      <c r="G5" s="2" t="s">
        <v>239</v>
      </c>
      <c r="H5" s="4">
        <v>2400</v>
      </c>
      <c r="I5" s="5">
        <v>2017</v>
      </c>
      <c r="J5" s="3" t="s">
        <v>10</v>
      </c>
      <c r="K5" s="98">
        <v>107200000</v>
      </c>
    </row>
    <row r="6" spans="1:11" ht="15.75" x14ac:dyDescent="0.25">
      <c r="A6" s="97">
        <v>4</v>
      </c>
      <c r="B6" s="1" t="s">
        <v>11</v>
      </c>
      <c r="C6" s="1" t="s">
        <v>240</v>
      </c>
      <c r="D6" s="1" t="s">
        <v>241</v>
      </c>
      <c r="E6" s="1" t="s">
        <v>230</v>
      </c>
      <c r="F6" s="1" t="s">
        <v>235</v>
      </c>
      <c r="G6" s="2" t="s">
        <v>242</v>
      </c>
      <c r="H6" s="4">
        <v>3000</v>
      </c>
      <c r="I6" s="5">
        <v>2017</v>
      </c>
      <c r="J6" s="3" t="s">
        <v>12</v>
      </c>
      <c r="K6" s="98">
        <v>159300000</v>
      </c>
    </row>
    <row r="7" spans="1:11" ht="16.5" thickBot="1" x14ac:dyDescent="0.3">
      <c r="A7" s="142" t="s">
        <v>13</v>
      </c>
      <c r="B7" s="143"/>
      <c r="C7" s="143"/>
      <c r="D7" s="143"/>
      <c r="E7" s="143"/>
      <c r="F7" s="143"/>
      <c r="G7" s="143"/>
      <c r="H7" s="143"/>
      <c r="I7" s="143"/>
      <c r="J7" s="143"/>
      <c r="K7" s="99">
        <f>SUM(K4:K6)</f>
        <v>313900000</v>
      </c>
    </row>
  </sheetData>
  <mergeCells count="12">
    <mergeCell ref="A1:K1"/>
    <mergeCell ref="C2:C3"/>
    <mergeCell ref="D2:D3"/>
    <mergeCell ref="E2:E3"/>
    <mergeCell ref="F2:F3"/>
    <mergeCell ref="A7:J7"/>
    <mergeCell ref="A2:A3"/>
    <mergeCell ref="B2:B3"/>
    <mergeCell ref="G2:G3"/>
    <mergeCell ref="H2:H3"/>
    <mergeCell ref="I2:I3"/>
    <mergeCell ref="J2:J3"/>
  </mergeCells>
  <pageMargins left="0.7" right="0.7" top="0.75" bottom="0.75" header="0.3" footer="0.3"/>
  <pageSetup orientation="portrait" r:id="rId1"/>
  <ignoredErrors>
    <ignoredError sqref="J4 J5:J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B2"/>
    </sheetView>
  </sheetViews>
  <sheetFormatPr baseColWidth="10" defaultRowHeight="16.5" x14ac:dyDescent="0.3"/>
  <cols>
    <col min="1" max="1" width="33" style="45" customWidth="1"/>
    <col min="2" max="2" width="10.42578125" style="45" customWidth="1"/>
    <col min="3" max="16384" width="11.42578125" style="45"/>
  </cols>
  <sheetData>
    <row r="1" spans="1:2" ht="21.75" customHeight="1" x14ac:dyDescent="0.3">
      <c r="A1" s="151" t="s">
        <v>421</v>
      </c>
      <c r="B1" s="151"/>
    </row>
    <row r="2" spans="1:2" x14ac:dyDescent="0.3">
      <c r="A2" s="124" t="s">
        <v>175</v>
      </c>
      <c r="B2" s="124" t="s">
        <v>176</v>
      </c>
    </row>
    <row r="3" spans="1:2" x14ac:dyDescent="0.3">
      <c r="A3" s="93" t="s">
        <v>177</v>
      </c>
      <c r="B3" s="94">
        <v>1</v>
      </c>
    </row>
    <row r="4" spans="1:2" x14ac:dyDescent="0.3">
      <c r="A4" s="93" t="s">
        <v>419</v>
      </c>
      <c r="B4" s="94">
        <v>1</v>
      </c>
    </row>
    <row r="5" spans="1:2" x14ac:dyDescent="0.3">
      <c r="A5" s="93" t="s">
        <v>178</v>
      </c>
      <c r="B5" s="94">
        <v>2</v>
      </c>
    </row>
    <row r="6" spans="1:2" x14ac:dyDescent="0.3">
      <c r="A6" s="93" t="s">
        <v>415</v>
      </c>
      <c r="B6" s="94">
        <v>3</v>
      </c>
    </row>
    <row r="7" spans="1:2" x14ac:dyDescent="0.3">
      <c r="A7" s="93" t="s">
        <v>179</v>
      </c>
      <c r="B7" s="94">
        <v>4</v>
      </c>
    </row>
    <row r="8" spans="1:2" x14ac:dyDescent="0.3">
      <c r="A8" s="93" t="s">
        <v>416</v>
      </c>
      <c r="B8" s="94">
        <v>3</v>
      </c>
    </row>
    <row r="9" spans="1:2" x14ac:dyDescent="0.3">
      <c r="A9" s="93" t="s">
        <v>417</v>
      </c>
      <c r="B9" s="94">
        <v>1</v>
      </c>
    </row>
    <row r="10" spans="1:2" x14ac:dyDescent="0.3">
      <c r="A10" s="93" t="s">
        <v>181</v>
      </c>
      <c r="B10" s="94">
        <v>1</v>
      </c>
    </row>
    <row r="11" spans="1:2" x14ac:dyDescent="0.3">
      <c r="A11" s="93" t="s">
        <v>186</v>
      </c>
      <c r="B11" s="94">
        <v>1</v>
      </c>
    </row>
    <row r="12" spans="1:2" x14ac:dyDescent="0.3">
      <c r="A12" s="93" t="s">
        <v>185</v>
      </c>
      <c r="B12" s="94">
        <v>1</v>
      </c>
    </row>
    <row r="13" spans="1:2" x14ac:dyDescent="0.3">
      <c r="A13" s="93" t="s">
        <v>180</v>
      </c>
      <c r="B13" s="94">
        <v>21</v>
      </c>
    </row>
    <row r="14" spans="1:2" x14ac:dyDescent="0.3">
      <c r="A14" s="93" t="s">
        <v>418</v>
      </c>
      <c r="B14" s="94">
        <v>38</v>
      </c>
    </row>
    <row r="15" spans="1:2" x14ac:dyDescent="0.3">
      <c r="A15" s="93" t="s">
        <v>183</v>
      </c>
      <c r="B15" s="94">
        <v>18</v>
      </c>
    </row>
    <row r="16" spans="1:2" x14ac:dyDescent="0.3">
      <c r="A16" s="93" t="s">
        <v>184</v>
      </c>
      <c r="B16" s="94">
        <v>8</v>
      </c>
    </row>
    <row r="17" spans="1:2" x14ac:dyDescent="0.3">
      <c r="A17" s="93" t="s">
        <v>185</v>
      </c>
      <c r="B17" s="94">
        <v>1</v>
      </c>
    </row>
    <row r="18" spans="1:2" x14ac:dyDescent="0.3">
      <c r="A18" s="93" t="s">
        <v>182</v>
      </c>
      <c r="B18" s="94">
        <v>0</v>
      </c>
    </row>
    <row r="19" spans="1:2" x14ac:dyDescent="0.3">
      <c r="A19" s="93" t="s">
        <v>187</v>
      </c>
      <c r="B19" s="94">
        <v>3</v>
      </c>
    </row>
    <row r="20" spans="1:2" x14ac:dyDescent="0.3">
      <c r="A20" s="93" t="s">
        <v>420</v>
      </c>
      <c r="B20" s="94">
        <v>4</v>
      </c>
    </row>
    <row r="21" spans="1:2" x14ac:dyDescent="0.3">
      <c r="A21" s="93" t="s">
        <v>188</v>
      </c>
      <c r="B21" s="94">
        <v>12</v>
      </c>
    </row>
    <row r="22" spans="1:2" ht="17.25" thickBot="1" x14ac:dyDescent="0.35">
      <c r="A22" s="96" t="s">
        <v>13</v>
      </c>
      <c r="B22" s="95">
        <f>SUM(B3:B21)</f>
        <v>123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sqref="A1:K2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85546875" bestFit="1" customWidth="1"/>
    <col min="4" max="4" width="20.7109375" bestFit="1" customWidth="1"/>
    <col min="5" max="5" width="10" bestFit="1" customWidth="1"/>
    <col min="6" max="6" width="23.5703125" bestFit="1" customWidth="1"/>
    <col min="7" max="7" width="46.28515625" bestFit="1" customWidth="1"/>
    <col min="8" max="8" width="12" bestFit="1" customWidth="1"/>
    <col min="9" max="9" width="9.140625" customWidth="1"/>
    <col min="10" max="10" width="14.42578125" customWidth="1"/>
    <col min="11" max="11" width="14.7109375" bestFit="1" customWidth="1"/>
    <col min="13" max="13" width="9.7109375" bestFit="1" customWidth="1"/>
  </cols>
  <sheetData>
    <row r="1" spans="1:13" ht="18" x14ac:dyDescent="0.25">
      <c r="A1" s="153" t="s">
        <v>423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3" ht="31.5" x14ac:dyDescent="0.25">
      <c r="A2" s="125" t="s">
        <v>0</v>
      </c>
      <c r="B2" s="124" t="s">
        <v>1</v>
      </c>
      <c r="C2" s="124" t="s">
        <v>227</v>
      </c>
      <c r="D2" s="126" t="s">
        <v>228</v>
      </c>
      <c r="E2" s="126" t="s">
        <v>229</v>
      </c>
      <c r="F2" s="126" t="s">
        <v>231</v>
      </c>
      <c r="G2" s="124" t="s">
        <v>2</v>
      </c>
      <c r="H2" s="124" t="s">
        <v>3</v>
      </c>
      <c r="I2" s="124" t="s">
        <v>4</v>
      </c>
      <c r="J2" s="127" t="s">
        <v>5</v>
      </c>
      <c r="K2" s="125" t="s">
        <v>342</v>
      </c>
    </row>
    <row r="3" spans="1:13" s="19" customFormat="1" ht="15.75" x14ac:dyDescent="0.25">
      <c r="A3" s="17">
        <v>1</v>
      </c>
      <c r="B3" s="21" t="s">
        <v>7</v>
      </c>
      <c r="C3" s="1" t="s">
        <v>232</v>
      </c>
      <c r="D3" s="1" t="s">
        <v>233</v>
      </c>
      <c r="E3" s="1" t="s">
        <v>230</v>
      </c>
      <c r="F3" s="1" t="s">
        <v>234</v>
      </c>
      <c r="G3" s="2" t="s">
        <v>236</v>
      </c>
      <c r="H3" s="4">
        <v>2500</v>
      </c>
      <c r="I3" s="5">
        <v>2014</v>
      </c>
      <c r="J3" s="13">
        <v>44544</v>
      </c>
      <c r="K3" s="29">
        <v>695400</v>
      </c>
    </row>
    <row r="4" spans="1:13" s="19" customFormat="1" ht="15.75" x14ac:dyDescent="0.25">
      <c r="A4" s="17">
        <v>3</v>
      </c>
      <c r="B4" s="21" t="s">
        <v>9</v>
      </c>
      <c r="C4" s="1" t="s">
        <v>237</v>
      </c>
      <c r="D4" s="1" t="s">
        <v>238</v>
      </c>
      <c r="E4" s="1" t="s">
        <v>230</v>
      </c>
      <c r="F4" s="1" t="s">
        <v>234</v>
      </c>
      <c r="G4" s="2" t="s">
        <v>239</v>
      </c>
      <c r="H4" s="4">
        <v>2400</v>
      </c>
      <c r="I4" s="5">
        <v>2017</v>
      </c>
      <c r="J4" s="13">
        <v>44535</v>
      </c>
      <c r="K4" s="29">
        <v>695400</v>
      </c>
    </row>
    <row r="5" spans="1:13" s="19" customFormat="1" ht="15.75" x14ac:dyDescent="0.25">
      <c r="A5" s="17">
        <v>4</v>
      </c>
      <c r="B5" s="21" t="s">
        <v>11</v>
      </c>
      <c r="C5" s="21" t="s">
        <v>240</v>
      </c>
      <c r="D5" s="21" t="s">
        <v>241</v>
      </c>
      <c r="E5" s="21" t="s">
        <v>230</v>
      </c>
      <c r="F5" s="21" t="s">
        <v>235</v>
      </c>
      <c r="G5" s="22" t="s">
        <v>242</v>
      </c>
      <c r="H5" s="23">
        <v>3000</v>
      </c>
      <c r="I5" s="21">
        <v>2017</v>
      </c>
      <c r="J5" s="18">
        <v>44488</v>
      </c>
      <c r="K5" s="30">
        <v>815250</v>
      </c>
      <c r="L5"/>
      <c r="M5" s="24"/>
    </row>
    <row r="6" spans="1:13" ht="15.75" x14ac:dyDescent="0.25">
      <c r="A6" s="152" t="s">
        <v>13</v>
      </c>
      <c r="B6" s="152"/>
      <c r="C6" s="152"/>
      <c r="D6" s="152"/>
      <c r="E6" s="152"/>
      <c r="F6" s="152"/>
      <c r="G6" s="152"/>
      <c r="H6" s="152"/>
      <c r="I6" s="152"/>
      <c r="J6" s="152"/>
      <c r="K6" s="31">
        <f>SUM(K3:K5)</f>
        <v>2206050</v>
      </c>
    </row>
    <row r="8" spans="1:13" ht="15" customHeight="1" x14ac:dyDescent="0.25">
      <c r="K8" s="14"/>
    </row>
  </sheetData>
  <mergeCells count="2">
    <mergeCell ref="A6:J6"/>
    <mergeCell ref="A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E10" sqref="E10"/>
    </sheetView>
  </sheetViews>
  <sheetFormatPr baseColWidth="10" defaultRowHeight="15" x14ac:dyDescent="0.25"/>
  <cols>
    <col min="1" max="1" width="3.5703125" bestFit="1" customWidth="1"/>
    <col min="2" max="2" width="26.5703125" bestFit="1" customWidth="1"/>
    <col min="3" max="3" width="10.140625" bestFit="1" customWidth="1"/>
    <col min="4" max="4" width="37.7109375" bestFit="1" customWidth="1"/>
    <col min="5" max="8" width="12.5703125" bestFit="1" customWidth="1"/>
    <col min="9" max="9" width="11.5703125" bestFit="1" customWidth="1"/>
    <col min="10" max="10" width="15.140625" bestFit="1" customWidth="1"/>
  </cols>
  <sheetData>
    <row r="1" spans="1:10" x14ac:dyDescent="0.25">
      <c r="A1" s="154" t="s">
        <v>243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x14ac:dyDescent="0.25">
      <c r="A2" s="157"/>
      <c r="B2" s="158"/>
      <c r="C2" s="158"/>
      <c r="D2" s="158"/>
      <c r="E2" s="158"/>
      <c r="F2" s="158"/>
      <c r="G2" s="158"/>
      <c r="H2" s="158"/>
      <c r="I2" s="158"/>
      <c r="J2" s="159"/>
    </row>
    <row r="3" spans="1:10" ht="45" x14ac:dyDescent="0.25">
      <c r="A3" s="85" t="s">
        <v>15</v>
      </c>
      <c r="B3" s="83" t="s">
        <v>244</v>
      </c>
      <c r="C3" s="83" t="s">
        <v>245</v>
      </c>
      <c r="D3" s="83" t="s">
        <v>246</v>
      </c>
      <c r="E3" s="84" t="s">
        <v>247</v>
      </c>
      <c r="F3" s="84" t="s">
        <v>248</v>
      </c>
      <c r="G3" s="84" t="s">
        <v>249</v>
      </c>
      <c r="H3" s="84" t="s">
        <v>250</v>
      </c>
      <c r="I3" s="84" t="s">
        <v>251</v>
      </c>
      <c r="J3" s="86" t="s">
        <v>252</v>
      </c>
    </row>
    <row r="4" spans="1:10" x14ac:dyDescent="0.25">
      <c r="A4" s="87">
        <v>1</v>
      </c>
      <c r="B4" s="38" t="s">
        <v>253</v>
      </c>
      <c r="C4" s="25">
        <v>20585843</v>
      </c>
      <c r="D4" s="26" t="s">
        <v>254</v>
      </c>
      <c r="E4" s="27">
        <f>+I4*22</f>
        <v>106232556.54000001</v>
      </c>
      <c r="F4" s="27">
        <f>+I4*25</f>
        <v>120718814.25</v>
      </c>
      <c r="G4" s="27">
        <f>+I4*40</f>
        <v>193150102.80000001</v>
      </c>
      <c r="H4" s="27">
        <f>+I4*50</f>
        <v>241437628.5</v>
      </c>
      <c r="I4" s="27">
        <v>4828752.57</v>
      </c>
      <c r="J4" s="88">
        <f>+I4*32</f>
        <v>154520082.24000001</v>
      </c>
    </row>
    <row r="5" spans="1:10" x14ac:dyDescent="0.25">
      <c r="A5" s="87">
        <v>2</v>
      </c>
      <c r="B5" s="38" t="s">
        <v>255</v>
      </c>
      <c r="C5" s="25">
        <v>80260210</v>
      </c>
      <c r="D5" s="26" t="s">
        <v>56</v>
      </c>
      <c r="E5" s="27">
        <f t="shared" ref="E5:E56" si="0">+I5*22</f>
        <v>120549449.90000001</v>
      </c>
      <c r="F5" s="27">
        <f t="shared" ref="F5:F56" si="1">+I5*25</f>
        <v>136988011.25</v>
      </c>
      <c r="G5" s="27">
        <f t="shared" ref="G5:G56" si="2">+I5*40</f>
        <v>219180818</v>
      </c>
      <c r="H5" s="27">
        <f t="shared" ref="H5:H56" si="3">+I5*50</f>
        <v>273976022.5</v>
      </c>
      <c r="I5" s="27">
        <v>5479520.4500000002</v>
      </c>
      <c r="J5" s="88">
        <f t="shared" ref="J5:J56" si="4">+I5*32</f>
        <v>175344654.40000001</v>
      </c>
    </row>
    <row r="6" spans="1:10" x14ac:dyDescent="0.25">
      <c r="A6" s="87">
        <v>3</v>
      </c>
      <c r="B6" s="38" t="s">
        <v>256</v>
      </c>
      <c r="C6" s="25">
        <v>3090719</v>
      </c>
      <c r="D6" s="26" t="s">
        <v>257</v>
      </c>
      <c r="E6" s="27">
        <f t="shared" si="0"/>
        <v>146464466.72</v>
      </c>
      <c r="F6" s="27">
        <f t="shared" si="1"/>
        <v>166436894</v>
      </c>
      <c r="G6" s="27">
        <f t="shared" si="2"/>
        <v>266299030.39999998</v>
      </c>
      <c r="H6" s="27">
        <f t="shared" si="3"/>
        <v>332873788</v>
      </c>
      <c r="I6" s="27">
        <v>6657475.7599999998</v>
      </c>
      <c r="J6" s="88">
        <f t="shared" si="4"/>
        <v>213039224.31999999</v>
      </c>
    </row>
    <row r="7" spans="1:10" x14ac:dyDescent="0.25">
      <c r="A7" s="87">
        <v>4</v>
      </c>
      <c r="B7" s="38" t="s">
        <v>258</v>
      </c>
      <c r="C7" s="25">
        <v>3250273</v>
      </c>
      <c r="D7" s="26" t="s">
        <v>259</v>
      </c>
      <c r="E7" s="27">
        <f t="shared" si="0"/>
        <v>110098248.04000001</v>
      </c>
      <c r="F7" s="27">
        <f t="shared" si="1"/>
        <v>125111645.5</v>
      </c>
      <c r="G7" s="27">
        <f t="shared" si="2"/>
        <v>200178632.80000001</v>
      </c>
      <c r="H7" s="27">
        <f t="shared" si="3"/>
        <v>250223291</v>
      </c>
      <c r="I7" s="27">
        <v>5004465.82</v>
      </c>
      <c r="J7" s="88">
        <f t="shared" si="4"/>
        <v>160142906.24000001</v>
      </c>
    </row>
    <row r="8" spans="1:10" x14ac:dyDescent="0.25">
      <c r="A8" s="87">
        <v>5</v>
      </c>
      <c r="B8" s="38" t="s">
        <v>260</v>
      </c>
      <c r="C8" s="25">
        <v>20526706</v>
      </c>
      <c r="D8" s="26" t="s">
        <v>261</v>
      </c>
      <c r="E8" s="27">
        <f t="shared" si="0"/>
        <v>104009100.80000001</v>
      </c>
      <c r="F8" s="27">
        <f t="shared" si="1"/>
        <v>118192160.00000001</v>
      </c>
      <c r="G8" s="27">
        <f t="shared" si="2"/>
        <v>189107456</v>
      </c>
      <c r="H8" s="27">
        <f t="shared" si="3"/>
        <v>236384320.00000003</v>
      </c>
      <c r="I8" s="27">
        <v>4727686.4000000004</v>
      </c>
      <c r="J8" s="88">
        <f t="shared" si="4"/>
        <v>151285964.80000001</v>
      </c>
    </row>
    <row r="9" spans="1:10" x14ac:dyDescent="0.25">
      <c r="A9" s="87">
        <v>6</v>
      </c>
      <c r="B9" s="38" t="s">
        <v>262</v>
      </c>
      <c r="C9" s="25">
        <v>51736483</v>
      </c>
      <c r="D9" s="26" t="s">
        <v>263</v>
      </c>
      <c r="E9" s="27">
        <f t="shared" si="0"/>
        <v>99203903.040000007</v>
      </c>
      <c r="F9" s="27">
        <f t="shared" si="1"/>
        <v>112731708</v>
      </c>
      <c r="G9" s="27">
        <f t="shared" si="2"/>
        <v>180370732.80000001</v>
      </c>
      <c r="H9" s="27">
        <f t="shared" si="3"/>
        <v>225463416</v>
      </c>
      <c r="I9" s="27">
        <v>4509268.32</v>
      </c>
      <c r="J9" s="88">
        <f t="shared" si="4"/>
        <v>144296586.24000001</v>
      </c>
    </row>
    <row r="10" spans="1:10" x14ac:dyDescent="0.25">
      <c r="A10" s="87">
        <v>7</v>
      </c>
      <c r="B10" s="38" t="s">
        <v>264</v>
      </c>
      <c r="C10" s="25">
        <v>79047259</v>
      </c>
      <c r="D10" s="26" t="s">
        <v>65</v>
      </c>
      <c r="E10" s="27">
        <f t="shared" si="0"/>
        <v>102749768</v>
      </c>
      <c r="F10" s="27">
        <f t="shared" si="1"/>
        <v>116761100</v>
      </c>
      <c r="G10" s="27">
        <f t="shared" si="2"/>
        <v>186817760</v>
      </c>
      <c r="H10" s="27">
        <f t="shared" si="3"/>
        <v>233522200</v>
      </c>
      <c r="I10" s="27">
        <v>4670444</v>
      </c>
      <c r="J10" s="88">
        <f t="shared" si="4"/>
        <v>149454208</v>
      </c>
    </row>
    <row r="11" spans="1:10" x14ac:dyDescent="0.25">
      <c r="A11" s="87">
        <v>8</v>
      </c>
      <c r="B11" s="38" t="s">
        <v>265</v>
      </c>
      <c r="C11" s="25">
        <v>79268034</v>
      </c>
      <c r="D11" s="26" t="s">
        <v>73</v>
      </c>
      <c r="E11" s="27">
        <f t="shared" si="0"/>
        <v>101492288.26000001</v>
      </c>
      <c r="F11" s="27">
        <f t="shared" si="1"/>
        <v>115332145.75</v>
      </c>
      <c r="G11" s="27">
        <f t="shared" si="2"/>
        <v>184531433.19999999</v>
      </c>
      <c r="H11" s="27">
        <f t="shared" si="3"/>
        <v>230664291.5</v>
      </c>
      <c r="I11" s="27">
        <v>4613285.83</v>
      </c>
      <c r="J11" s="88">
        <f t="shared" si="4"/>
        <v>147625146.56</v>
      </c>
    </row>
    <row r="12" spans="1:10" x14ac:dyDescent="0.25">
      <c r="A12" s="87">
        <v>9</v>
      </c>
      <c r="B12" s="38" t="s">
        <v>266</v>
      </c>
      <c r="C12" s="25">
        <v>19480036</v>
      </c>
      <c r="D12" s="26" t="s">
        <v>68</v>
      </c>
      <c r="E12" s="27">
        <f t="shared" si="0"/>
        <v>111357516.81999999</v>
      </c>
      <c r="F12" s="27">
        <f t="shared" si="1"/>
        <v>126542632.74999999</v>
      </c>
      <c r="G12" s="27">
        <f t="shared" si="2"/>
        <v>202468212.39999998</v>
      </c>
      <c r="H12" s="27">
        <f t="shared" si="3"/>
        <v>253085265.49999997</v>
      </c>
      <c r="I12" s="27">
        <v>5061705.3099999996</v>
      </c>
      <c r="J12" s="88">
        <f t="shared" si="4"/>
        <v>161974569.91999999</v>
      </c>
    </row>
    <row r="13" spans="1:10" x14ac:dyDescent="0.25">
      <c r="A13" s="87">
        <v>10</v>
      </c>
      <c r="B13" s="38" t="s">
        <v>267</v>
      </c>
      <c r="C13" s="25">
        <v>79756785</v>
      </c>
      <c r="D13" s="26" t="s">
        <v>268</v>
      </c>
      <c r="E13" s="27">
        <f t="shared" si="0"/>
        <v>133530324.40000001</v>
      </c>
      <c r="F13" s="27">
        <f t="shared" si="1"/>
        <v>151739005</v>
      </c>
      <c r="G13" s="27">
        <f t="shared" si="2"/>
        <v>242782408</v>
      </c>
      <c r="H13" s="27">
        <f t="shared" si="3"/>
        <v>303478010</v>
      </c>
      <c r="I13" s="27">
        <v>6069560.2000000002</v>
      </c>
      <c r="J13" s="88">
        <f t="shared" si="4"/>
        <v>194225926.40000001</v>
      </c>
    </row>
    <row r="14" spans="1:10" x14ac:dyDescent="0.25">
      <c r="A14" s="87">
        <v>11</v>
      </c>
      <c r="B14" s="38" t="s">
        <v>269</v>
      </c>
      <c r="C14" s="25">
        <v>79327092</v>
      </c>
      <c r="D14" s="26" t="s">
        <v>270</v>
      </c>
      <c r="E14" s="27">
        <f t="shared" si="0"/>
        <v>105980739.69999999</v>
      </c>
      <c r="F14" s="27">
        <f t="shared" si="1"/>
        <v>120432658.74999999</v>
      </c>
      <c r="G14" s="27">
        <f t="shared" si="2"/>
        <v>192692254</v>
      </c>
      <c r="H14" s="27">
        <f t="shared" si="3"/>
        <v>240865317.49999997</v>
      </c>
      <c r="I14" s="27">
        <v>4817306.3499999996</v>
      </c>
      <c r="J14" s="88">
        <f t="shared" si="4"/>
        <v>154153803.19999999</v>
      </c>
    </row>
    <row r="15" spans="1:10" x14ac:dyDescent="0.25">
      <c r="A15" s="87">
        <v>12</v>
      </c>
      <c r="B15" s="38" t="s">
        <v>271</v>
      </c>
      <c r="C15" s="25">
        <v>35521289</v>
      </c>
      <c r="D15" s="26" t="s">
        <v>77</v>
      </c>
      <c r="E15" s="27">
        <f t="shared" si="0"/>
        <v>178402903.35999998</v>
      </c>
      <c r="F15" s="27">
        <f t="shared" si="1"/>
        <v>202730572</v>
      </c>
      <c r="G15" s="27">
        <f t="shared" si="2"/>
        <v>324368915.19999999</v>
      </c>
      <c r="H15" s="27">
        <f t="shared" si="3"/>
        <v>405461144</v>
      </c>
      <c r="I15" s="27">
        <v>8109222.8799999999</v>
      </c>
      <c r="J15" s="88">
        <f t="shared" si="4"/>
        <v>259495132.16</v>
      </c>
    </row>
    <row r="16" spans="1:10" x14ac:dyDescent="0.25">
      <c r="A16" s="87">
        <v>13</v>
      </c>
      <c r="B16" s="38" t="s">
        <v>272</v>
      </c>
      <c r="C16" s="25">
        <v>79498634</v>
      </c>
      <c r="D16" s="26" t="s">
        <v>273</v>
      </c>
      <c r="E16" s="27">
        <f t="shared" si="0"/>
        <v>111280342.36</v>
      </c>
      <c r="F16" s="27">
        <f t="shared" si="1"/>
        <v>126454934.5</v>
      </c>
      <c r="G16" s="27">
        <f t="shared" si="2"/>
        <v>202327895.19999999</v>
      </c>
      <c r="H16" s="27">
        <f t="shared" si="3"/>
        <v>252909869</v>
      </c>
      <c r="I16" s="27">
        <v>5058197.38</v>
      </c>
      <c r="J16" s="88">
        <f t="shared" si="4"/>
        <v>161862316.16</v>
      </c>
    </row>
    <row r="17" spans="1:10" x14ac:dyDescent="0.25">
      <c r="A17" s="87">
        <v>14</v>
      </c>
      <c r="B17" s="38" t="s">
        <v>274</v>
      </c>
      <c r="C17" s="25">
        <v>13486771</v>
      </c>
      <c r="D17" s="26" t="s">
        <v>79</v>
      </c>
      <c r="E17" s="27">
        <f t="shared" si="0"/>
        <v>113691091.14</v>
      </c>
      <c r="F17" s="27">
        <f t="shared" si="1"/>
        <v>129194421.75</v>
      </c>
      <c r="G17" s="27">
        <f t="shared" si="2"/>
        <v>206711074.80000001</v>
      </c>
      <c r="H17" s="27">
        <f t="shared" si="3"/>
        <v>258388843.5</v>
      </c>
      <c r="I17" s="27">
        <v>5167776.87</v>
      </c>
      <c r="J17" s="88">
        <f t="shared" si="4"/>
        <v>165368859.84</v>
      </c>
    </row>
    <row r="18" spans="1:10" x14ac:dyDescent="0.25">
      <c r="A18" s="87">
        <v>15</v>
      </c>
      <c r="B18" s="38" t="s">
        <v>275</v>
      </c>
      <c r="C18" s="25">
        <v>20713991</v>
      </c>
      <c r="D18" s="26" t="s">
        <v>82</v>
      </c>
      <c r="E18" s="27">
        <f t="shared" si="0"/>
        <v>119722420.18000001</v>
      </c>
      <c r="F18" s="27">
        <f t="shared" si="1"/>
        <v>136048204.75</v>
      </c>
      <c r="G18" s="27">
        <f t="shared" si="2"/>
        <v>217677127.60000002</v>
      </c>
      <c r="H18" s="27">
        <f t="shared" si="3"/>
        <v>272096409.5</v>
      </c>
      <c r="I18" s="27">
        <v>5441928.1900000004</v>
      </c>
      <c r="J18" s="88">
        <f t="shared" si="4"/>
        <v>174141702.08000001</v>
      </c>
    </row>
    <row r="19" spans="1:10" x14ac:dyDescent="0.25">
      <c r="A19" s="87">
        <v>16</v>
      </c>
      <c r="B19" s="38" t="s">
        <v>276</v>
      </c>
      <c r="C19" s="25">
        <v>51986767</v>
      </c>
      <c r="D19" s="26" t="s">
        <v>88</v>
      </c>
      <c r="E19" s="27">
        <f t="shared" si="0"/>
        <v>250399891.5</v>
      </c>
      <c r="F19" s="27">
        <f t="shared" si="1"/>
        <v>284545331.25</v>
      </c>
      <c r="G19" s="27">
        <f t="shared" si="2"/>
        <v>455272530</v>
      </c>
      <c r="H19" s="27">
        <f t="shared" si="3"/>
        <v>569090662.5</v>
      </c>
      <c r="I19" s="27">
        <v>11381813.25</v>
      </c>
      <c r="J19" s="88">
        <f t="shared" si="4"/>
        <v>364218024</v>
      </c>
    </row>
    <row r="20" spans="1:10" x14ac:dyDescent="0.25">
      <c r="A20" s="87">
        <v>17</v>
      </c>
      <c r="B20" s="38" t="s">
        <v>277</v>
      </c>
      <c r="C20" s="25">
        <v>79694298</v>
      </c>
      <c r="D20" s="26" t="s">
        <v>85</v>
      </c>
      <c r="E20" s="27">
        <f t="shared" si="0"/>
        <v>91898836.700000003</v>
      </c>
      <c r="F20" s="27">
        <f t="shared" si="1"/>
        <v>104430496.25</v>
      </c>
      <c r="G20" s="27">
        <f t="shared" si="2"/>
        <v>167088794</v>
      </c>
      <c r="H20" s="27">
        <f t="shared" si="3"/>
        <v>208860992.5</v>
      </c>
      <c r="I20" s="27">
        <v>4177219.85</v>
      </c>
      <c r="J20" s="88">
        <f t="shared" si="4"/>
        <v>133671035.2</v>
      </c>
    </row>
    <row r="21" spans="1:10" x14ac:dyDescent="0.25">
      <c r="A21" s="87">
        <v>18</v>
      </c>
      <c r="B21" s="38" t="s">
        <v>278</v>
      </c>
      <c r="C21" s="25">
        <v>63390085</v>
      </c>
      <c r="D21" s="26" t="s">
        <v>279</v>
      </c>
      <c r="E21" s="27">
        <f t="shared" si="0"/>
        <v>178495461.97999999</v>
      </c>
      <c r="F21" s="27">
        <f t="shared" si="1"/>
        <v>202835752.25</v>
      </c>
      <c r="G21" s="27">
        <f t="shared" si="2"/>
        <v>324537203.60000002</v>
      </c>
      <c r="H21" s="27">
        <f t="shared" si="3"/>
        <v>405671504.5</v>
      </c>
      <c r="I21" s="27">
        <v>8113430.0899999999</v>
      </c>
      <c r="J21" s="88">
        <f t="shared" si="4"/>
        <v>259629762.88</v>
      </c>
    </row>
    <row r="22" spans="1:10" x14ac:dyDescent="0.25">
      <c r="A22" s="87">
        <v>19</v>
      </c>
      <c r="B22" s="38" t="s">
        <v>280</v>
      </c>
      <c r="C22" s="25">
        <v>51957313</v>
      </c>
      <c r="D22" s="26" t="s">
        <v>281</v>
      </c>
      <c r="E22" s="27">
        <f t="shared" si="0"/>
        <v>113028329.47999999</v>
      </c>
      <c r="F22" s="27">
        <f t="shared" si="1"/>
        <v>128441283.5</v>
      </c>
      <c r="G22" s="27">
        <f t="shared" si="2"/>
        <v>205506053.59999999</v>
      </c>
      <c r="H22" s="27">
        <f t="shared" si="3"/>
        <v>256882567</v>
      </c>
      <c r="I22" s="27">
        <v>5137651.34</v>
      </c>
      <c r="J22" s="88">
        <f t="shared" si="4"/>
        <v>164404842.88</v>
      </c>
    </row>
    <row r="23" spans="1:10" x14ac:dyDescent="0.25">
      <c r="A23" s="87">
        <v>20</v>
      </c>
      <c r="B23" s="38" t="s">
        <v>282</v>
      </c>
      <c r="C23" s="25">
        <v>79672672</v>
      </c>
      <c r="D23" s="26" t="s">
        <v>283</v>
      </c>
      <c r="E23" s="27">
        <f t="shared" si="0"/>
        <v>172640202.68000001</v>
      </c>
      <c r="F23" s="27">
        <f t="shared" si="1"/>
        <v>196182048.5</v>
      </c>
      <c r="G23" s="27">
        <f t="shared" si="2"/>
        <v>313891277.60000002</v>
      </c>
      <c r="H23" s="27">
        <f t="shared" si="3"/>
        <v>392364097</v>
      </c>
      <c r="I23" s="27">
        <v>7847281.9400000004</v>
      </c>
      <c r="J23" s="88">
        <f t="shared" si="4"/>
        <v>251113022.08000001</v>
      </c>
    </row>
    <row r="24" spans="1:10" x14ac:dyDescent="0.25">
      <c r="A24" s="87">
        <v>21</v>
      </c>
      <c r="B24" s="38" t="s">
        <v>284</v>
      </c>
      <c r="C24" s="25">
        <v>79231786</v>
      </c>
      <c r="D24" s="26" t="s">
        <v>285</v>
      </c>
      <c r="E24" s="27">
        <f t="shared" si="0"/>
        <v>102828608.73999999</v>
      </c>
      <c r="F24" s="27">
        <f t="shared" si="1"/>
        <v>116850691.75</v>
      </c>
      <c r="G24" s="27">
        <f t="shared" si="2"/>
        <v>186961106.80000001</v>
      </c>
      <c r="H24" s="27">
        <f t="shared" si="3"/>
        <v>233701383.5</v>
      </c>
      <c r="I24" s="27">
        <v>4674027.67</v>
      </c>
      <c r="J24" s="88">
        <f t="shared" si="4"/>
        <v>149568885.44</v>
      </c>
    </row>
    <row r="25" spans="1:10" x14ac:dyDescent="0.25">
      <c r="A25" s="87">
        <v>22</v>
      </c>
      <c r="B25" s="38" t="s">
        <v>286</v>
      </c>
      <c r="C25" s="25">
        <v>79525581</v>
      </c>
      <c r="D25" s="26" t="s">
        <v>287</v>
      </c>
      <c r="E25" s="27">
        <f t="shared" si="0"/>
        <v>112171748.92</v>
      </c>
      <c r="F25" s="27">
        <f t="shared" si="1"/>
        <v>127467896.50000001</v>
      </c>
      <c r="G25" s="27">
        <f t="shared" si="2"/>
        <v>203948634.40000001</v>
      </c>
      <c r="H25" s="27">
        <f t="shared" si="3"/>
        <v>254935793.00000003</v>
      </c>
      <c r="I25" s="27">
        <v>5098715.8600000003</v>
      </c>
      <c r="J25" s="88">
        <f t="shared" si="4"/>
        <v>163158907.52000001</v>
      </c>
    </row>
    <row r="26" spans="1:10" x14ac:dyDescent="0.25">
      <c r="A26" s="87">
        <v>23</v>
      </c>
      <c r="B26" s="38" t="s">
        <v>288</v>
      </c>
      <c r="C26" s="25">
        <v>51597126</v>
      </c>
      <c r="D26" s="26" t="s">
        <v>289</v>
      </c>
      <c r="E26" s="27">
        <f t="shared" si="0"/>
        <v>109693146.19999999</v>
      </c>
      <c r="F26" s="27">
        <f t="shared" si="1"/>
        <v>124651302.49999999</v>
      </c>
      <c r="G26" s="27">
        <f t="shared" si="2"/>
        <v>199442084</v>
      </c>
      <c r="H26" s="27">
        <f t="shared" si="3"/>
        <v>249302604.99999997</v>
      </c>
      <c r="I26" s="27">
        <v>4986052.0999999996</v>
      </c>
      <c r="J26" s="88">
        <f t="shared" si="4"/>
        <v>159553667.19999999</v>
      </c>
    </row>
    <row r="27" spans="1:10" x14ac:dyDescent="0.25">
      <c r="A27" s="87">
        <v>24</v>
      </c>
      <c r="B27" s="38" t="s">
        <v>290</v>
      </c>
      <c r="C27" s="25">
        <v>19346151</v>
      </c>
      <c r="D27" s="26" t="s">
        <v>291</v>
      </c>
      <c r="E27" s="27">
        <f t="shared" si="0"/>
        <v>111825607.08</v>
      </c>
      <c r="F27" s="27">
        <f t="shared" si="1"/>
        <v>127074553.49999999</v>
      </c>
      <c r="G27" s="27">
        <f t="shared" si="2"/>
        <v>203319285.59999999</v>
      </c>
      <c r="H27" s="27">
        <f t="shared" si="3"/>
        <v>254149106.99999997</v>
      </c>
      <c r="I27" s="27">
        <v>5082982.1399999997</v>
      </c>
      <c r="J27" s="88">
        <f t="shared" si="4"/>
        <v>162655428.47999999</v>
      </c>
    </row>
    <row r="28" spans="1:10" x14ac:dyDescent="0.25">
      <c r="A28" s="87">
        <v>25</v>
      </c>
      <c r="B28" s="38" t="s">
        <v>292</v>
      </c>
      <c r="C28" s="25">
        <v>20903995</v>
      </c>
      <c r="D28" s="26" t="s">
        <v>293</v>
      </c>
      <c r="E28" s="27">
        <f t="shared" si="0"/>
        <v>178177609.94</v>
      </c>
      <c r="F28" s="27">
        <f t="shared" si="1"/>
        <v>202474556.75</v>
      </c>
      <c r="G28" s="27">
        <f t="shared" si="2"/>
        <v>323959290.79999995</v>
      </c>
      <c r="H28" s="27">
        <f t="shared" si="3"/>
        <v>404949113.5</v>
      </c>
      <c r="I28" s="27">
        <v>8098982.2699999996</v>
      </c>
      <c r="J28" s="88">
        <f t="shared" si="4"/>
        <v>259167432.63999999</v>
      </c>
    </row>
    <row r="29" spans="1:10" x14ac:dyDescent="0.25">
      <c r="A29" s="87">
        <v>26</v>
      </c>
      <c r="B29" s="38" t="s">
        <v>294</v>
      </c>
      <c r="C29" s="25">
        <v>3001871</v>
      </c>
      <c r="D29" s="26" t="s">
        <v>295</v>
      </c>
      <c r="E29" s="27">
        <f t="shared" si="0"/>
        <v>118833982.95999999</v>
      </c>
      <c r="F29" s="27">
        <f t="shared" si="1"/>
        <v>135038617</v>
      </c>
      <c r="G29" s="27">
        <f t="shared" si="2"/>
        <v>216061787.19999999</v>
      </c>
      <c r="H29" s="27">
        <f t="shared" si="3"/>
        <v>270077234</v>
      </c>
      <c r="I29" s="27">
        <v>5401544.6799999997</v>
      </c>
      <c r="J29" s="88">
        <f t="shared" si="4"/>
        <v>172849429.75999999</v>
      </c>
    </row>
    <row r="30" spans="1:10" x14ac:dyDescent="0.25">
      <c r="A30" s="87">
        <v>27</v>
      </c>
      <c r="B30" s="38" t="s">
        <v>296</v>
      </c>
      <c r="C30" s="25">
        <v>3080725</v>
      </c>
      <c r="D30" s="26" t="s">
        <v>297</v>
      </c>
      <c r="E30" s="27">
        <f t="shared" si="0"/>
        <v>98079249.620000005</v>
      </c>
      <c r="F30" s="27">
        <f t="shared" si="1"/>
        <v>111453692.75</v>
      </c>
      <c r="G30" s="27">
        <f t="shared" si="2"/>
        <v>178325908.40000001</v>
      </c>
      <c r="H30" s="27">
        <f t="shared" si="3"/>
        <v>222907385.5</v>
      </c>
      <c r="I30" s="27">
        <v>4458147.71</v>
      </c>
      <c r="J30" s="88">
        <f t="shared" si="4"/>
        <v>142660726.72</v>
      </c>
    </row>
    <row r="31" spans="1:10" x14ac:dyDescent="0.25">
      <c r="A31" s="87">
        <v>28</v>
      </c>
      <c r="B31" s="38" t="s">
        <v>298</v>
      </c>
      <c r="C31" s="25">
        <v>11517943</v>
      </c>
      <c r="D31" s="26" t="s">
        <v>299</v>
      </c>
      <c r="E31" s="27">
        <f t="shared" si="0"/>
        <v>132043718.83999999</v>
      </c>
      <c r="F31" s="27">
        <f t="shared" si="1"/>
        <v>150049680.5</v>
      </c>
      <c r="G31" s="27">
        <f t="shared" si="2"/>
        <v>240079488.79999998</v>
      </c>
      <c r="H31" s="27">
        <f t="shared" si="3"/>
        <v>300099361</v>
      </c>
      <c r="I31" s="27">
        <v>6001987.2199999997</v>
      </c>
      <c r="J31" s="88">
        <f t="shared" si="4"/>
        <v>192063591.03999999</v>
      </c>
    </row>
    <row r="32" spans="1:10" x14ac:dyDescent="0.25">
      <c r="A32" s="87">
        <v>29</v>
      </c>
      <c r="B32" s="38" t="s">
        <v>300</v>
      </c>
      <c r="C32" s="25">
        <v>51835379</v>
      </c>
      <c r="D32" s="26" t="s">
        <v>301</v>
      </c>
      <c r="E32" s="27">
        <f t="shared" si="0"/>
        <v>102503432.02000001</v>
      </c>
      <c r="F32" s="27">
        <f t="shared" si="1"/>
        <v>116481172.75</v>
      </c>
      <c r="G32" s="27">
        <f t="shared" si="2"/>
        <v>186369876.40000001</v>
      </c>
      <c r="H32" s="27">
        <f t="shared" si="3"/>
        <v>232962345.5</v>
      </c>
      <c r="I32" s="27">
        <v>4659246.91</v>
      </c>
      <c r="J32" s="88">
        <f t="shared" si="4"/>
        <v>149095901.12</v>
      </c>
    </row>
    <row r="33" spans="1:10" x14ac:dyDescent="0.25">
      <c r="A33" s="87">
        <v>30</v>
      </c>
      <c r="B33" s="38" t="s">
        <v>302</v>
      </c>
      <c r="C33" s="25">
        <v>51965194</v>
      </c>
      <c r="D33" s="26" t="s">
        <v>303</v>
      </c>
      <c r="E33" s="27">
        <f t="shared" si="0"/>
        <v>216493477.41999999</v>
      </c>
      <c r="F33" s="27">
        <f t="shared" si="1"/>
        <v>246015315.25</v>
      </c>
      <c r="G33" s="27">
        <f t="shared" si="2"/>
        <v>393624504.39999998</v>
      </c>
      <c r="H33" s="27">
        <f t="shared" si="3"/>
        <v>492030630.5</v>
      </c>
      <c r="I33" s="27">
        <v>9840612.6099999994</v>
      </c>
      <c r="J33" s="88">
        <f t="shared" si="4"/>
        <v>314899603.51999998</v>
      </c>
    </row>
    <row r="34" spans="1:10" x14ac:dyDescent="0.25">
      <c r="A34" s="87">
        <v>31</v>
      </c>
      <c r="B34" s="38" t="s">
        <v>304</v>
      </c>
      <c r="C34" s="25">
        <v>65710691</v>
      </c>
      <c r="D34" s="26" t="s">
        <v>305</v>
      </c>
      <c r="E34" s="27">
        <f t="shared" si="0"/>
        <v>125163601.19999999</v>
      </c>
      <c r="F34" s="27">
        <f t="shared" si="1"/>
        <v>142231365</v>
      </c>
      <c r="G34" s="27">
        <f t="shared" si="2"/>
        <v>227570184</v>
      </c>
      <c r="H34" s="27">
        <f t="shared" si="3"/>
        <v>284462730</v>
      </c>
      <c r="I34" s="27">
        <v>5689254.5999999996</v>
      </c>
      <c r="J34" s="88">
        <f t="shared" si="4"/>
        <v>182056147.19999999</v>
      </c>
    </row>
    <row r="35" spans="1:10" x14ac:dyDescent="0.25">
      <c r="A35" s="87">
        <v>32</v>
      </c>
      <c r="B35" s="38" t="s">
        <v>306</v>
      </c>
      <c r="C35" s="25">
        <v>52112688</v>
      </c>
      <c r="D35" s="26" t="s">
        <v>126</v>
      </c>
      <c r="E35" s="27">
        <f t="shared" si="0"/>
        <v>128901039.30000001</v>
      </c>
      <c r="F35" s="27">
        <f t="shared" si="1"/>
        <v>146478453.75</v>
      </c>
      <c r="G35" s="27">
        <f t="shared" si="2"/>
        <v>234365526</v>
      </c>
      <c r="H35" s="27">
        <f t="shared" si="3"/>
        <v>292956907.5</v>
      </c>
      <c r="I35" s="27">
        <v>5859138.1500000004</v>
      </c>
      <c r="J35" s="88">
        <f t="shared" si="4"/>
        <v>187492420.80000001</v>
      </c>
    </row>
    <row r="36" spans="1:10" x14ac:dyDescent="0.25">
      <c r="A36" s="87">
        <v>33</v>
      </c>
      <c r="B36" s="38" t="s">
        <v>307</v>
      </c>
      <c r="C36" s="25">
        <v>35374896</v>
      </c>
      <c r="D36" s="26" t="s">
        <v>308</v>
      </c>
      <c r="E36" s="27">
        <f t="shared" si="0"/>
        <v>111993281.62</v>
      </c>
      <c r="F36" s="27">
        <f t="shared" si="1"/>
        <v>127265092.75</v>
      </c>
      <c r="G36" s="27">
        <f t="shared" si="2"/>
        <v>203624148.40000001</v>
      </c>
      <c r="H36" s="27">
        <f t="shared" si="3"/>
        <v>254530185.5</v>
      </c>
      <c r="I36" s="27">
        <v>5090603.71</v>
      </c>
      <c r="J36" s="88">
        <f t="shared" si="4"/>
        <v>162899318.72</v>
      </c>
    </row>
    <row r="37" spans="1:10" x14ac:dyDescent="0.25">
      <c r="A37" s="87">
        <v>34</v>
      </c>
      <c r="B37" s="38" t="s">
        <v>309</v>
      </c>
      <c r="C37" s="25">
        <v>20729739</v>
      </c>
      <c r="D37" s="26" t="s">
        <v>310</v>
      </c>
      <c r="E37" s="27">
        <f t="shared" si="0"/>
        <v>99153091.400000006</v>
      </c>
      <c r="F37" s="27">
        <f t="shared" si="1"/>
        <v>112673967.5</v>
      </c>
      <c r="G37" s="27">
        <f t="shared" si="2"/>
        <v>180278348</v>
      </c>
      <c r="H37" s="27">
        <f t="shared" si="3"/>
        <v>225347935</v>
      </c>
      <c r="I37" s="27">
        <v>4506958.7</v>
      </c>
      <c r="J37" s="88">
        <f t="shared" si="4"/>
        <v>144222678.40000001</v>
      </c>
    </row>
    <row r="38" spans="1:10" x14ac:dyDescent="0.25">
      <c r="A38" s="87">
        <v>35</v>
      </c>
      <c r="B38" s="38" t="s">
        <v>311</v>
      </c>
      <c r="C38" s="25">
        <v>39560674</v>
      </c>
      <c r="D38" s="26" t="s">
        <v>312</v>
      </c>
      <c r="E38" s="27">
        <f t="shared" si="0"/>
        <v>110734681.42</v>
      </c>
      <c r="F38" s="27">
        <f t="shared" si="1"/>
        <v>125834865.25000001</v>
      </c>
      <c r="G38" s="27">
        <f t="shared" si="2"/>
        <v>201335784.40000001</v>
      </c>
      <c r="H38" s="27">
        <f t="shared" si="3"/>
        <v>251669730.50000003</v>
      </c>
      <c r="I38" s="27">
        <v>5033394.6100000003</v>
      </c>
      <c r="J38" s="88">
        <f t="shared" si="4"/>
        <v>161068627.52000001</v>
      </c>
    </row>
    <row r="39" spans="1:10" x14ac:dyDescent="0.25">
      <c r="A39" s="87">
        <v>36</v>
      </c>
      <c r="B39" s="38" t="s">
        <v>313</v>
      </c>
      <c r="C39" s="25">
        <v>79307878</v>
      </c>
      <c r="D39" s="26" t="s">
        <v>314</v>
      </c>
      <c r="E39" s="27">
        <f t="shared" si="0"/>
        <v>111863727.80000001</v>
      </c>
      <c r="F39" s="27">
        <f t="shared" si="1"/>
        <v>127117872.50000001</v>
      </c>
      <c r="G39" s="27">
        <f t="shared" si="2"/>
        <v>203388596</v>
      </c>
      <c r="H39" s="27">
        <f t="shared" si="3"/>
        <v>254235745.00000003</v>
      </c>
      <c r="I39" s="27">
        <v>5084714.9000000004</v>
      </c>
      <c r="J39" s="88">
        <f t="shared" si="4"/>
        <v>162710876.80000001</v>
      </c>
    </row>
    <row r="40" spans="1:10" x14ac:dyDescent="0.25">
      <c r="A40" s="87">
        <v>37</v>
      </c>
      <c r="B40" s="38" t="s">
        <v>315</v>
      </c>
      <c r="C40" s="25">
        <v>39547869</v>
      </c>
      <c r="D40" s="26" t="s">
        <v>316</v>
      </c>
      <c r="E40" s="27">
        <f t="shared" si="0"/>
        <v>131081209.81999999</v>
      </c>
      <c r="F40" s="27">
        <f t="shared" si="1"/>
        <v>148955920.25</v>
      </c>
      <c r="G40" s="27">
        <f t="shared" si="2"/>
        <v>238329472.39999998</v>
      </c>
      <c r="H40" s="27">
        <f t="shared" si="3"/>
        <v>297911840.5</v>
      </c>
      <c r="I40" s="27">
        <v>5958236.8099999996</v>
      </c>
      <c r="J40" s="88">
        <f t="shared" si="4"/>
        <v>190663577.91999999</v>
      </c>
    </row>
    <row r="41" spans="1:10" x14ac:dyDescent="0.25">
      <c r="A41" s="87">
        <v>38</v>
      </c>
      <c r="B41" s="38" t="s">
        <v>317</v>
      </c>
      <c r="C41" s="25">
        <v>3249973</v>
      </c>
      <c r="D41" s="26" t="s">
        <v>142</v>
      </c>
      <c r="E41" s="27">
        <f t="shared" si="0"/>
        <v>111629838.97999999</v>
      </c>
      <c r="F41" s="27">
        <f t="shared" si="1"/>
        <v>126852089.75</v>
      </c>
      <c r="G41" s="27">
        <f t="shared" si="2"/>
        <v>202963343.59999999</v>
      </c>
      <c r="H41" s="27">
        <f t="shared" si="3"/>
        <v>253704179.5</v>
      </c>
      <c r="I41" s="27">
        <v>5074083.59</v>
      </c>
      <c r="J41" s="88">
        <f t="shared" si="4"/>
        <v>162370674.88</v>
      </c>
    </row>
    <row r="42" spans="1:10" x14ac:dyDescent="0.25">
      <c r="A42" s="87">
        <v>39</v>
      </c>
      <c r="B42" s="38" t="s">
        <v>318</v>
      </c>
      <c r="C42" s="25">
        <v>12118865</v>
      </c>
      <c r="D42" s="26" t="s">
        <v>319</v>
      </c>
      <c r="E42" s="27">
        <f t="shared" si="0"/>
        <v>232042856.75999999</v>
      </c>
      <c r="F42" s="27">
        <f t="shared" si="1"/>
        <v>263685064.5</v>
      </c>
      <c r="G42" s="27">
        <f t="shared" si="2"/>
        <v>421896103.19999999</v>
      </c>
      <c r="H42" s="27">
        <f t="shared" si="3"/>
        <v>527370129</v>
      </c>
      <c r="I42" s="27">
        <v>10547402.58</v>
      </c>
      <c r="J42" s="88">
        <f t="shared" si="4"/>
        <v>337516882.56</v>
      </c>
    </row>
    <row r="43" spans="1:10" x14ac:dyDescent="0.25">
      <c r="A43" s="87">
        <v>40</v>
      </c>
      <c r="B43" s="38" t="s">
        <v>320</v>
      </c>
      <c r="C43" s="25">
        <v>79060685</v>
      </c>
      <c r="D43" s="26" t="s">
        <v>321</v>
      </c>
      <c r="E43" s="27">
        <f t="shared" si="0"/>
        <v>182775906.5</v>
      </c>
      <c r="F43" s="27">
        <f t="shared" si="1"/>
        <v>207699893.75</v>
      </c>
      <c r="G43" s="27">
        <f t="shared" si="2"/>
        <v>332319830</v>
      </c>
      <c r="H43" s="27">
        <f t="shared" si="3"/>
        <v>415399787.5</v>
      </c>
      <c r="I43" s="27">
        <v>8307995.75</v>
      </c>
      <c r="J43" s="88">
        <f t="shared" si="4"/>
        <v>265855864</v>
      </c>
    </row>
    <row r="44" spans="1:10" x14ac:dyDescent="0.25">
      <c r="A44" s="87">
        <v>41</v>
      </c>
      <c r="B44" s="38" t="s">
        <v>322</v>
      </c>
      <c r="C44" s="25">
        <v>26328141</v>
      </c>
      <c r="D44" s="26" t="s">
        <v>323</v>
      </c>
      <c r="E44" s="27">
        <f t="shared" si="0"/>
        <v>100399397.56</v>
      </c>
      <c r="F44" s="27">
        <f t="shared" si="1"/>
        <v>114090224.50000001</v>
      </c>
      <c r="G44" s="27">
        <f t="shared" si="2"/>
        <v>182544359.20000002</v>
      </c>
      <c r="H44" s="27">
        <f t="shared" si="3"/>
        <v>228180449.00000003</v>
      </c>
      <c r="I44" s="27">
        <v>4563608.9800000004</v>
      </c>
      <c r="J44" s="88">
        <f t="shared" si="4"/>
        <v>146035487.36000001</v>
      </c>
    </row>
    <row r="45" spans="1:10" x14ac:dyDescent="0.25">
      <c r="A45" s="87">
        <v>42</v>
      </c>
      <c r="B45" s="38" t="s">
        <v>324</v>
      </c>
      <c r="C45" s="25">
        <v>80428017</v>
      </c>
      <c r="D45" s="26" t="s">
        <v>146</v>
      </c>
      <c r="E45" s="27">
        <f t="shared" si="0"/>
        <v>105964662.54000001</v>
      </c>
      <c r="F45" s="27">
        <f t="shared" si="1"/>
        <v>120414389.25</v>
      </c>
      <c r="G45" s="27">
        <f t="shared" si="2"/>
        <v>192663022.80000001</v>
      </c>
      <c r="H45" s="27">
        <f t="shared" si="3"/>
        <v>240828778.5</v>
      </c>
      <c r="I45" s="27">
        <v>4816575.57</v>
      </c>
      <c r="J45" s="88">
        <f t="shared" si="4"/>
        <v>154130418.24000001</v>
      </c>
    </row>
    <row r="46" spans="1:10" x14ac:dyDescent="0.25">
      <c r="A46" s="87">
        <v>43</v>
      </c>
      <c r="B46" s="38" t="s">
        <v>325</v>
      </c>
      <c r="C46" s="25">
        <v>20994083</v>
      </c>
      <c r="D46" s="26" t="s">
        <v>148</v>
      </c>
      <c r="E46" s="27">
        <f t="shared" si="0"/>
        <v>175443895.44</v>
      </c>
      <c r="F46" s="27">
        <f t="shared" si="1"/>
        <v>199368063</v>
      </c>
      <c r="G46" s="27">
        <f t="shared" si="2"/>
        <v>318988900.79999995</v>
      </c>
      <c r="H46" s="27">
        <f t="shared" si="3"/>
        <v>398736126</v>
      </c>
      <c r="I46" s="27">
        <v>7974722.5199999996</v>
      </c>
      <c r="J46" s="88">
        <f t="shared" si="4"/>
        <v>255191120.63999999</v>
      </c>
    </row>
    <row r="47" spans="1:10" x14ac:dyDescent="0.25">
      <c r="A47" s="87">
        <v>44</v>
      </c>
      <c r="B47" s="38" t="s">
        <v>326</v>
      </c>
      <c r="C47" s="25">
        <v>20483634</v>
      </c>
      <c r="D47" s="26" t="s">
        <v>327</v>
      </c>
      <c r="E47" s="27">
        <f t="shared" si="0"/>
        <v>109482362</v>
      </c>
      <c r="F47" s="27">
        <f t="shared" si="1"/>
        <v>124411775</v>
      </c>
      <c r="G47" s="27">
        <f t="shared" si="2"/>
        <v>199058840</v>
      </c>
      <c r="H47" s="27">
        <f t="shared" si="3"/>
        <v>248823550</v>
      </c>
      <c r="I47" s="27">
        <v>4976471</v>
      </c>
      <c r="J47" s="88">
        <f t="shared" si="4"/>
        <v>159247072</v>
      </c>
    </row>
    <row r="48" spans="1:10" x14ac:dyDescent="0.25">
      <c r="A48" s="87">
        <v>45</v>
      </c>
      <c r="B48" s="38" t="s">
        <v>328</v>
      </c>
      <c r="C48" s="25">
        <v>79533151</v>
      </c>
      <c r="D48" s="26" t="s">
        <v>329</v>
      </c>
      <c r="E48" s="27">
        <f t="shared" si="0"/>
        <v>122401362.38</v>
      </c>
      <c r="F48" s="27">
        <f t="shared" si="1"/>
        <v>139092457.25</v>
      </c>
      <c r="G48" s="27">
        <f t="shared" si="2"/>
        <v>222547931.59999999</v>
      </c>
      <c r="H48" s="27">
        <f t="shared" si="3"/>
        <v>278184914.5</v>
      </c>
      <c r="I48" s="27">
        <v>5563698.29</v>
      </c>
      <c r="J48" s="88">
        <f t="shared" si="4"/>
        <v>178038345.28</v>
      </c>
    </row>
    <row r="49" spans="1:10" x14ac:dyDescent="0.25">
      <c r="A49" s="87">
        <v>46</v>
      </c>
      <c r="B49" s="38" t="s">
        <v>330</v>
      </c>
      <c r="C49" s="25">
        <v>79331252</v>
      </c>
      <c r="D49" s="26" t="s">
        <v>331</v>
      </c>
      <c r="E49" s="27">
        <f t="shared" si="0"/>
        <v>112621686.97999999</v>
      </c>
      <c r="F49" s="27">
        <f t="shared" si="1"/>
        <v>127979189.75</v>
      </c>
      <c r="G49" s="27">
        <f t="shared" si="2"/>
        <v>204766703.59999999</v>
      </c>
      <c r="H49" s="27">
        <f t="shared" si="3"/>
        <v>255958379.5</v>
      </c>
      <c r="I49" s="27">
        <v>5119167.59</v>
      </c>
      <c r="J49" s="88">
        <f t="shared" si="4"/>
        <v>163813362.88</v>
      </c>
    </row>
    <row r="50" spans="1:10" x14ac:dyDescent="0.25">
      <c r="A50" s="87">
        <v>47</v>
      </c>
      <c r="B50" s="38" t="s">
        <v>332</v>
      </c>
      <c r="C50" s="25">
        <v>79061980</v>
      </c>
      <c r="D50" s="26" t="s">
        <v>333</v>
      </c>
      <c r="E50" s="27">
        <f t="shared" si="0"/>
        <v>108158208.83999999</v>
      </c>
      <c r="F50" s="27">
        <f t="shared" si="1"/>
        <v>122907055.5</v>
      </c>
      <c r="G50" s="27">
        <f t="shared" si="2"/>
        <v>196651288.79999998</v>
      </c>
      <c r="H50" s="27">
        <f t="shared" si="3"/>
        <v>245814111</v>
      </c>
      <c r="I50" s="27">
        <v>4916282.22</v>
      </c>
      <c r="J50" s="88">
        <f t="shared" si="4"/>
        <v>157321031.03999999</v>
      </c>
    </row>
    <row r="51" spans="1:10" x14ac:dyDescent="0.25">
      <c r="A51" s="87">
        <v>48</v>
      </c>
      <c r="B51" s="38" t="s">
        <v>334</v>
      </c>
      <c r="C51" s="25">
        <v>19419425</v>
      </c>
      <c r="D51" s="26" t="s">
        <v>163</v>
      </c>
      <c r="E51" s="27">
        <f t="shared" si="0"/>
        <v>117594591.83999999</v>
      </c>
      <c r="F51" s="27">
        <f t="shared" si="1"/>
        <v>133630218</v>
      </c>
      <c r="G51" s="27">
        <f t="shared" si="2"/>
        <v>213808348.79999998</v>
      </c>
      <c r="H51" s="27">
        <f t="shared" si="3"/>
        <v>267260436</v>
      </c>
      <c r="I51" s="27">
        <v>5345208.72</v>
      </c>
      <c r="J51" s="88">
        <f t="shared" si="4"/>
        <v>171046679.03999999</v>
      </c>
    </row>
    <row r="52" spans="1:10" x14ac:dyDescent="0.25">
      <c r="A52" s="87">
        <v>49</v>
      </c>
      <c r="B52" s="38" t="s">
        <v>335</v>
      </c>
      <c r="C52" s="25">
        <v>35472106</v>
      </c>
      <c r="D52" s="26" t="s">
        <v>165</v>
      </c>
      <c r="E52" s="27">
        <f t="shared" si="0"/>
        <v>153138322.92000002</v>
      </c>
      <c r="F52" s="27">
        <f t="shared" si="1"/>
        <v>174020821.5</v>
      </c>
      <c r="G52" s="27">
        <f t="shared" si="2"/>
        <v>278433314.40000004</v>
      </c>
      <c r="H52" s="27">
        <f t="shared" si="3"/>
        <v>348041643</v>
      </c>
      <c r="I52" s="27">
        <v>6960832.8600000003</v>
      </c>
      <c r="J52" s="88">
        <f t="shared" si="4"/>
        <v>222746651.52000001</v>
      </c>
    </row>
    <row r="53" spans="1:10" x14ac:dyDescent="0.25">
      <c r="A53" s="87">
        <v>50</v>
      </c>
      <c r="B53" s="38" t="s">
        <v>336</v>
      </c>
      <c r="C53" s="25">
        <v>3256222</v>
      </c>
      <c r="D53" s="26" t="s">
        <v>168</v>
      </c>
      <c r="E53" s="27">
        <f t="shared" si="0"/>
        <v>110998441.40000001</v>
      </c>
      <c r="F53" s="27">
        <f t="shared" si="1"/>
        <v>126134592.5</v>
      </c>
      <c r="G53" s="27">
        <f t="shared" si="2"/>
        <v>201815348</v>
      </c>
      <c r="H53" s="27">
        <f t="shared" si="3"/>
        <v>252269185</v>
      </c>
      <c r="I53" s="27">
        <v>5045383.7</v>
      </c>
      <c r="J53" s="88">
        <f t="shared" si="4"/>
        <v>161452278.40000001</v>
      </c>
    </row>
    <row r="54" spans="1:10" x14ac:dyDescent="0.25">
      <c r="A54" s="87">
        <v>51</v>
      </c>
      <c r="B54" s="38" t="s">
        <v>337</v>
      </c>
      <c r="C54" s="25">
        <v>79579510</v>
      </c>
      <c r="D54" s="26" t="s">
        <v>169</v>
      </c>
      <c r="E54" s="27">
        <f t="shared" si="0"/>
        <v>219824660.22</v>
      </c>
      <c r="F54" s="27">
        <f t="shared" si="1"/>
        <v>249800750.25</v>
      </c>
      <c r="G54" s="27">
        <f t="shared" si="2"/>
        <v>399681200.39999998</v>
      </c>
      <c r="H54" s="27">
        <f t="shared" si="3"/>
        <v>499601500.5</v>
      </c>
      <c r="I54" s="27">
        <v>9992030.0099999998</v>
      </c>
      <c r="J54" s="88">
        <f t="shared" si="4"/>
        <v>319744960.31999999</v>
      </c>
    </row>
    <row r="55" spans="1:10" x14ac:dyDescent="0.25">
      <c r="A55" s="87">
        <v>52</v>
      </c>
      <c r="B55" s="38" t="s">
        <v>338</v>
      </c>
      <c r="C55" s="25">
        <v>39698730</v>
      </c>
      <c r="D55" s="26" t="s">
        <v>172</v>
      </c>
      <c r="E55" s="27">
        <f t="shared" si="0"/>
        <v>158798251.25999999</v>
      </c>
      <c r="F55" s="27">
        <f t="shared" si="1"/>
        <v>180452558.25</v>
      </c>
      <c r="G55" s="27">
        <f t="shared" si="2"/>
        <v>288724093.19999999</v>
      </c>
      <c r="H55" s="27">
        <f t="shared" si="3"/>
        <v>360905116.5</v>
      </c>
      <c r="I55" s="27">
        <v>7218102.3300000001</v>
      </c>
      <c r="J55" s="88">
        <f t="shared" si="4"/>
        <v>230979274.56</v>
      </c>
    </row>
    <row r="56" spans="1:10" x14ac:dyDescent="0.25">
      <c r="A56" s="87">
        <v>53</v>
      </c>
      <c r="B56" s="38" t="s">
        <v>339</v>
      </c>
      <c r="C56" s="25">
        <v>79562549</v>
      </c>
      <c r="D56" s="26" t="s">
        <v>340</v>
      </c>
      <c r="E56" s="27">
        <f t="shared" si="0"/>
        <v>177919287.47999999</v>
      </c>
      <c r="F56" s="27">
        <f t="shared" si="1"/>
        <v>202181008.5</v>
      </c>
      <c r="G56" s="27">
        <f t="shared" si="2"/>
        <v>323489613.60000002</v>
      </c>
      <c r="H56" s="27">
        <f t="shared" si="3"/>
        <v>404362017</v>
      </c>
      <c r="I56" s="27">
        <v>8087240.3399999999</v>
      </c>
      <c r="J56" s="88">
        <f t="shared" si="4"/>
        <v>258791690.88</v>
      </c>
    </row>
    <row r="57" spans="1:10" ht="15.75" thickBot="1" x14ac:dyDescent="0.3">
      <c r="A57" s="89"/>
      <c r="B57" s="90"/>
      <c r="C57" s="91"/>
      <c r="D57" s="91"/>
      <c r="E57" s="91"/>
      <c r="F57" s="91"/>
      <c r="G57" s="91"/>
      <c r="H57" s="91"/>
      <c r="I57" s="91"/>
      <c r="J57" s="92">
        <f>SUM(J4:J56)</f>
        <v>10141036784.000002</v>
      </c>
    </row>
    <row r="58" spans="1:10" x14ac:dyDescent="0.25">
      <c r="B58" s="28"/>
    </row>
    <row r="59" spans="1:10" x14ac:dyDescent="0.25">
      <c r="B59" s="28"/>
    </row>
    <row r="60" spans="1:10" x14ac:dyDescent="0.25">
      <c r="B60" s="28"/>
    </row>
    <row r="61" spans="1:10" x14ac:dyDescent="0.25">
      <c r="B61" s="28"/>
    </row>
    <row r="62" spans="1:10" x14ac:dyDescent="0.25">
      <c r="B62" s="28"/>
    </row>
  </sheetData>
  <mergeCells count="1">
    <mergeCell ref="A1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F7" sqref="F7"/>
    </sheetView>
  </sheetViews>
  <sheetFormatPr baseColWidth="10" defaultRowHeight="15.75" x14ac:dyDescent="0.25"/>
  <cols>
    <col min="1" max="1" width="3.42578125" style="35" bestFit="1" customWidth="1"/>
    <col min="2" max="2" width="11.140625" style="34" bestFit="1" customWidth="1"/>
    <col min="3" max="3" width="40.7109375" style="34" bestFit="1" customWidth="1"/>
    <col min="4" max="4" width="13.85546875" style="34" bestFit="1" customWidth="1"/>
    <col min="5" max="5" width="14.140625" style="34" bestFit="1" customWidth="1"/>
    <col min="6" max="16384" width="11.42578125" style="34"/>
  </cols>
  <sheetData>
    <row r="1" spans="1:5" ht="25.5" customHeight="1" x14ac:dyDescent="0.25">
      <c r="A1" s="160" t="s">
        <v>413</v>
      </c>
      <c r="B1" s="161"/>
      <c r="C1" s="161"/>
      <c r="D1" s="161"/>
      <c r="E1" s="162"/>
    </row>
    <row r="2" spans="1:5" s="45" customFormat="1" ht="49.5" x14ac:dyDescent="0.3">
      <c r="A2" s="128" t="s">
        <v>15</v>
      </c>
      <c r="B2" s="129" t="s">
        <v>189</v>
      </c>
      <c r="C2" s="129" t="s">
        <v>412</v>
      </c>
      <c r="D2" s="129" t="s">
        <v>190</v>
      </c>
      <c r="E2" s="130" t="s">
        <v>414</v>
      </c>
    </row>
    <row r="3" spans="1:5" s="45" customFormat="1" ht="16.5" x14ac:dyDescent="0.3">
      <c r="A3" s="71">
        <v>1</v>
      </c>
      <c r="B3" s="72">
        <v>20585843</v>
      </c>
      <c r="C3" s="73" t="s">
        <v>55</v>
      </c>
      <c r="D3" s="74">
        <v>23386</v>
      </c>
      <c r="E3" s="81">
        <v>55225677</v>
      </c>
    </row>
    <row r="4" spans="1:5" s="45" customFormat="1" ht="16.5" x14ac:dyDescent="0.3">
      <c r="A4" s="71">
        <v>2</v>
      </c>
      <c r="B4" s="72">
        <v>80260210</v>
      </c>
      <c r="C4" s="73" t="s">
        <v>56</v>
      </c>
      <c r="D4" s="75">
        <v>22075</v>
      </c>
      <c r="E4" s="81">
        <v>95501452</v>
      </c>
    </row>
    <row r="5" spans="1:5" s="45" customFormat="1" ht="16.5" x14ac:dyDescent="0.3">
      <c r="A5" s="71">
        <v>3</v>
      </c>
      <c r="B5" s="72">
        <v>3090719</v>
      </c>
      <c r="C5" s="73" t="s">
        <v>59</v>
      </c>
      <c r="D5" s="75">
        <v>25481</v>
      </c>
      <c r="E5" s="81">
        <v>51370466</v>
      </c>
    </row>
    <row r="6" spans="1:5" s="45" customFormat="1" ht="16.5" x14ac:dyDescent="0.3">
      <c r="A6" s="71">
        <v>4</v>
      </c>
      <c r="B6" s="72">
        <v>20526706</v>
      </c>
      <c r="C6" s="73" t="s">
        <v>62</v>
      </c>
      <c r="D6" s="75">
        <v>20708</v>
      </c>
      <c r="E6" s="81">
        <v>7428153</v>
      </c>
    </row>
    <row r="7" spans="1:5" s="45" customFormat="1" ht="16.5" x14ac:dyDescent="0.3">
      <c r="A7" s="71">
        <v>5</v>
      </c>
      <c r="B7" s="72">
        <v>79047259</v>
      </c>
      <c r="C7" s="73" t="s">
        <v>65</v>
      </c>
      <c r="D7" s="75">
        <v>24211</v>
      </c>
      <c r="E7" s="81">
        <v>96913447</v>
      </c>
    </row>
    <row r="8" spans="1:5" s="45" customFormat="1" ht="16.5" x14ac:dyDescent="0.3">
      <c r="A8" s="71">
        <v>6</v>
      </c>
      <c r="B8" s="72">
        <v>41563052</v>
      </c>
      <c r="C8" s="73" t="s">
        <v>353</v>
      </c>
      <c r="D8" s="75">
        <v>19054</v>
      </c>
      <c r="E8" s="81">
        <v>16810440</v>
      </c>
    </row>
    <row r="9" spans="1:5" s="45" customFormat="1" ht="16.5" x14ac:dyDescent="0.3">
      <c r="A9" s="71">
        <v>7</v>
      </c>
      <c r="B9" s="72">
        <v>19480036</v>
      </c>
      <c r="C9" s="73" t="s">
        <v>68</v>
      </c>
      <c r="D9" s="75">
        <v>22640</v>
      </c>
      <c r="E9" s="81">
        <v>45401459</v>
      </c>
    </row>
    <row r="10" spans="1:5" s="45" customFormat="1" ht="16.5" x14ac:dyDescent="0.3">
      <c r="A10" s="71">
        <v>8</v>
      </c>
      <c r="B10" s="72">
        <v>79756785</v>
      </c>
      <c r="C10" s="73" t="s">
        <v>70</v>
      </c>
      <c r="D10" s="75">
        <v>27583</v>
      </c>
      <c r="E10" s="81">
        <v>68024828</v>
      </c>
    </row>
    <row r="11" spans="1:5" s="45" customFormat="1" ht="16.5" x14ac:dyDescent="0.3">
      <c r="A11" s="71">
        <v>9</v>
      </c>
      <c r="B11" s="72">
        <v>79268034</v>
      </c>
      <c r="C11" s="73" t="s">
        <v>73</v>
      </c>
      <c r="D11" s="75">
        <v>22997</v>
      </c>
      <c r="E11" s="81">
        <v>95506866</v>
      </c>
    </row>
    <row r="12" spans="1:5" s="45" customFormat="1" ht="16.5" x14ac:dyDescent="0.3">
      <c r="A12" s="71">
        <v>10</v>
      </c>
      <c r="B12" s="72">
        <v>19165861</v>
      </c>
      <c r="C12" s="73" t="s">
        <v>356</v>
      </c>
      <c r="D12" s="75">
        <v>19042</v>
      </c>
      <c r="E12" s="81">
        <v>67516623</v>
      </c>
    </row>
    <row r="13" spans="1:5" s="45" customFormat="1" ht="16.5" x14ac:dyDescent="0.3">
      <c r="A13" s="71">
        <v>11</v>
      </c>
      <c r="B13" s="72">
        <v>79327092</v>
      </c>
      <c r="C13" s="73" t="s">
        <v>75</v>
      </c>
      <c r="D13" s="75">
        <v>23727</v>
      </c>
      <c r="E13" s="81">
        <v>82137155</v>
      </c>
    </row>
    <row r="14" spans="1:5" s="45" customFormat="1" ht="16.5" x14ac:dyDescent="0.3">
      <c r="A14" s="71">
        <v>12</v>
      </c>
      <c r="B14" s="72">
        <v>35521289</v>
      </c>
      <c r="C14" s="73" t="s">
        <v>77</v>
      </c>
      <c r="D14" s="75">
        <v>24779</v>
      </c>
      <c r="E14" s="81">
        <v>89200881</v>
      </c>
    </row>
    <row r="15" spans="1:5" s="45" customFormat="1" ht="16.5" x14ac:dyDescent="0.3">
      <c r="A15" s="71">
        <v>13</v>
      </c>
      <c r="B15" s="72">
        <v>79498634</v>
      </c>
      <c r="C15" s="73" t="s">
        <v>78</v>
      </c>
      <c r="D15" s="75">
        <v>25429</v>
      </c>
      <c r="E15" s="81">
        <v>66059371</v>
      </c>
    </row>
    <row r="16" spans="1:5" s="45" customFormat="1" ht="16.5" x14ac:dyDescent="0.3">
      <c r="A16" s="71">
        <v>14</v>
      </c>
      <c r="B16" s="72">
        <v>286125</v>
      </c>
      <c r="C16" s="73" t="s">
        <v>359</v>
      </c>
      <c r="D16" s="75">
        <v>23844</v>
      </c>
      <c r="E16" s="81">
        <v>24819140</v>
      </c>
    </row>
    <row r="17" spans="1:5" s="45" customFormat="1" ht="16.5" x14ac:dyDescent="0.3">
      <c r="A17" s="71">
        <v>15</v>
      </c>
      <c r="B17" s="72">
        <v>19180575</v>
      </c>
      <c r="C17" s="73" t="s">
        <v>362</v>
      </c>
      <c r="D17" s="75">
        <v>18948</v>
      </c>
      <c r="E17" s="81">
        <v>66906515</v>
      </c>
    </row>
    <row r="18" spans="1:5" s="45" customFormat="1" ht="16.5" x14ac:dyDescent="0.3">
      <c r="A18" s="71">
        <v>16</v>
      </c>
      <c r="B18" s="72">
        <v>13486771</v>
      </c>
      <c r="C18" s="73" t="s">
        <v>79</v>
      </c>
      <c r="D18" s="75">
        <v>23186</v>
      </c>
      <c r="E18" s="81">
        <v>67249913</v>
      </c>
    </row>
    <row r="19" spans="1:5" s="45" customFormat="1" ht="16.5" x14ac:dyDescent="0.3">
      <c r="A19" s="71">
        <v>17</v>
      </c>
      <c r="B19" s="72">
        <v>20713991</v>
      </c>
      <c r="C19" s="73" t="s">
        <v>82</v>
      </c>
      <c r="D19" s="75">
        <v>21536</v>
      </c>
      <c r="E19" s="81">
        <v>55980416</v>
      </c>
    </row>
    <row r="20" spans="1:5" s="45" customFormat="1" ht="16.5" x14ac:dyDescent="0.3">
      <c r="A20" s="71">
        <v>18</v>
      </c>
      <c r="B20" s="72">
        <v>51986767</v>
      </c>
      <c r="C20" s="73" t="s">
        <v>88</v>
      </c>
      <c r="D20" s="75">
        <v>25834</v>
      </c>
      <c r="E20" s="81">
        <v>85343900</v>
      </c>
    </row>
    <row r="21" spans="1:5" s="45" customFormat="1" ht="16.5" x14ac:dyDescent="0.3">
      <c r="A21" s="71">
        <v>19</v>
      </c>
      <c r="B21" s="72">
        <v>79694298</v>
      </c>
      <c r="C21" s="73" t="s">
        <v>85</v>
      </c>
      <c r="D21" s="75">
        <v>27610</v>
      </c>
      <c r="E21" s="81">
        <v>75365522</v>
      </c>
    </row>
    <row r="22" spans="1:5" s="45" customFormat="1" ht="16.5" x14ac:dyDescent="0.3">
      <c r="A22" s="71">
        <v>20</v>
      </c>
      <c r="B22" s="72">
        <v>20951754</v>
      </c>
      <c r="C22" s="73" t="s">
        <v>365</v>
      </c>
      <c r="D22" s="75">
        <v>21716</v>
      </c>
      <c r="E22" s="81">
        <v>46766317</v>
      </c>
    </row>
    <row r="23" spans="1:5" s="45" customFormat="1" ht="16.5" x14ac:dyDescent="0.3">
      <c r="A23" s="71">
        <v>21</v>
      </c>
      <c r="B23" s="72">
        <v>20982678</v>
      </c>
      <c r="C23" s="73" t="s">
        <v>368</v>
      </c>
      <c r="D23" s="75">
        <v>21086</v>
      </c>
      <c r="E23" s="81">
        <v>68035374</v>
      </c>
    </row>
    <row r="24" spans="1:5" s="45" customFormat="1" ht="16.5" x14ac:dyDescent="0.3">
      <c r="A24" s="71">
        <v>22</v>
      </c>
      <c r="B24" s="72">
        <v>63390085</v>
      </c>
      <c r="C24" s="73" t="s">
        <v>91</v>
      </c>
      <c r="D24" s="75">
        <v>21929</v>
      </c>
      <c r="E24" s="81">
        <v>66304909</v>
      </c>
    </row>
    <row r="25" spans="1:5" s="45" customFormat="1" ht="16.5" x14ac:dyDescent="0.3">
      <c r="A25" s="71">
        <v>23</v>
      </c>
      <c r="B25" s="72">
        <v>51957313</v>
      </c>
      <c r="C25" s="73" t="s">
        <v>94</v>
      </c>
      <c r="D25" s="75">
        <v>25226</v>
      </c>
      <c r="E25" s="81">
        <v>85159402</v>
      </c>
    </row>
    <row r="26" spans="1:5" s="45" customFormat="1" ht="16.5" x14ac:dyDescent="0.3">
      <c r="A26" s="71">
        <v>24</v>
      </c>
      <c r="B26" s="72">
        <v>4020580</v>
      </c>
      <c r="C26" s="73" t="s">
        <v>374</v>
      </c>
      <c r="D26" s="75">
        <v>17858</v>
      </c>
      <c r="E26" s="81">
        <v>65708190</v>
      </c>
    </row>
    <row r="27" spans="1:5" s="45" customFormat="1" ht="16.5" x14ac:dyDescent="0.3">
      <c r="A27" s="71">
        <v>25</v>
      </c>
      <c r="B27" s="72">
        <v>41589120</v>
      </c>
      <c r="C27" s="73" t="s">
        <v>377</v>
      </c>
      <c r="D27" s="75">
        <v>19403</v>
      </c>
      <c r="E27" s="81">
        <v>84581165</v>
      </c>
    </row>
    <row r="28" spans="1:5" s="45" customFormat="1" ht="16.5" x14ac:dyDescent="0.3">
      <c r="A28" s="71">
        <v>26</v>
      </c>
      <c r="B28" s="72">
        <v>79231786</v>
      </c>
      <c r="C28" s="73" t="s">
        <v>98</v>
      </c>
      <c r="D28" s="75">
        <v>22227</v>
      </c>
      <c r="E28" s="81">
        <v>67107722</v>
      </c>
    </row>
    <row r="29" spans="1:5" s="45" customFormat="1" ht="16.5" x14ac:dyDescent="0.3">
      <c r="A29" s="71">
        <v>27</v>
      </c>
      <c r="B29" s="72">
        <v>79525581</v>
      </c>
      <c r="C29" s="73" t="s">
        <v>101</v>
      </c>
      <c r="D29" s="75">
        <v>25603</v>
      </c>
      <c r="E29" s="81">
        <v>42602622</v>
      </c>
    </row>
    <row r="30" spans="1:5" s="45" customFormat="1" ht="16.5" x14ac:dyDescent="0.3">
      <c r="A30" s="71">
        <v>28</v>
      </c>
      <c r="B30" s="72">
        <v>20357213</v>
      </c>
      <c r="C30" s="73" t="s">
        <v>379</v>
      </c>
      <c r="D30" s="75">
        <v>22610</v>
      </c>
      <c r="E30" s="81">
        <v>46570184</v>
      </c>
    </row>
    <row r="31" spans="1:5" s="45" customFormat="1" ht="16.5" x14ac:dyDescent="0.3">
      <c r="A31" s="71">
        <v>29</v>
      </c>
      <c r="B31" s="72">
        <v>51597126</v>
      </c>
      <c r="C31" s="73" t="s">
        <v>104</v>
      </c>
      <c r="D31" s="75">
        <v>22358</v>
      </c>
      <c r="E31" s="81">
        <v>98142432</v>
      </c>
    </row>
    <row r="32" spans="1:5" s="45" customFormat="1" ht="16.5" x14ac:dyDescent="0.3">
      <c r="A32" s="71">
        <v>30</v>
      </c>
      <c r="B32" s="72">
        <v>3076877</v>
      </c>
      <c r="C32" s="73" t="s">
        <v>382</v>
      </c>
      <c r="D32" s="75">
        <v>21618</v>
      </c>
      <c r="E32" s="81">
        <v>31827107</v>
      </c>
    </row>
    <row r="33" spans="1:5" s="45" customFormat="1" ht="16.5" x14ac:dyDescent="0.3">
      <c r="A33" s="71">
        <v>31</v>
      </c>
      <c r="B33" s="72">
        <v>19346151</v>
      </c>
      <c r="C33" s="73" t="s">
        <v>107</v>
      </c>
      <c r="D33" s="75">
        <v>21495</v>
      </c>
      <c r="E33" s="81">
        <v>56097650</v>
      </c>
    </row>
    <row r="34" spans="1:5" s="45" customFormat="1" ht="16.5" x14ac:dyDescent="0.3">
      <c r="A34" s="71">
        <v>32</v>
      </c>
      <c r="B34" s="72">
        <v>20903995</v>
      </c>
      <c r="C34" s="73" t="s">
        <v>110</v>
      </c>
      <c r="D34" s="75">
        <v>22676</v>
      </c>
      <c r="E34" s="81">
        <v>75588421</v>
      </c>
    </row>
    <row r="35" spans="1:5" s="45" customFormat="1" ht="16.5" x14ac:dyDescent="0.3">
      <c r="A35" s="71">
        <v>33</v>
      </c>
      <c r="B35" s="72">
        <v>3080725</v>
      </c>
      <c r="C35" s="73" t="s">
        <v>113</v>
      </c>
      <c r="D35" s="75">
        <v>26772</v>
      </c>
      <c r="E35" s="81">
        <v>58915172</v>
      </c>
    </row>
    <row r="36" spans="1:5" s="45" customFormat="1" ht="16.5" x14ac:dyDescent="0.3">
      <c r="A36" s="71">
        <v>34</v>
      </c>
      <c r="B36" s="72">
        <v>51835379</v>
      </c>
      <c r="C36" s="73" t="s">
        <v>116</v>
      </c>
      <c r="D36" s="75">
        <v>24308</v>
      </c>
      <c r="E36" s="81">
        <v>66043226</v>
      </c>
    </row>
    <row r="37" spans="1:5" s="45" customFormat="1" ht="16.5" x14ac:dyDescent="0.3">
      <c r="A37" s="71">
        <v>35</v>
      </c>
      <c r="B37" s="72">
        <v>11517943</v>
      </c>
      <c r="C37" s="73" t="s">
        <v>119</v>
      </c>
      <c r="D37" s="75">
        <v>23230</v>
      </c>
      <c r="E37" s="81">
        <v>52443046</v>
      </c>
    </row>
    <row r="38" spans="1:5" s="45" customFormat="1" ht="16.5" x14ac:dyDescent="0.3">
      <c r="A38" s="71">
        <v>36</v>
      </c>
      <c r="B38" s="42">
        <v>51965194</v>
      </c>
      <c r="C38" s="73" t="s">
        <v>122</v>
      </c>
      <c r="D38" s="48">
        <v>23440</v>
      </c>
      <c r="E38" s="81">
        <v>79209685</v>
      </c>
    </row>
    <row r="39" spans="1:5" s="45" customFormat="1" ht="16.5" x14ac:dyDescent="0.3">
      <c r="A39" s="71">
        <v>37</v>
      </c>
      <c r="B39" s="72">
        <v>65710691</v>
      </c>
      <c r="C39" s="73" t="s">
        <v>123</v>
      </c>
      <c r="D39" s="75">
        <v>23670</v>
      </c>
      <c r="E39" s="81">
        <v>45579524</v>
      </c>
    </row>
    <row r="40" spans="1:5" s="45" customFormat="1" ht="16.5" x14ac:dyDescent="0.3">
      <c r="A40" s="71">
        <v>38</v>
      </c>
      <c r="B40" s="72">
        <v>52112688</v>
      </c>
      <c r="C40" s="73" t="s">
        <v>126</v>
      </c>
      <c r="D40" s="75">
        <v>26309</v>
      </c>
      <c r="E40" s="81">
        <v>70159290</v>
      </c>
    </row>
    <row r="41" spans="1:5" s="45" customFormat="1" ht="16.5" x14ac:dyDescent="0.3">
      <c r="A41" s="71">
        <v>39</v>
      </c>
      <c r="B41" s="72">
        <v>35374896</v>
      </c>
      <c r="C41" s="73" t="s">
        <v>129</v>
      </c>
      <c r="D41" s="75">
        <v>22981</v>
      </c>
      <c r="E41" s="81">
        <v>63824846</v>
      </c>
    </row>
    <row r="42" spans="1:5" s="45" customFormat="1" ht="16.5" x14ac:dyDescent="0.3">
      <c r="A42" s="71">
        <v>40</v>
      </c>
      <c r="B42" s="72">
        <v>20729739</v>
      </c>
      <c r="C42" s="73" t="s">
        <v>132</v>
      </c>
      <c r="D42" s="75">
        <v>25330</v>
      </c>
      <c r="E42" s="81">
        <v>34774707</v>
      </c>
    </row>
    <row r="43" spans="1:5" s="45" customFormat="1" ht="16.5" x14ac:dyDescent="0.3">
      <c r="A43" s="71">
        <v>41</v>
      </c>
      <c r="B43" s="72">
        <v>39560674</v>
      </c>
      <c r="C43" s="73" t="s">
        <v>135</v>
      </c>
      <c r="D43" s="75">
        <v>23731</v>
      </c>
      <c r="E43" s="81">
        <v>81835986</v>
      </c>
    </row>
    <row r="44" spans="1:5" s="45" customFormat="1" ht="16.5" x14ac:dyDescent="0.3">
      <c r="A44" s="71">
        <v>42</v>
      </c>
      <c r="B44" s="72">
        <v>79307878</v>
      </c>
      <c r="C44" s="73" t="s">
        <v>138</v>
      </c>
      <c r="D44" s="75">
        <v>23537</v>
      </c>
      <c r="E44" s="81">
        <v>57864337</v>
      </c>
    </row>
    <row r="45" spans="1:5" s="45" customFormat="1" ht="16.5" x14ac:dyDescent="0.3">
      <c r="A45" s="71">
        <v>43</v>
      </c>
      <c r="B45" s="72">
        <v>19262805</v>
      </c>
      <c r="C45" s="73" t="s">
        <v>391</v>
      </c>
      <c r="D45" s="75">
        <v>21121</v>
      </c>
      <c r="E45" s="81">
        <v>63954349</v>
      </c>
    </row>
    <row r="46" spans="1:5" s="45" customFormat="1" ht="16.5" x14ac:dyDescent="0.3">
      <c r="A46" s="71">
        <v>44</v>
      </c>
      <c r="B46" s="72">
        <v>39547869</v>
      </c>
      <c r="C46" s="73" t="s">
        <v>139</v>
      </c>
      <c r="D46" s="75">
        <v>25142</v>
      </c>
      <c r="E46" s="81">
        <v>63985937</v>
      </c>
    </row>
    <row r="47" spans="1:5" s="45" customFormat="1" ht="16.5" x14ac:dyDescent="0.3">
      <c r="A47" s="71">
        <v>45</v>
      </c>
      <c r="B47" s="72">
        <v>3249973</v>
      </c>
      <c r="C47" s="73" t="s">
        <v>142</v>
      </c>
      <c r="D47" s="75">
        <v>20713</v>
      </c>
      <c r="E47" s="81">
        <v>63648009</v>
      </c>
    </row>
    <row r="48" spans="1:5" s="45" customFormat="1" ht="16.5" x14ac:dyDescent="0.3">
      <c r="A48" s="71">
        <v>46</v>
      </c>
      <c r="B48" s="72">
        <v>12118865</v>
      </c>
      <c r="C48" s="73" t="s">
        <v>145</v>
      </c>
      <c r="D48" s="75">
        <v>22190</v>
      </c>
      <c r="E48" s="81">
        <v>56279848</v>
      </c>
    </row>
    <row r="49" spans="1:5" s="45" customFormat="1" ht="16.5" x14ac:dyDescent="0.3">
      <c r="A49" s="71">
        <v>47</v>
      </c>
      <c r="B49" s="72">
        <v>80428017</v>
      </c>
      <c r="C49" s="73" t="s">
        <v>146</v>
      </c>
      <c r="D49" s="75">
        <v>25327</v>
      </c>
      <c r="E49" s="81">
        <v>74885520</v>
      </c>
    </row>
    <row r="50" spans="1:5" s="45" customFormat="1" ht="16.5" x14ac:dyDescent="0.3">
      <c r="A50" s="71">
        <v>48</v>
      </c>
      <c r="B50" s="72">
        <v>20994083</v>
      </c>
      <c r="C50" s="73" t="s">
        <v>148</v>
      </c>
      <c r="D50" s="75">
        <v>24080</v>
      </c>
      <c r="E50" s="81">
        <v>75990027</v>
      </c>
    </row>
    <row r="51" spans="1:5" s="45" customFormat="1" ht="16.5" x14ac:dyDescent="0.3">
      <c r="A51" s="71">
        <v>49</v>
      </c>
      <c r="B51" s="72">
        <v>41656021</v>
      </c>
      <c r="C51" s="73" t="s">
        <v>394</v>
      </c>
      <c r="D51" s="75">
        <v>20413</v>
      </c>
      <c r="E51" s="81">
        <v>53923189</v>
      </c>
    </row>
    <row r="52" spans="1:5" s="45" customFormat="1" ht="16.5" x14ac:dyDescent="0.3">
      <c r="A52" s="71">
        <v>50</v>
      </c>
      <c r="B52" s="72">
        <v>41694946</v>
      </c>
      <c r="C52" s="73" t="s">
        <v>397</v>
      </c>
      <c r="D52" s="75">
        <v>20011</v>
      </c>
      <c r="E52" s="81">
        <v>65390537</v>
      </c>
    </row>
    <row r="53" spans="1:5" s="45" customFormat="1" ht="16.5" x14ac:dyDescent="0.3">
      <c r="A53" s="71">
        <v>51</v>
      </c>
      <c r="B53" s="72">
        <v>20483634</v>
      </c>
      <c r="C53" s="73" t="s">
        <v>151</v>
      </c>
      <c r="D53" s="75">
        <v>24032</v>
      </c>
      <c r="E53" s="81">
        <v>73725780</v>
      </c>
    </row>
    <row r="54" spans="1:5" s="45" customFormat="1" ht="16.5" x14ac:dyDescent="0.3">
      <c r="A54" s="71">
        <v>52</v>
      </c>
      <c r="B54" s="79">
        <v>79533151</v>
      </c>
      <c r="C54" s="80" t="s">
        <v>154</v>
      </c>
      <c r="D54" s="74">
        <v>25992</v>
      </c>
      <c r="E54" s="81">
        <v>66426309</v>
      </c>
    </row>
    <row r="55" spans="1:5" s="45" customFormat="1" ht="16.5" x14ac:dyDescent="0.3">
      <c r="A55" s="71">
        <v>53</v>
      </c>
      <c r="B55" s="72">
        <v>79331252</v>
      </c>
      <c r="C55" s="73" t="s">
        <v>157</v>
      </c>
      <c r="D55" s="75">
        <v>23745</v>
      </c>
      <c r="E55" s="81">
        <v>75632553</v>
      </c>
    </row>
    <row r="56" spans="1:5" s="45" customFormat="1" ht="16.5" x14ac:dyDescent="0.3">
      <c r="A56" s="71">
        <v>54</v>
      </c>
      <c r="B56" s="72">
        <v>79061980</v>
      </c>
      <c r="C56" s="73" t="s">
        <v>160</v>
      </c>
      <c r="D56" s="75">
        <v>23737</v>
      </c>
      <c r="E56" s="81">
        <v>74566374</v>
      </c>
    </row>
    <row r="57" spans="1:5" s="45" customFormat="1" ht="16.5" x14ac:dyDescent="0.3">
      <c r="A57" s="71">
        <v>55</v>
      </c>
      <c r="B57" s="72">
        <v>19419425</v>
      </c>
      <c r="C57" s="73" t="s">
        <v>163</v>
      </c>
      <c r="D57" s="75">
        <v>22065</v>
      </c>
      <c r="E57" s="81">
        <v>77270469</v>
      </c>
    </row>
    <row r="58" spans="1:5" s="45" customFormat="1" ht="16.5" x14ac:dyDescent="0.3">
      <c r="A58" s="71">
        <v>56</v>
      </c>
      <c r="B58" s="72">
        <v>20530585</v>
      </c>
      <c r="C58" s="73" t="s">
        <v>406</v>
      </c>
      <c r="D58" s="75">
        <v>20979</v>
      </c>
      <c r="E58" s="81">
        <v>33550535</v>
      </c>
    </row>
    <row r="59" spans="1:5" s="45" customFormat="1" ht="16.5" x14ac:dyDescent="0.3">
      <c r="A59" s="71">
        <v>57</v>
      </c>
      <c r="B59" s="72">
        <v>35472106</v>
      </c>
      <c r="C59" s="73" t="s">
        <v>165</v>
      </c>
      <c r="D59" s="75">
        <v>23657</v>
      </c>
      <c r="E59" s="81">
        <v>75218658</v>
      </c>
    </row>
    <row r="60" spans="1:5" s="45" customFormat="1" ht="16.5" x14ac:dyDescent="0.3">
      <c r="A60" s="71">
        <v>58</v>
      </c>
      <c r="B60" s="72">
        <v>79579510</v>
      </c>
      <c r="C60" s="73" t="s">
        <v>169</v>
      </c>
      <c r="D60" s="75">
        <v>26169</v>
      </c>
      <c r="E60" s="81">
        <v>103483089</v>
      </c>
    </row>
    <row r="61" spans="1:5" s="45" customFormat="1" ht="16.5" x14ac:dyDescent="0.3">
      <c r="A61" s="71">
        <v>59</v>
      </c>
      <c r="B61" s="72">
        <v>39698730</v>
      </c>
      <c r="C61" s="73" t="s">
        <v>172</v>
      </c>
      <c r="D61" s="75">
        <v>23005</v>
      </c>
      <c r="E61" s="81">
        <v>37986057</v>
      </c>
    </row>
    <row r="62" spans="1:5" s="45" customFormat="1" ht="16.5" x14ac:dyDescent="0.3">
      <c r="A62" s="71">
        <v>60</v>
      </c>
      <c r="B62" s="76">
        <v>3076304</v>
      </c>
      <c r="C62" s="77" t="s">
        <v>409</v>
      </c>
      <c r="D62" s="78">
        <v>19147</v>
      </c>
      <c r="E62" s="81">
        <v>68120344</v>
      </c>
    </row>
    <row r="63" spans="1:5" s="45" customFormat="1" ht="16.5" x14ac:dyDescent="0.3">
      <c r="A63" s="71">
        <v>61</v>
      </c>
      <c r="B63" s="72">
        <v>79562549</v>
      </c>
      <c r="C63" s="73" t="s">
        <v>196</v>
      </c>
      <c r="D63" s="75">
        <v>25852</v>
      </c>
      <c r="E63" s="81">
        <v>6559418</v>
      </c>
    </row>
    <row r="64" spans="1:5" s="45" customFormat="1" ht="17.25" thickBot="1" x14ac:dyDescent="0.35">
      <c r="A64" s="163" t="s">
        <v>13</v>
      </c>
      <c r="B64" s="164"/>
      <c r="C64" s="164"/>
      <c r="D64" s="164"/>
      <c r="E64" s="82">
        <f>SUM(E3:E63)</f>
        <v>3868500540</v>
      </c>
    </row>
  </sheetData>
  <mergeCells count="2">
    <mergeCell ref="A1:E1"/>
    <mergeCell ref="A64:D6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E7" sqref="E7"/>
    </sheetView>
  </sheetViews>
  <sheetFormatPr baseColWidth="10" defaultRowHeight="15.75" x14ac:dyDescent="0.25"/>
  <cols>
    <col min="1" max="1" width="3.42578125" style="34" bestFit="1" customWidth="1"/>
    <col min="2" max="2" width="39.5703125" style="34" bestFit="1" customWidth="1"/>
    <col min="3" max="3" width="9" style="34" bestFit="1" customWidth="1"/>
    <col min="4" max="4" width="14.28515625" style="34" customWidth="1"/>
    <col min="5" max="5" width="58.140625" style="34" customWidth="1"/>
    <col min="6" max="6" width="16.28515625" style="35" customWidth="1"/>
    <col min="7" max="7" width="13.5703125" style="35" customWidth="1"/>
    <col min="8" max="8" width="13.7109375" style="35" bestFit="1" customWidth="1"/>
    <col min="9" max="16384" width="11.42578125" style="34"/>
  </cols>
  <sheetData>
    <row r="1" spans="1:8" ht="22.5" customHeight="1" x14ac:dyDescent="0.25">
      <c r="A1" s="160" t="s">
        <v>352</v>
      </c>
      <c r="B1" s="161"/>
      <c r="C1" s="161"/>
      <c r="D1" s="161"/>
      <c r="E1" s="161"/>
      <c r="F1" s="161"/>
      <c r="G1" s="161"/>
      <c r="H1" s="162"/>
    </row>
    <row r="2" spans="1:8" ht="33" x14ac:dyDescent="0.25">
      <c r="A2" s="131" t="s">
        <v>15</v>
      </c>
      <c r="B2" s="132" t="s">
        <v>16</v>
      </c>
      <c r="C2" s="132" t="s">
        <v>189</v>
      </c>
      <c r="D2" s="132" t="s">
        <v>190</v>
      </c>
      <c r="E2" s="132" t="s">
        <v>17</v>
      </c>
      <c r="F2" s="132" t="s">
        <v>18</v>
      </c>
      <c r="G2" s="132" t="s">
        <v>19</v>
      </c>
      <c r="H2" s="133" t="s">
        <v>191</v>
      </c>
    </row>
    <row r="3" spans="1:8" s="36" customFormat="1" ht="33" x14ac:dyDescent="0.25">
      <c r="A3" s="46">
        <v>1</v>
      </c>
      <c r="B3" s="47" t="s">
        <v>55</v>
      </c>
      <c r="C3" s="42">
        <v>20585843</v>
      </c>
      <c r="D3" s="58">
        <v>23386</v>
      </c>
      <c r="E3" s="47" t="s">
        <v>343</v>
      </c>
      <c r="F3" s="42" t="s">
        <v>344</v>
      </c>
      <c r="G3" s="49">
        <v>77322000</v>
      </c>
      <c r="H3" s="63">
        <v>162436000</v>
      </c>
    </row>
    <row r="4" spans="1:8" s="36" customFormat="1" ht="16.5" x14ac:dyDescent="0.3">
      <c r="A4" s="46">
        <v>2</v>
      </c>
      <c r="B4" s="47" t="s">
        <v>56</v>
      </c>
      <c r="C4" s="42">
        <v>80260210</v>
      </c>
      <c r="D4" s="48">
        <v>22075</v>
      </c>
      <c r="E4" s="47" t="s">
        <v>57</v>
      </c>
      <c r="F4" s="42" t="s">
        <v>58</v>
      </c>
      <c r="G4" s="64">
        <v>99373920</v>
      </c>
      <c r="H4" s="63">
        <v>221862000</v>
      </c>
    </row>
    <row r="5" spans="1:8" s="36" customFormat="1" ht="66" x14ac:dyDescent="0.25">
      <c r="A5" s="46">
        <v>3</v>
      </c>
      <c r="B5" s="47" t="s">
        <v>59</v>
      </c>
      <c r="C5" s="42">
        <v>3090719</v>
      </c>
      <c r="D5" s="48">
        <v>25481</v>
      </c>
      <c r="E5" s="47" t="s">
        <v>60</v>
      </c>
      <c r="F5" s="42" t="s">
        <v>61</v>
      </c>
      <c r="G5" s="49">
        <v>73920000</v>
      </c>
      <c r="H5" s="63">
        <v>142817000</v>
      </c>
    </row>
    <row r="6" spans="1:8" s="36" customFormat="1" ht="16.5" x14ac:dyDescent="0.25">
      <c r="A6" s="46">
        <v>4</v>
      </c>
      <c r="B6" s="47" t="s">
        <v>62</v>
      </c>
      <c r="C6" s="42">
        <v>20526706</v>
      </c>
      <c r="D6" s="48">
        <v>20708</v>
      </c>
      <c r="E6" s="47" t="s">
        <v>63</v>
      </c>
      <c r="F6" s="42" t="s">
        <v>64</v>
      </c>
      <c r="G6" s="49">
        <v>48960000</v>
      </c>
      <c r="H6" s="63">
        <v>96740000</v>
      </c>
    </row>
    <row r="7" spans="1:8" s="36" customFormat="1" ht="33" x14ac:dyDescent="0.3">
      <c r="A7" s="46">
        <v>5</v>
      </c>
      <c r="B7" s="47" t="s">
        <v>65</v>
      </c>
      <c r="C7" s="42">
        <v>79047259</v>
      </c>
      <c r="D7" s="48">
        <v>24211</v>
      </c>
      <c r="E7" s="47" t="s">
        <v>66</v>
      </c>
      <c r="F7" s="42" t="s">
        <v>67</v>
      </c>
      <c r="G7" s="64">
        <v>99373920</v>
      </c>
      <c r="H7" s="63">
        <v>130660000</v>
      </c>
    </row>
    <row r="8" spans="1:8" s="36" customFormat="1" ht="33" x14ac:dyDescent="0.25">
      <c r="A8" s="46">
        <v>6</v>
      </c>
      <c r="B8" s="47" t="s">
        <v>353</v>
      </c>
      <c r="C8" s="42">
        <v>41563052</v>
      </c>
      <c r="D8" s="42"/>
      <c r="E8" s="47" t="s">
        <v>354</v>
      </c>
      <c r="F8" s="42" t="s">
        <v>355</v>
      </c>
      <c r="G8" s="49">
        <v>21117938</v>
      </c>
      <c r="H8" s="63">
        <v>110000000</v>
      </c>
    </row>
    <row r="9" spans="1:8" s="36" customFormat="1" ht="16.5" x14ac:dyDescent="0.3">
      <c r="A9" s="46">
        <v>7</v>
      </c>
      <c r="B9" s="47" t="s">
        <v>68</v>
      </c>
      <c r="C9" s="42">
        <v>19480036</v>
      </c>
      <c r="D9" s="48">
        <v>22640</v>
      </c>
      <c r="E9" s="47" t="s">
        <v>69</v>
      </c>
      <c r="F9" s="42" t="s">
        <v>192</v>
      </c>
      <c r="G9" s="64">
        <v>86000000</v>
      </c>
      <c r="H9" s="63">
        <v>135036000</v>
      </c>
    </row>
    <row r="10" spans="1:8" s="36" customFormat="1" ht="33" x14ac:dyDescent="0.25">
      <c r="A10" s="46">
        <v>8</v>
      </c>
      <c r="B10" s="47" t="s">
        <v>70</v>
      </c>
      <c r="C10" s="42">
        <v>79756785</v>
      </c>
      <c r="D10" s="48">
        <v>27583</v>
      </c>
      <c r="E10" s="47" t="s">
        <v>71</v>
      </c>
      <c r="F10" s="48" t="s">
        <v>72</v>
      </c>
      <c r="G10" s="49">
        <v>82734480</v>
      </c>
      <c r="H10" s="63">
        <v>153294960</v>
      </c>
    </row>
    <row r="11" spans="1:8" s="36" customFormat="1" ht="49.5" x14ac:dyDescent="0.25">
      <c r="A11" s="46">
        <v>9</v>
      </c>
      <c r="B11" s="47" t="s">
        <v>73</v>
      </c>
      <c r="C11" s="42">
        <v>79268034</v>
      </c>
      <c r="D11" s="48">
        <v>22997</v>
      </c>
      <c r="E11" s="47" t="s">
        <v>74</v>
      </c>
      <c r="F11" s="42" t="s">
        <v>193</v>
      </c>
      <c r="G11" s="66">
        <v>99373920</v>
      </c>
      <c r="H11" s="63">
        <v>303350000</v>
      </c>
    </row>
    <row r="12" spans="1:8" s="36" customFormat="1" ht="33" x14ac:dyDescent="0.25">
      <c r="A12" s="46">
        <v>10</v>
      </c>
      <c r="B12" s="47" t="s">
        <v>356</v>
      </c>
      <c r="C12" s="42">
        <v>19165861</v>
      </c>
      <c r="D12" s="48">
        <v>19042</v>
      </c>
      <c r="E12" s="47" t="s">
        <v>357</v>
      </c>
      <c r="F12" s="42" t="s">
        <v>358</v>
      </c>
      <c r="G12" s="49">
        <v>75377738</v>
      </c>
      <c r="H12" s="63">
        <v>271840000</v>
      </c>
    </row>
    <row r="13" spans="1:8" s="36" customFormat="1" ht="33" x14ac:dyDescent="0.3">
      <c r="A13" s="46">
        <v>11</v>
      </c>
      <c r="B13" s="47" t="s">
        <v>75</v>
      </c>
      <c r="C13" s="42">
        <v>79327092</v>
      </c>
      <c r="D13" s="48">
        <v>23727</v>
      </c>
      <c r="E13" s="47" t="s">
        <v>76</v>
      </c>
      <c r="F13" s="42" t="s">
        <v>194</v>
      </c>
      <c r="G13" s="64">
        <v>93749040</v>
      </c>
      <c r="H13" s="63">
        <v>108350000</v>
      </c>
    </row>
    <row r="14" spans="1:8" s="36" customFormat="1" ht="49.5" x14ac:dyDescent="0.3">
      <c r="A14" s="46">
        <v>12</v>
      </c>
      <c r="B14" s="47" t="s">
        <v>77</v>
      </c>
      <c r="C14" s="42">
        <v>35521289</v>
      </c>
      <c r="D14" s="48">
        <v>24779</v>
      </c>
      <c r="E14" s="50" t="s">
        <v>345</v>
      </c>
      <c r="F14" s="42">
        <v>2001983</v>
      </c>
      <c r="G14" s="49">
        <v>93749040</v>
      </c>
      <c r="H14" s="63">
        <v>323752000</v>
      </c>
    </row>
    <row r="15" spans="1:8" s="36" customFormat="1" ht="33" x14ac:dyDescent="0.3">
      <c r="A15" s="46">
        <v>13</v>
      </c>
      <c r="B15" s="47" t="s">
        <v>78</v>
      </c>
      <c r="C15" s="42">
        <v>79498634</v>
      </c>
      <c r="D15" s="48">
        <v>25429</v>
      </c>
      <c r="E15" s="50" t="s">
        <v>346</v>
      </c>
      <c r="F15" s="60" t="s">
        <v>347</v>
      </c>
      <c r="G15" s="61">
        <v>82734480</v>
      </c>
      <c r="H15" s="65">
        <v>166925240</v>
      </c>
    </row>
    <row r="16" spans="1:8" s="36" customFormat="1" ht="33" x14ac:dyDescent="0.25">
      <c r="A16" s="46">
        <v>14</v>
      </c>
      <c r="B16" s="47" t="s">
        <v>359</v>
      </c>
      <c r="C16" s="42">
        <v>286125</v>
      </c>
      <c r="D16" s="48">
        <v>23844</v>
      </c>
      <c r="E16" s="47" t="s">
        <v>360</v>
      </c>
      <c r="F16" s="42" t="s">
        <v>361</v>
      </c>
      <c r="G16" s="49">
        <v>25417497</v>
      </c>
      <c r="H16" s="63">
        <v>173100000</v>
      </c>
    </row>
    <row r="17" spans="1:8" s="36" customFormat="1" ht="16.5" x14ac:dyDescent="0.25">
      <c r="A17" s="46">
        <v>15</v>
      </c>
      <c r="B17" s="47" t="s">
        <v>362</v>
      </c>
      <c r="C17" s="42">
        <v>19180575</v>
      </c>
      <c r="D17" s="48">
        <v>18948</v>
      </c>
      <c r="E17" s="47" t="s">
        <v>363</v>
      </c>
      <c r="F17" s="42" t="s">
        <v>364</v>
      </c>
      <c r="G17" s="49">
        <v>75198482</v>
      </c>
      <c r="H17" s="63">
        <v>231423500</v>
      </c>
    </row>
    <row r="18" spans="1:8" s="36" customFormat="1" ht="33" x14ac:dyDescent="0.25">
      <c r="A18" s="46">
        <v>16</v>
      </c>
      <c r="B18" s="47" t="s">
        <v>79</v>
      </c>
      <c r="C18" s="42">
        <v>13486771</v>
      </c>
      <c r="D18" s="48">
        <v>24479</v>
      </c>
      <c r="E18" s="47" t="s">
        <v>80</v>
      </c>
      <c r="F18" s="42" t="s">
        <v>81</v>
      </c>
      <c r="G18" s="49">
        <v>82734480</v>
      </c>
      <c r="H18" s="63">
        <v>285350000</v>
      </c>
    </row>
    <row r="19" spans="1:8" s="36" customFormat="1" ht="33" x14ac:dyDescent="0.25">
      <c r="A19" s="46">
        <v>17</v>
      </c>
      <c r="B19" s="47" t="s">
        <v>82</v>
      </c>
      <c r="C19" s="42">
        <v>20713991</v>
      </c>
      <c r="D19" s="48">
        <v>21536</v>
      </c>
      <c r="E19" s="47" t="s">
        <v>83</v>
      </c>
      <c r="F19" s="42" t="s">
        <v>84</v>
      </c>
      <c r="G19" s="49">
        <v>77322000</v>
      </c>
      <c r="H19" s="63">
        <v>184590000</v>
      </c>
    </row>
    <row r="20" spans="1:8" s="36" customFormat="1" ht="49.5" x14ac:dyDescent="0.25">
      <c r="A20" s="46">
        <v>18</v>
      </c>
      <c r="B20" s="47" t="s">
        <v>88</v>
      </c>
      <c r="C20" s="42">
        <v>51986767</v>
      </c>
      <c r="D20" s="48">
        <v>25834</v>
      </c>
      <c r="E20" s="47" t="s">
        <v>89</v>
      </c>
      <c r="F20" s="42" t="s">
        <v>90</v>
      </c>
      <c r="G20" s="49">
        <v>93749040</v>
      </c>
      <c r="H20" s="63">
        <v>337000000</v>
      </c>
    </row>
    <row r="21" spans="1:8" s="36" customFormat="1" ht="16.5" x14ac:dyDescent="0.25">
      <c r="A21" s="46">
        <v>19</v>
      </c>
      <c r="B21" s="47" t="s">
        <v>85</v>
      </c>
      <c r="C21" s="42">
        <v>79694298</v>
      </c>
      <c r="D21" s="48">
        <v>27610</v>
      </c>
      <c r="E21" s="47" t="s">
        <v>86</v>
      </c>
      <c r="F21" s="42" t="s">
        <v>87</v>
      </c>
      <c r="G21" s="49">
        <v>88526040</v>
      </c>
      <c r="H21" s="63">
        <v>225023148</v>
      </c>
    </row>
    <row r="22" spans="1:8" s="36" customFormat="1" ht="16.5" x14ac:dyDescent="0.25">
      <c r="A22" s="46">
        <v>20</v>
      </c>
      <c r="B22" s="47" t="s">
        <v>365</v>
      </c>
      <c r="C22" s="42">
        <v>20951754</v>
      </c>
      <c r="D22" s="48">
        <v>21716</v>
      </c>
      <c r="E22" s="47" t="s">
        <v>366</v>
      </c>
      <c r="F22" s="42" t="s">
        <v>367</v>
      </c>
      <c r="G22" s="49">
        <v>51033007</v>
      </c>
      <c r="H22" s="63">
        <v>140144500</v>
      </c>
    </row>
    <row r="23" spans="1:8" s="36" customFormat="1" ht="16.5" x14ac:dyDescent="0.25">
      <c r="A23" s="46">
        <v>21</v>
      </c>
      <c r="B23" s="47" t="s">
        <v>368</v>
      </c>
      <c r="C23" s="42">
        <v>20982678</v>
      </c>
      <c r="D23" s="48">
        <v>21086</v>
      </c>
      <c r="E23" s="47" t="s">
        <v>369</v>
      </c>
      <c r="F23" s="42" t="s">
        <v>370</v>
      </c>
      <c r="G23" s="49">
        <v>74279196</v>
      </c>
      <c r="H23" s="63">
        <v>305515500</v>
      </c>
    </row>
    <row r="24" spans="1:8" s="36" customFormat="1" ht="16.5" x14ac:dyDescent="0.25">
      <c r="A24" s="46">
        <v>22</v>
      </c>
      <c r="B24" s="47" t="s">
        <v>371</v>
      </c>
      <c r="C24" s="42">
        <v>79111111</v>
      </c>
      <c r="D24" s="48">
        <v>21314</v>
      </c>
      <c r="E24" s="47" t="s">
        <v>372</v>
      </c>
      <c r="F24" s="42" t="s">
        <v>373</v>
      </c>
      <c r="G24" s="49">
        <v>31827414</v>
      </c>
      <c r="H24" s="63">
        <v>58000000</v>
      </c>
    </row>
    <row r="25" spans="1:8" s="36" customFormat="1" ht="33" x14ac:dyDescent="0.25">
      <c r="A25" s="46">
        <v>23</v>
      </c>
      <c r="B25" s="47" t="s">
        <v>91</v>
      </c>
      <c r="C25" s="42">
        <v>63390085</v>
      </c>
      <c r="D25" s="48">
        <v>21929</v>
      </c>
      <c r="E25" s="47" t="s">
        <v>92</v>
      </c>
      <c r="F25" s="42" t="s">
        <v>93</v>
      </c>
      <c r="G25" s="49">
        <v>82734480</v>
      </c>
      <c r="H25" s="63">
        <v>205000000</v>
      </c>
    </row>
    <row r="26" spans="1:8" s="36" customFormat="1" ht="33" x14ac:dyDescent="0.25">
      <c r="A26" s="46">
        <v>24</v>
      </c>
      <c r="B26" s="47" t="s">
        <v>94</v>
      </c>
      <c r="C26" s="42">
        <v>51957313</v>
      </c>
      <c r="D26" s="48">
        <v>25226</v>
      </c>
      <c r="E26" s="47" t="s">
        <v>95</v>
      </c>
      <c r="F26" s="42" t="s">
        <v>96</v>
      </c>
      <c r="G26" s="66">
        <v>93749040</v>
      </c>
      <c r="H26" s="63">
        <v>269780000</v>
      </c>
    </row>
    <row r="27" spans="1:8" s="36" customFormat="1" ht="16.5" x14ac:dyDescent="0.25">
      <c r="A27" s="46">
        <v>25</v>
      </c>
      <c r="B27" s="47" t="s">
        <v>374</v>
      </c>
      <c r="C27" s="42">
        <v>4020580</v>
      </c>
      <c r="D27" s="48">
        <v>17858</v>
      </c>
      <c r="E27" s="47" t="s">
        <v>375</v>
      </c>
      <c r="F27" s="42" t="s">
        <v>376</v>
      </c>
      <c r="G27" s="49">
        <v>82734480</v>
      </c>
      <c r="H27" s="63">
        <v>95700000</v>
      </c>
    </row>
    <row r="28" spans="1:8" s="36" customFormat="1" ht="16.5" x14ac:dyDescent="0.25">
      <c r="A28" s="46">
        <v>26</v>
      </c>
      <c r="B28" s="47" t="s">
        <v>377</v>
      </c>
      <c r="C28" s="42">
        <v>41589120</v>
      </c>
      <c r="D28" s="48">
        <v>19403</v>
      </c>
      <c r="E28" s="47" t="s">
        <v>378</v>
      </c>
      <c r="F28" s="42" t="s">
        <v>97</v>
      </c>
      <c r="G28" s="49">
        <v>93749040</v>
      </c>
      <c r="H28" s="63">
        <v>150000000</v>
      </c>
    </row>
    <row r="29" spans="1:8" s="36" customFormat="1" ht="66" x14ac:dyDescent="0.25">
      <c r="A29" s="46">
        <v>27</v>
      </c>
      <c r="B29" s="47" t="s">
        <v>98</v>
      </c>
      <c r="C29" s="42">
        <v>79231786</v>
      </c>
      <c r="D29" s="48">
        <v>22221</v>
      </c>
      <c r="E29" s="47" t="s">
        <v>99</v>
      </c>
      <c r="F29" s="42" t="s">
        <v>100</v>
      </c>
      <c r="G29" s="49">
        <v>82734480</v>
      </c>
      <c r="H29" s="63">
        <v>165500000</v>
      </c>
    </row>
    <row r="30" spans="1:8" s="36" customFormat="1" ht="33" x14ac:dyDescent="0.25">
      <c r="A30" s="46">
        <v>28</v>
      </c>
      <c r="B30" s="47" t="s">
        <v>101</v>
      </c>
      <c r="C30" s="42">
        <v>79525581</v>
      </c>
      <c r="D30" s="48">
        <v>25603</v>
      </c>
      <c r="E30" s="47" t="s">
        <v>102</v>
      </c>
      <c r="F30" s="42" t="s">
        <v>103</v>
      </c>
      <c r="G30" s="49">
        <v>62000000</v>
      </c>
      <c r="H30" s="63">
        <v>231500000</v>
      </c>
    </row>
    <row r="31" spans="1:8" s="36" customFormat="1" ht="33" x14ac:dyDescent="0.25">
      <c r="A31" s="46">
        <v>29</v>
      </c>
      <c r="B31" s="47" t="s">
        <v>379</v>
      </c>
      <c r="C31" s="42">
        <v>20357213</v>
      </c>
      <c r="D31" s="48">
        <v>22610</v>
      </c>
      <c r="E31" s="47" t="s">
        <v>380</v>
      </c>
      <c r="F31" s="42" t="s">
        <v>381</v>
      </c>
      <c r="G31" s="49">
        <v>88526040</v>
      </c>
      <c r="H31" s="63">
        <v>270322000</v>
      </c>
    </row>
    <row r="32" spans="1:8" s="36" customFormat="1" ht="66" x14ac:dyDescent="0.25">
      <c r="A32" s="46">
        <v>30</v>
      </c>
      <c r="B32" s="47" t="s">
        <v>104</v>
      </c>
      <c r="C32" s="42">
        <v>51597126</v>
      </c>
      <c r="D32" s="48">
        <v>22358</v>
      </c>
      <c r="E32" s="47" t="s">
        <v>105</v>
      </c>
      <c r="F32" s="42" t="s">
        <v>106</v>
      </c>
      <c r="G32" s="66">
        <v>99373920</v>
      </c>
      <c r="H32" s="63">
        <v>138100000</v>
      </c>
    </row>
    <row r="33" spans="1:8" s="36" customFormat="1" ht="33" x14ac:dyDescent="0.25">
      <c r="A33" s="46">
        <v>31</v>
      </c>
      <c r="B33" s="47" t="s">
        <v>382</v>
      </c>
      <c r="C33" s="42">
        <v>3076877</v>
      </c>
      <c r="D33" s="48">
        <v>21618</v>
      </c>
      <c r="E33" s="47" t="s">
        <v>383</v>
      </c>
      <c r="F33" s="42" t="s">
        <v>384</v>
      </c>
      <c r="G33" s="49">
        <v>37212251</v>
      </c>
      <c r="H33" s="63">
        <v>155000000</v>
      </c>
    </row>
    <row r="34" spans="1:8" s="36" customFormat="1" ht="49.5" x14ac:dyDescent="0.25">
      <c r="A34" s="46">
        <v>32</v>
      </c>
      <c r="B34" s="47" t="s">
        <v>107</v>
      </c>
      <c r="C34" s="42">
        <v>19346151</v>
      </c>
      <c r="D34" s="48">
        <v>21495</v>
      </c>
      <c r="E34" s="47" t="s">
        <v>108</v>
      </c>
      <c r="F34" s="42" t="s">
        <v>109</v>
      </c>
      <c r="G34" s="49">
        <v>77322000</v>
      </c>
      <c r="H34" s="63">
        <v>135670500</v>
      </c>
    </row>
    <row r="35" spans="1:8" s="36" customFormat="1" ht="33" x14ac:dyDescent="0.25">
      <c r="A35" s="46">
        <v>33</v>
      </c>
      <c r="B35" s="47" t="s">
        <v>385</v>
      </c>
      <c r="C35" s="42">
        <v>19269921</v>
      </c>
      <c r="D35" s="48">
        <v>20554</v>
      </c>
      <c r="E35" s="47" t="s">
        <v>386</v>
      </c>
      <c r="F35" s="42" t="s">
        <v>387</v>
      </c>
      <c r="G35" s="49">
        <v>37080000</v>
      </c>
      <c r="H35" s="63">
        <v>34324000</v>
      </c>
    </row>
    <row r="36" spans="1:8" s="36" customFormat="1" ht="33" x14ac:dyDescent="0.25">
      <c r="A36" s="46">
        <v>34</v>
      </c>
      <c r="B36" s="47" t="s">
        <v>110</v>
      </c>
      <c r="C36" s="42">
        <v>20903995</v>
      </c>
      <c r="D36" s="48">
        <v>22676</v>
      </c>
      <c r="E36" s="47" t="s">
        <v>111</v>
      </c>
      <c r="F36" s="42" t="s">
        <v>112</v>
      </c>
      <c r="G36" s="49">
        <v>88526040</v>
      </c>
      <c r="H36" s="63">
        <v>357640400</v>
      </c>
    </row>
    <row r="37" spans="1:8" s="36" customFormat="1" ht="16.5" x14ac:dyDescent="0.25">
      <c r="A37" s="46">
        <v>35</v>
      </c>
      <c r="B37" s="47" t="s">
        <v>113</v>
      </c>
      <c r="C37" s="42">
        <v>3080725</v>
      </c>
      <c r="D37" s="48">
        <v>26772</v>
      </c>
      <c r="E37" s="47" t="s">
        <v>114</v>
      </c>
      <c r="F37" s="42" t="s">
        <v>115</v>
      </c>
      <c r="G37" s="49">
        <v>77322000</v>
      </c>
      <c r="H37" s="63">
        <v>173815380</v>
      </c>
    </row>
    <row r="38" spans="1:8" s="36" customFormat="1" ht="33" x14ac:dyDescent="0.25">
      <c r="A38" s="46">
        <v>36</v>
      </c>
      <c r="B38" s="47" t="s">
        <v>116</v>
      </c>
      <c r="C38" s="42">
        <v>51835379</v>
      </c>
      <c r="D38" s="48">
        <v>24308</v>
      </c>
      <c r="E38" s="47" t="s">
        <v>117</v>
      </c>
      <c r="F38" s="42" t="s">
        <v>118</v>
      </c>
      <c r="G38" s="49">
        <v>82734480</v>
      </c>
      <c r="H38" s="63">
        <v>198975000</v>
      </c>
    </row>
    <row r="39" spans="1:8" s="36" customFormat="1" ht="33" x14ac:dyDescent="0.25">
      <c r="A39" s="46">
        <v>37</v>
      </c>
      <c r="B39" s="47" t="s">
        <v>119</v>
      </c>
      <c r="C39" s="42">
        <v>11517943</v>
      </c>
      <c r="D39" s="48">
        <v>23230</v>
      </c>
      <c r="E39" s="47" t="s">
        <v>120</v>
      </c>
      <c r="F39" s="42" t="s">
        <v>121</v>
      </c>
      <c r="G39" s="49">
        <v>88526040</v>
      </c>
      <c r="H39" s="63">
        <v>197400000</v>
      </c>
    </row>
    <row r="40" spans="1:8" s="36" customFormat="1" ht="33" x14ac:dyDescent="0.3">
      <c r="A40" s="46">
        <v>38</v>
      </c>
      <c r="B40" s="47" t="s">
        <v>122</v>
      </c>
      <c r="C40" s="42">
        <v>51965194</v>
      </c>
      <c r="D40" s="48">
        <v>23440</v>
      </c>
      <c r="E40" s="47" t="s">
        <v>195</v>
      </c>
      <c r="F40" s="60" t="s">
        <v>348</v>
      </c>
      <c r="G40" s="49">
        <v>88526040</v>
      </c>
      <c r="H40" s="63">
        <v>610250000</v>
      </c>
    </row>
    <row r="41" spans="1:8" s="36" customFormat="1" ht="33" x14ac:dyDescent="0.25">
      <c r="A41" s="46">
        <v>39</v>
      </c>
      <c r="B41" s="47" t="s">
        <v>123</v>
      </c>
      <c r="C41" s="42">
        <v>65710691</v>
      </c>
      <c r="D41" s="48">
        <v>23670</v>
      </c>
      <c r="E41" s="47" t="s">
        <v>124</v>
      </c>
      <c r="F41" s="42" t="s">
        <v>125</v>
      </c>
      <c r="G41" s="49">
        <v>70740000</v>
      </c>
      <c r="H41" s="63">
        <v>147668400</v>
      </c>
    </row>
    <row r="42" spans="1:8" s="36" customFormat="1" ht="16.5" x14ac:dyDescent="0.25">
      <c r="A42" s="46">
        <v>40</v>
      </c>
      <c r="B42" s="47" t="s">
        <v>126</v>
      </c>
      <c r="C42" s="42">
        <v>52112688</v>
      </c>
      <c r="D42" s="48">
        <v>26309</v>
      </c>
      <c r="E42" s="47" t="s">
        <v>127</v>
      </c>
      <c r="F42" s="42" t="s">
        <v>128</v>
      </c>
      <c r="G42" s="49">
        <v>82734480</v>
      </c>
      <c r="H42" s="63">
        <v>439245284</v>
      </c>
    </row>
    <row r="43" spans="1:8" s="36" customFormat="1" ht="16.5" x14ac:dyDescent="0.25">
      <c r="A43" s="46">
        <v>41</v>
      </c>
      <c r="B43" s="47" t="s">
        <v>129</v>
      </c>
      <c r="C43" s="42">
        <v>35374896</v>
      </c>
      <c r="D43" s="48">
        <v>22981</v>
      </c>
      <c r="E43" s="47" t="s">
        <v>130</v>
      </c>
      <c r="F43" s="42" t="s">
        <v>131</v>
      </c>
      <c r="G43" s="49">
        <v>82734480</v>
      </c>
      <c r="H43" s="63">
        <v>252739500</v>
      </c>
    </row>
    <row r="44" spans="1:8" s="36" customFormat="1" ht="16.5" x14ac:dyDescent="0.25">
      <c r="A44" s="46">
        <v>42</v>
      </c>
      <c r="B44" s="47" t="s">
        <v>388</v>
      </c>
      <c r="C44" s="42">
        <v>215977</v>
      </c>
      <c r="D44" s="48">
        <v>26893</v>
      </c>
      <c r="E44" s="47" t="s">
        <v>389</v>
      </c>
      <c r="F44" s="42" t="s">
        <v>390</v>
      </c>
      <c r="G44" s="49">
        <v>38309118</v>
      </c>
      <c r="H44" s="63">
        <v>52960000</v>
      </c>
    </row>
    <row r="45" spans="1:8" s="36" customFormat="1" ht="33" x14ac:dyDescent="0.25">
      <c r="A45" s="46">
        <v>43</v>
      </c>
      <c r="B45" s="47" t="s">
        <v>132</v>
      </c>
      <c r="C45" s="42">
        <v>20729739</v>
      </c>
      <c r="D45" s="48">
        <v>25330</v>
      </c>
      <c r="E45" s="47" t="s">
        <v>133</v>
      </c>
      <c r="F45" s="42" t="s">
        <v>134</v>
      </c>
      <c r="G45" s="49">
        <v>65716229</v>
      </c>
      <c r="H45" s="63">
        <v>147249600</v>
      </c>
    </row>
    <row r="46" spans="1:8" s="36" customFormat="1" ht="33" x14ac:dyDescent="0.25">
      <c r="A46" s="46">
        <v>44</v>
      </c>
      <c r="B46" s="47" t="s">
        <v>135</v>
      </c>
      <c r="C46" s="42">
        <v>39560674</v>
      </c>
      <c r="D46" s="48">
        <v>23731</v>
      </c>
      <c r="E46" s="47" t="s">
        <v>136</v>
      </c>
      <c r="F46" s="42" t="s">
        <v>137</v>
      </c>
      <c r="G46" s="49">
        <v>85000000</v>
      </c>
      <c r="H46" s="63">
        <v>160248000</v>
      </c>
    </row>
    <row r="47" spans="1:8" s="36" customFormat="1" ht="33" x14ac:dyDescent="0.25">
      <c r="A47" s="46">
        <v>45</v>
      </c>
      <c r="B47" s="47" t="s">
        <v>138</v>
      </c>
      <c r="C47" s="42">
        <v>79307878</v>
      </c>
      <c r="D47" s="48">
        <v>23537</v>
      </c>
      <c r="E47" s="47" t="s">
        <v>349</v>
      </c>
      <c r="F47" s="42">
        <v>70533</v>
      </c>
      <c r="G47" s="49">
        <v>77322000</v>
      </c>
      <c r="H47" s="63">
        <v>88200000</v>
      </c>
    </row>
    <row r="48" spans="1:8" s="36" customFormat="1" ht="49.5" x14ac:dyDescent="0.25">
      <c r="A48" s="46">
        <v>46</v>
      </c>
      <c r="B48" s="47" t="s">
        <v>391</v>
      </c>
      <c r="C48" s="42">
        <v>19262805</v>
      </c>
      <c r="D48" s="48">
        <v>21121</v>
      </c>
      <c r="E48" s="47" t="s">
        <v>392</v>
      </c>
      <c r="F48" s="42" t="s">
        <v>393</v>
      </c>
      <c r="G48" s="49">
        <v>77322000</v>
      </c>
      <c r="H48" s="63">
        <v>135000000</v>
      </c>
    </row>
    <row r="49" spans="1:8" s="36" customFormat="1" ht="49.5" x14ac:dyDescent="0.25">
      <c r="A49" s="46">
        <v>47</v>
      </c>
      <c r="B49" s="47" t="s">
        <v>139</v>
      </c>
      <c r="C49" s="42">
        <v>39547869</v>
      </c>
      <c r="D49" s="48">
        <v>25142</v>
      </c>
      <c r="E49" s="47" t="s">
        <v>140</v>
      </c>
      <c r="F49" s="42" t="s">
        <v>141</v>
      </c>
      <c r="G49" s="49">
        <v>82734480</v>
      </c>
      <c r="H49" s="63">
        <v>129150000</v>
      </c>
    </row>
    <row r="50" spans="1:8" s="36" customFormat="1" ht="33" x14ac:dyDescent="0.25">
      <c r="A50" s="46">
        <v>48</v>
      </c>
      <c r="B50" s="47" t="s">
        <v>142</v>
      </c>
      <c r="C50" s="42">
        <v>3249973</v>
      </c>
      <c r="D50" s="48">
        <v>20713</v>
      </c>
      <c r="E50" s="47" t="s">
        <v>143</v>
      </c>
      <c r="F50" s="42" t="s">
        <v>144</v>
      </c>
      <c r="G50" s="49">
        <v>82734480</v>
      </c>
      <c r="H50" s="63">
        <v>375370000</v>
      </c>
    </row>
    <row r="51" spans="1:8" s="37" customFormat="1" ht="33" x14ac:dyDescent="0.3">
      <c r="A51" s="46">
        <v>49</v>
      </c>
      <c r="B51" s="47" t="s">
        <v>145</v>
      </c>
      <c r="C51" s="42">
        <v>12118865</v>
      </c>
      <c r="D51" s="48">
        <v>22190</v>
      </c>
      <c r="E51" s="47" t="s">
        <v>350</v>
      </c>
      <c r="F51" s="42" t="s">
        <v>97</v>
      </c>
      <c r="G51" s="61">
        <v>93749040</v>
      </c>
      <c r="H51" s="65">
        <v>250000000</v>
      </c>
    </row>
    <row r="52" spans="1:8" s="37" customFormat="1" ht="33" x14ac:dyDescent="0.25">
      <c r="A52" s="46">
        <v>50</v>
      </c>
      <c r="B52" s="47" t="s">
        <v>146</v>
      </c>
      <c r="C52" s="42">
        <v>80428017</v>
      </c>
      <c r="D52" s="48">
        <v>25327</v>
      </c>
      <c r="E52" s="47" t="s">
        <v>147</v>
      </c>
      <c r="F52" s="42" t="s">
        <v>125</v>
      </c>
      <c r="G52" s="49">
        <v>88526040</v>
      </c>
      <c r="H52" s="63">
        <v>193057920</v>
      </c>
    </row>
    <row r="53" spans="1:8" s="37" customFormat="1" ht="16.5" x14ac:dyDescent="0.25">
      <c r="A53" s="46">
        <v>51</v>
      </c>
      <c r="B53" s="47" t="s">
        <v>148</v>
      </c>
      <c r="C53" s="42">
        <v>20994083</v>
      </c>
      <c r="D53" s="48">
        <v>24080</v>
      </c>
      <c r="E53" s="47" t="s">
        <v>149</v>
      </c>
      <c r="F53" s="42" t="s">
        <v>150</v>
      </c>
      <c r="G53" s="49">
        <v>88526040</v>
      </c>
      <c r="H53" s="63">
        <v>419000000</v>
      </c>
    </row>
    <row r="54" spans="1:8" s="37" customFormat="1" ht="16.5" x14ac:dyDescent="0.25">
      <c r="A54" s="46">
        <v>52</v>
      </c>
      <c r="B54" s="47" t="s">
        <v>394</v>
      </c>
      <c r="C54" s="42">
        <v>41656021</v>
      </c>
      <c r="D54" s="48">
        <v>20413</v>
      </c>
      <c r="E54" s="47" t="s">
        <v>395</v>
      </c>
      <c r="F54" s="42" t="s">
        <v>396</v>
      </c>
      <c r="G54" s="49">
        <v>62077927</v>
      </c>
      <c r="H54" s="63">
        <v>496330500</v>
      </c>
    </row>
    <row r="55" spans="1:8" s="37" customFormat="1" ht="33" x14ac:dyDescent="0.25">
      <c r="A55" s="46">
        <v>53</v>
      </c>
      <c r="B55" s="47" t="s">
        <v>397</v>
      </c>
      <c r="C55" s="42">
        <v>41694946</v>
      </c>
      <c r="D55" s="48">
        <v>20011</v>
      </c>
      <c r="E55" s="47" t="s">
        <v>398</v>
      </c>
      <c r="F55" s="42" t="s">
        <v>399</v>
      </c>
      <c r="G55" s="49">
        <v>73852458</v>
      </c>
      <c r="H55" s="63">
        <v>144000000</v>
      </c>
    </row>
    <row r="56" spans="1:8" s="37" customFormat="1" ht="33" x14ac:dyDescent="0.25">
      <c r="A56" s="46">
        <v>54</v>
      </c>
      <c r="B56" s="47" t="s">
        <v>151</v>
      </c>
      <c r="C56" s="42">
        <v>20483634</v>
      </c>
      <c r="D56" s="48">
        <v>24032</v>
      </c>
      <c r="E56" s="47" t="s">
        <v>152</v>
      </c>
      <c r="F56" s="42" t="s">
        <v>153</v>
      </c>
      <c r="G56" s="49">
        <v>88526040</v>
      </c>
      <c r="H56" s="63">
        <v>158700000</v>
      </c>
    </row>
    <row r="57" spans="1:8" s="37" customFormat="1" ht="33" x14ac:dyDescent="0.25">
      <c r="A57" s="46">
        <v>55</v>
      </c>
      <c r="B57" s="51" t="s">
        <v>400</v>
      </c>
      <c r="C57" s="52">
        <v>20637653</v>
      </c>
      <c r="D57" s="53">
        <v>24011</v>
      </c>
      <c r="E57" s="51" t="s">
        <v>401</v>
      </c>
      <c r="F57" s="52" t="s">
        <v>402</v>
      </c>
      <c r="G57" s="54">
        <v>61800000</v>
      </c>
      <c r="H57" s="67">
        <v>96080000</v>
      </c>
    </row>
    <row r="58" spans="1:8" s="37" customFormat="1" ht="16.5" x14ac:dyDescent="0.25">
      <c r="A58" s="46">
        <v>56</v>
      </c>
      <c r="B58" s="47" t="s">
        <v>403</v>
      </c>
      <c r="C58" s="42">
        <v>39786131</v>
      </c>
      <c r="D58" s="43">
        <v>23927</v>
      </c>
      <c r="E58" s="44" t="s">
        <v>404</v>
      </c>
      <c r="F58" s="55" t="s">
        <v>405</v>
      </c>
      <c r="G58" s="49">
        <v>27647642</v>
      </c>
      <c r="H58" s="68">
        <v>89000000</v>
      </c>
    </row>
    <row r="59" spans="1:8" s="37" customFormat="1" ht="33" x14ac:dyDescent="0.25">
      <c r="A59" s="46">
        <v>57</v>
      </c>
      <c r="B59" s="56" t="s">
        <v>154</v>
      </c>
      <c r="C59" s="57">
        <v>79533151</v>
      </c>
      <c r="D59" s="58">
        <v>25992</v>
      </c>
      <c r="E59" s="56" t="s">
        <v>155</v>
      </c>
      <c r="F59" s="57" t="s">
        <v>156</v>
      </c>
      <c r="G59" s="59">
        <v>82734480</v>
      </c>
      <c r="H59" s="69">
        <v>184332000</v>
      </c>
    </row>
    <row r="60" spans="1:8" s="37" customFormat="1" ht="16.5" x14ac:dyDescent="0.25">
      <c r="A60" s="46">
        <v>58</v>
      </c>
      <c r="B60" s="47" t="s">
        <v>157</v>
      </c>
      <c r="C60" s="42">
        <v>79331252</v>
      </c>
      <c r="D60" s="48">
        <v>23745</v>
      </c>
      <c r="E60" s="47" t="s">
        <v>158</v>
      </c>
      <c r="F60" s="42" t="s">
        <v>159</v>
      </c>
      <c r="G60" s="49">
        <v>88526040</v>
      </c>
      <c r="H60" s="63">
        <v>318816000</v>
      </c>
    </row>
    <row r="61" spans="1:8" s="37" customFormat="1" ht="33" x14ac:dyDescent="0.25">
      <c r="A61" s="46">
        <v>59</v>
      </c>
      <c r="B61" s="47" t="s">
        <v>160</v>
      </c>
      <c r="C61" s="42">
        <v>79061980</v>
      </c>
      <c r="D61" s="48">
        <v>23737</v>
      </c>
      <c r="E61" s="47" t="s">
        <v>161</v>
      </c>
      <c r="F61" s="42" t="s">
        <v>162</v>
      </c>
      <c r="G61" s="49">
        <v>88526040</v>
      </c>
      <c r="H61" s="63">
        <v>213747400</v>
      </c>
    </row>
    <row r="62" spans="1:8" s="37" customFormat="1" ht="33" x14ac:dyDescent="0.25">
      <c r="A62" s="46">
        <v>60</v>
      </c>
      <c r="B62" s="47" t="s">
        <v>163</v>
      </c>
      <c r="C62" s="42">
        <v>19419425</v>
      </c>
      <c r="D62" s="48">
        <v>22065</v>
      </c>
      <c r="E62" s="47" t="s">
        <v>351</v>
      </c>
      <c r="F62" s="42" t="s">
        <v>164</v>
      </c>
      <c r="G62" s="49">
        <v>88526040</v>
      </c>
      <c r="H62" s="63">
        <v>141750000</v>
      </c>
    </row>
    <row r="63" spans="1:8" s="37" customFormat="1" ht="16.5" x14ac:dyDescent="0.25">
      <c r="A63" s="46">
        <v>61</v>
      </c>
      <c r="B63" s="47" t="s">
        <v>406</v>
      </c>
      <c r="C63" s="42">
        <v>20530585</v>
      </c>
      <c r="D63" s="48">
        <v>20979</v>
      </c>
      <c r="E63" s="47" t="s">
        <v>407</v>
      </c>
      <c r="F63" s="42" t="s">
        <v>408</v>
      </c>
      <c r="G63" s="49">
        <v>39978631</v>
      </c>
      <c r="H63" s="63">
        <v>125689000</v>
      </c>
    </row>
    <row r="64" spans="1:8" s="37" customFormat="1" ht="33" x14ac:dyDescent="0.25">
      <c r="A64" s="46">
        <v>62</v>
      </c>
      <c r="B64" s="47" t="s">
        <v>165</v>
      </c>
      <c r="C64" s="42">
        <v>35472106</v>
      </c>
      <c r="D64" s="48">
        <v>23657</v>
      </c>
      <c r="E64" s="47" t="s">
        <v>166</v>
      </c>
      <c r="F64" s="42" t="s">
        <v>167</v>
      </c>
      <c r="G64" s="49">
        <v>88526040</v>
      </c>
      <c r="H64" s="63">
        <v>145600000</v>
      </c>
    </row>
    <row r="65" spans="1:8" s="37" customFormat="1" ht="16.5" x14ac:dyDescent="0.3">
      <c r="A65" s="46">
        <v>63</v>
      </c>
      <c r="B65" s="47" t="s">
        <v>169</v>
      </c>
      <c r="C65" s="42">
        <v>79579510</v>
      </c>
      <c r="D65" s="48">
        <v>26169</v>
      </c>
      <c r="E65" s="47" t="s">
        <v>170</v>
      </c>
      <c r="F65" s="42" t="s">
        <v>171</v>
      </c>
      <c r="G65" s="64">
        <v>105336360</v>
      </c>
      <c r="H65" s="63">
        <v>205600000</v>
      </c>
    </row>
    <row r="66" spans="1:8" s="37" customFormat="1" ht="49.5" x14ac:dyDescent="0.25">
      <c r="A66" s="46">
        <v>64</v>
      </c>
      <c r="B66" s="47" t="s">
        <v>172</v>
      </c>
      <c r="C66" s="42">
        <v>39698730</v>
      </c>
      <c r="D66" s="48">
        <v>23005</v>
      </c>
      <c r="E66" s="47" t="s">
        <v>173</v>
      </c>
      <c r="F66" s="42" t="s">
        <v>174</v>
      </c>
      <c r="G66" s="49">
        <v>68004000</v>
      </c>
      <c r="H66" s="63">
        <v>140000000</v>
      </c>
    </row>
    <row r="67" spans="1:8" s="37" customFormat="1" ht="16.5" x14ac:dyDescent="0.25">
      <c r="A67" s="46">
        <v>65</v>
      </c>
      <c r="B67" s="51" t="s">
        <v>409</v>
      </c>
      <c r="C67" s="52">
        <v>3076304</v>
      </c>
      <c r="D67" s="53">
        <v>19147</v>
      </c>
      <c r="E67" s="51" t="s">
        <v>410</v>
      </c>
      <c r="F67" s="52" t="s">
        <v>411</v>
      </c>
      <c r="G67" s="54">
        <v>75461325</v>
      </c>
      <c r="H67" s="67">
        <v>215836500</v>
      </c>
    </row>
    <row r="68" spans="1:8" s="37" customFormat="1" ht="33" x14ac:dyDescent="0.25">
      <c r="A68" s="46">
        <v>66</v>
      </c>
      <c r="B68" s="47" t="s">
        <v>196</v>
      </c>
      <c r="C68" s="42">
        <v>79562549</v>
      </c>
      <c r="D68" s="48">
        <v>25852</v>
      </c>
      <c r="E68" s="47" t="s">
        <v>197</v>
      </c>
      <c r="F68" s="42" t="s">
        <v>198</v>
      </c>
      <c r="G68" s="49">
        <v>48960000</v>
      </c>
      <c r="H68" s="63">
        <v>55800000</v>
      </c>
    </row>
    <row r="69" spans="1:8" s="37" customFormat="1" ht="16.5" thickBot="1" x14ac:dyDescent="0.3">
      <c r="A69" s="142" t="s">
        <v>13</v>
      </c>
      <c r="B69" s="143"/>
      <c r="C69" s="143"/>
      <c r="D69" s="143"/>
      <c r="E69" s="143"/>
      <c r="F69" s="143"/>
      <c r="G69" s="143"/>
      <c r="H69" s="70">
        <f>SUM(H3:H68)</f>
        <v>13177357232</v>
      </c>
    </row>
    <row r="70" spans="1:8" s="37" customFormat="1" x14ac:dyDescent="0.25">
      <c r="F70" s="62"/>
      <c r="G70" s="62"/>
      <c r="H70" s="62"/>
    </row>
    <row r="71" spans="1:8" x14ac:dyDescent="0.25">
      <c r="A71" s="37"/>
      <c r="B71" s="37"/>
      <c r="C71" s="37"/>
      <c r="D71" s="37"/>
      <c r="E71" s="37"/>
      <c r="F71" s="62"/>
      <c r="G71" s="62"/>
      <c r="H71" s="62"/>
    </row>
    <row r="72" spans="1:8" x14ac:dyDescent="0.25">
      <c r="A72" s="37"/>
      <c r="B72" s="37"/>
      <c r="C72" s="37"/>
      <c r="D72" s="37"/>
      <c r="E72" s="37"/>
      <c r="F72" s="62"/>
      <c r="G72" s="62"/>
      <c r="H72" s="62"/>
    </row>
    <row r="73" spans="1:8" x14ac:dyDescent="0.25">
      <c r="A73" s="37"/>
      <c r="B73" s="37"/>
      <c r="C73" s="37"/>
      <c r="D73" s="37"/>
      <c r="E73" s="37"/>
      <c r="F73" s="62"/>
      <c r="G73" s="62"/>
      <c r="H73" s="62"/>
    </row>
  </sheetData>
  <mergeCells count="2">
    <mergeCell ref="A1:H1"/>
    <mergeCell ref="A69:G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TRDM</vt:lpstr>
      <vt:lpstr>RELACION M&amp;E</vt:lpstr>
      <vt:lpstr>RELACION AUTOS</vt:lpstr>
      <vt:lpstr>RELACION CARGOS MANEJO</vt:lpstr>
      <vt:lpstr>RELACION SOAT</vt:lpstr>
      <vt:lpstr>RELACION VIDA FUNCIONARIOS</vt:lpstr>
      <vt:lpstr>VIDA DEUDORES</vt:lpstr>
      <vt:lpstr>RELACION INCENDIO DEUDORES</vt:lpstr>
      <vt:lpstr>TRDM!Área_de_impresión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Sandra Milena Cubillos Gonzalez</cp:lastModifiedBy>
  <dcterms:created xsi:type="dcterms:W3CDTF">2019-06-25T20:29:41Z</dcterms:created>
  <dcterms:modified xsi:type="dcterms:W3CDTF">2021-02-12T17:51:12Z</dcterms:modified>
</cp:coreProperties>
</file>