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NEACION\GOBIERNO DIGITAL\CATEGORÍA 3\"/>
    </mc:Choice>
  </mc:AlternateContent>
  <bookViews>
    <workbookView xWindow="0" yWindow="0" windowWidth="15345" windowHeight="5925" firstSheet="1" activeTab="1"/>
  </bookViews>
  <sheets>
    <sheet name="Hoja1" sheetId="1" state="hidden" r:id="rId1"/>
    <sheet name="PLANTA DE PERSONAL " sheetId="2" r:id="rId2"/>
  </sheets>
  <externalReferences>
    <externalReference r:id="rId3"/>
  </externalReferences>
  <definedNames>
    <definedName name="_xlnm._FilterDatabase" localSheetId="1" hidden="1">'PLANTA DE PERSONAL '!$B$6:$BK$162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2" l="1"/>
  <c r="P56" i="2"/>
  <c r="P99" i="2" l="1"/>
  <c r="N99" i="2"/>
  <c r="N23" i="2"/>
  <c r="P23" i="2"/>
  <c r="P8" i="2" l="1"/>
  <c r="P9" i="2"/>
  <c r="P10" i="2"/>
  <c r="P11" i="2"/>
  <c r="P12" i="2"/>
  <c r="P13" i="2"/>
  <c r="P14" i="2"/>
  <c r="P15" i="2"/>
  <c r="P16" i="2"/>
  <c r="P17" i="2"/>
  <c r="P18" i="2"/>
  <c r="P19" i="2"/>
  <c r="P20" i="2"/>
  <c r="P21" i="2"/>
  <c r="P22"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100" i="2"/>
  <c r="P101" i="2"/>
  <c r="P102" i="2"/>
  <c r="P103" i="2"/>
  <c r="P104" i="2"/>
  <c r="P105" i="2"/>
  <c r="P106" i="2"/>
  <c r="P107" i="2"/>
  <c r="P108" i="2"/>
  <c r="P109" i="2"/>
  <c r="P110" i="2"/>
  <c r="P7" i="2"/>
  <c r="N8" i="2"/>
  <c r="N9" i="2"/>
  <c r="N10" i="2"/>
  <c r="N11" i="2"/>
  <c r="N12" i="2"/>
  <c r="N13" i="2"/>
  <c r="N14" i="2"/>
  <c r="N15" i="2"/>
  <c r="N16" i="2"/>
  <c r="N17" i="2"/>
  <c r="N18" i="2"/>
  <c r="N19" i="2"/>
  <c r="N20" i="2"/>
  <c r="N21" i="2"/>
  <c r="N22"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100" i="2"/>
  <c r="N101" i="2"/>
  <c r="N102" i="2"/>
  <c r="N103" i="2"/>
  <c r="N104" i="2"/>
  <c r="N105" i="2"/>
  <c r="N106" i="2"/>
  <c r="N107" i="2"/>
  <c r="N108" i="2"/>
  <c r="N109" i="2"/>
  <c r="N110" i="2"/>
  <c r="N7" i="2"/>
  <c r="AW161" i="1" l="1"/>
  <c r="AU161" i="1"/>
  <c r="AD161" i="1"/>
  <c r="V161" i="1"/>
  <c r="S161" i="1"/>
  <c r="AW160" i="1"/>
  <c r="AU160" i="1"/>
  <c r="AD160" i="1"/>
  <c r="V160" i="1"/>
  <c r="S160" i="1"/>
  <c r="AW159" i="1"/>
  <c r="AU159" i="1"/>
  <c r="AW158" i="1"/>
  <c r="AU158" i="1"/>
  <c r="AD158" i="1"/>
  <c r="V158" i="1"/>
  <c r="W158" i="1" s="1"/>
  <c r="S158" i="1"/>
  <c r="AW157" i="1"/>
  <c r="AU157" i="1"/>
  <c r="AD157" i="1"/>
  <c r="V157" i="1"/>
  <c r="W157" i="1" s="1"/>
  <c r="S157" i="1"/>
  <c r="AW156" i="1"/>
  <c r="AU156" i="1"/>
  <c r="AD156" i="1"/>
  <c r="V156" i="1"/>
  <c r="W156" i="1" s="1"/>
  <c r="S156" i="1"/>
  <c r="AW155" i="1"/>
  <c r="AU155" i="1"/>
  <c r="AD155" i="1"/>
  <c r="AW154" i="1"/>
  <c r="AU154" i="1"/>
  <c r="AW153" i="1"/>
  <c r="AU153" i="1"/>
  <c r="AW152" i="1"/>
  <c r="AU152" i="1"/>
  <c r="AD152" i="1"/>
  <c r="V152" i="1"/>
  <c r="S152" i="1"/>
  <c r="AW151" i="1"/>
  <c r="AU151" i="1"/>
  <c r="AW150" i="1"/>
  <c r="AU150" i="1"/>
  <c r="AW149" i="1"/>
  <c r="AU149" i="1"/>
  <c r="AW148" i="1"/>
  <c r="AU148" i="1"/>
  <c r="AE148" i="1"/>
  <c r="W148" i="1"/>
  <c r="X148" i="1" s="1"/>
  <c r="T148" i="1"/>
  <c r="AW147" i="1"/>
  <c r="AU147" i="1"/>
  <c r="AE147" i="1"/>
  <c r="X147" i="1"/>
  <c r="W147" i="1"/>
  <c r="T147" i="1"/>
  <c r="AW146" i="1"/>
  <c r="AU146" i="1"/>
  <c r="AW145" i="1"/>
  <c r="AU145" i="1"/>
  <c r="AW144" i="1"/>
  <c r="AU144" i="1"/>
  <c r="AW143" i="1"/>
  <c r="AU143" i="1"/>
  <c r="AW142" i="1"/>
  <c r="AU142" i="1"/>
  <c r="AW141" i="1"/>
  <c r="AU141" i="1"/>
  <c r="AW140" i="1"/>
  <c r="AU140" i="1"/>
  <c r="AW139" i="1"/>
  <c r="AU139" i="1"/>
  <c r="AW138" i="1"/>
  <c r="AU138" i="1"/>
  <c r="AW137" i="1"/>
  <c r="AU137" i="1"/>
  <c r="AW136" i="1"/>
  <c r="AU136" i="1"/>
  <c r="AW135" i="1"/>
  <c r="AU135" i="1"/>
  <c r="AD135" i="1"/>
  <c r="V135" i="1"/>
  <c r="W135" i="1" s="1"/>
  <c r="S135" i="1"/>
  <c r="AW134" i="1"/>
  <c r="AU134" i="1"/>
  <c r="AW133" i="1"/>
  <c r="AU133" i="1"/>
  <c r="AW132" i="1"/>
  <c r="AU132" i="1"/>
  <c r="AW131" i="1"/>
  <c r="AU131" i="1"/>
  <c r="AW130" i="1"/>
  <c r="AU130" i="1"/>
  <c r="AW129" i="1"/>
  <c r="AU129" i="1"/>
  <c r="AD129" i="1"/>
  <c r="V129" i="1"/>
  <c r="W129" i="1" s="1"/>
  <c r="S129" i="1"/>
  <c r="AW128" i="1"/>
  <c r="AU128" i="1"/>
  <c r="AW127" i="1"/>
  <c r="AU127" i="1"/>
  <c r="AD127" i="1"/>
  <c r="V127" i="1"/>
  <c r="W127" i="1" s="1"/>
  <c r="S127" i="1"/>
  <c r="AW126" i="1"/>
  <c r="AU126" i="1"/>
  <c r="AD126" i="1"/>
  <c r="V126" i="1"/>
  <c r="W126" i="1" s="1"/>
  <c r="S126" i="1"/>
  <c r="AW125" i="1"/>
  <c r="AU125" i="1"/>
  <c r="AD125" i="1"/>
  <c r="V125" i="1"/>
  <c r="W125" i="1" s="1"/>
  <c r="S125" i="1"/>
  <c r="AW124" i="1"/>
  <c r="AU124" i="1"/>
  <c r="AD124" i="1"/>
  <c r="W124" i="1"/>
  <c r="V124" i="1"/>
  <c r="S124" i="1"/>
  <c r="AW123" i="1"/>
  <c r="AU123" i="1"/>
  <c r="AD123" i="1"/>
  <c r="V123" i="1"/>
  <c r="W123" i="1" s="1"/>
  <c r="S123" i="1"/>
  <c r="AW122" i="1"/>
  <c r="AU122" i="1"/>
  <c r="AD122" i="1"/>
  <c r="V122" i="1"/>
  <c r="W122" i="1" s="1"/>
  <c r="S122" i="1"/>
  <c r="AW121" i="1"/>
  <c r="AU121" i="1"/>
  <c r="AD121" i="1"/>
  <c r="W121" i="1"/>
  <c r="V121" i="1"/>
  <c r="S121" i="1"/>
  <c r="AW120" i="1"/>
  <c r="AU120" i="1"/>
  <c r="AD120" i="1"/>
  <c r="V120" i="1"/>
  <c r="W120" i="1" s="1"/>
  <c r="S120" i="1"/>
  <c r="AW119" i="1"/>
  <c r="AU119" i="1"/>
  <c r="AD119" i="1"/>
  <c r="V119" i="1"/>
  <c r="W119" i="1" s="1"/>
  <c r="S119" i="1"/>
  <c r="AW118" i="1"/>
  <c r="AU118" i="1"/>
  <c r="AD118" i="1"/>
  <c r="V118" i="1"/>
  <c r="W118" i="1" s="1"/>
  <c r="S118" i="1"/>
  <c r="AW117" i="1"/>
  <c r="AU117" i="1"/>
  <c r="AD117" i="1"/>
  <c r="W117" i="1"/>
  <c r="V117" i="1"/>
  <c r="S117" i="1"/>
  <c r="AW116" i="1"/>
  <c r="AU116" i="1"/>
  <c r="AD116" i="1"/>
  <c r="AW115" i="1"/>
  <c r="AU115" i="1"/>
  <c r="AD115" i="1"/>
  <c r="V115" i="1"/>
  <c r="W115" i="1" s="1"/>
  <c r="S115" i="1"/>
  <c r="AW114" i="1"/>
  <c r="AU114" i="1"/>
  <c r="AD114" i="1"/>
  <c r="V114" i="1"/>
  <c r="W114" i="1" s="1"/>
  <c r="S114" i="1"/>
  <c r="AW113" i="1"/>
  <c r="AU113" i="1"/>
  <c r="AD113" i="1"/>
  <c r="V113" i="1"/>
  <c r="W113" i="1" s="1"/>
  <c r="S113" i="1"/>
  <c r="AW112" i="1"/>
  <c r="AU112" i="1"/>
  <c r="AD112" i="1"/>
  <c r="V112" i="1"/>
  <c r="W112" i="1" s="1"/>
  <c r="S112" i="1"/>
  <c r="AW111" i="1"/>
  <c r="AU111" i="1"/>
  <c r="AD111" i="1"/>
  <c r="V111" i="1"/>
  <c r="W111" i="1" s="1"/>
  <c r="S111" i="1"/>
  <c r="V110" i="1"/>
  <c r="S110" i="1"/>
  <c r="T110" i="1" s="1"/>
  <c r="AW109" i="1"/>
  <c r="AU109" i="1"/>
  <c r="AD109" i="1"/>
  <c r="V109" i="1"/>
  <c r="W109" i="1" s="1"/>
  <c r="S109" i="1"/>
  <c r="AW108" i="1"/>
  <c r="AU108" i="1"/>
  <c r="AD108" i="1"/>
  <c r="AA108" i="1"/>
  <c r="W108" i="1"/>
  <c r="V108" i="1"/>
  <c r="S108" i="1"/>
  <c r="AW107" i="1"/>
  <c r="AU107" i="1"/>
  <c r="AD107" i="1"/>
  <c r="W107" i="1"/>
  <c r="V107" i="1"/>
  <c r="S107" i="1"/>
  <c r="AW106" i="1"/>
  <c r="AU106" i="1"/>
  <c r="AD106" i="1"/>
  <c r="V106" i="1"/>
  <c r="W106" i="1" s="1"/>
  <c r="S106" i="1"/>
  <c r="BL105" i="1"/>
  <c r="BK105" i="1"/>
  <c r="BM105" i="1" s="1"/>
  <c r="AW105" i="1"/>
  <c r="AU105" i="1"/>
  <c r="AD105" i="1"/>
  <c r="V105" i="1"/>
  <c r="W105" i="1" s="1"/>
  <c r="S105" i="1"/>
  <c r="BL104" i="1"/>
  <c r="BK104" i="1"/>
  <c r="BM104" i="1" s="1"/>
  <c r="AW104" i="1"/>
  <c r="AU104" i="1"/>
  <c r="AD104" i="1"/>
  <c r="V104" i="1"/>
  <c r="W104" i="1" s="1"/>
  <c r="S104" i="1"/>
  <c r="BL103" i="1"/>
  <c r="BK103" i="1"/>
  <c r="BM103" i="1" s="1"/>
  <c r="AW103" i="1"/>
  <c r="AU103" i="1"/>
  <c r="AD103" i="1"/>
  <c r="V103" i="1"/>
  <c r="W103" i="1" s="1"/>
  <c r="S103" i="1"/>
  <c r="BL102" i="1"/>
  <c r="BK102" i="1"/>
  <c r="BM102" i="1" s="1"/>
  <c r="AW102" i="1"/>
  <c r="AU102" i="1"/>
  <c r="AD102" i="1"/>
  <c r="BL101" i="1"/>
  <c r="BL106" i="1" s="1"/>
  <c r="BK101" i="1"/>
  <c r="AW101" i="1"/>
  <c r="AU101" i="1"/>
  <c r="AD101" i="1"/>
  <c r="V101" i="1"/>
  <c r="W101" i="1" s="1"/>
  <c r="S101" i="1"/>
  <c r="J101" i="1"/>
  <c r="BL100" i="1"/>
  <c r="BK100" i="1"/>
  <c r="AW100" i="1"/>
  <c r="AU100" i="1"/>
  <c r="AD100" i="1"/>
  <c r="V100" i="1"/>
  <c r="W100" i="1" s="1"/>
  <c r="S100" i="1"/>
  <c r="AW99" i="1"/>
  <c r="AU99" i="1"/>
  <c r="AD99" i="1"/>
  <c r="V99" i="1"/>
  <c r="W99" i="1" s="1"/>
  <c r="S99" i="1"/>
  <c r="AW98" i="1"/>
  <c r="AU98" i="1"/>
  <c r="S98" i="1"/>
  <c r="AW97" i="1"/>
  <c r="AU97" i="1"/>
  <c r="AW96" i="1"/>
  <c r="AU96" i="1"/>
  <c r="V96" i="1"/>
  <c r="W96" i="1" s="1"/>
  <c r="S96" i="1"/>
  <c r="AW95" i="1"/>
  <c r="AU95" i="1"/>
  <c r="AD95" i="1"/>
  <c r="W95" i="1"/>
  <c r="V95" i="1"/>
  <c r="S95" i="1"/>
  <c r="AW94" i="1"/>
  <c r="AU94" i="1"/>
  <c r="AD94" i="1"/>
  <c r="W94" i="1"/>
  <c r="V94" i="1"/>
  <c r="AW93" i="1"/>
  <c r="AU93" i="1"/>
  <c r="AD93" i="1"/>
  <c r="V93" i="1"/>
  <c r="T93" i="1"/>
  <c r="S93" i="1"/>
  <c r="AW92" i="1"/>
  <c r="AU92" i="1"/>
  <c r="AD92" i="1"/>
  <c r="V92" i="1"/>
  <c r="W92" i="1" s="1"/>
  <c r="S92" i="1"/>
  <c r="AW91" i="1"/>
  <c r="AU91" i="1"/>
  <c r="AD91" i="1"/>
  <c r="W91" i="1"/>
  <c r="V91" i="1"/>
  <c r="S91" i="1"/>
  <c r="AW90" i="1"/>
  <c r="AU90" i="1"/>
  <c r="AD90" i="1"/>
  <c r="V90" i="1"/>
  <c r="W90" i="1" s="1"/>
  <c r="S90" i="1"/>
  <c r="AW89" i="1"/>
  <c r="AU89" i="1"/>
  <c r="S89" i="1"/>
  <c r="AW88" i="1"/>
  <c r="AU88" i="1"/>
  <c r="AD88" i="1"/>
  <c r="V88" i="1"/>
  <c r="W88" i="1" s="1"/>
  <c r="S88" i="1"/>
  <c r="AW87" i="1"/>
  <c r="AU87" i="1"/>
  <c r="AD87" i="1"/>
  <c r="V87" i="1"/>
  <c r="W87" i="1" s="1"/>
  <c r="S87" i="1"/>
  <c r="AW86" i="1"/>
  <c r="AU86" i="1"/>
  <c r="AD86" i="1"/>
  <c r="T86" i="1"/>
  <c r="AW85" i="1"/>
  <c r="AU85" i="1"/>
  <c r="AD85" i="1"/>
  <c r="V85" i="1"/>
  <c r="S85" i="1"/>
  <c r="AW84" i="1"/>
  <c r="AU84" i="1"/>
  <c r="AD84" i="1"/>
  <c r="T84" i="1"/>
  <c r="AW83" i="1"/>
  <c r="AU83" i="1"/>
  <c r="AD83" i="1"/>
  <c r="W83" i="1"/>
  <c r="V83" i="1"/>
  <c r="S83" i="1"/>
  <c r="AW82" i="1"/>
  <c r="AU82" i="1"/>
  <c r="AD82" i="1"/>
  <c r="V82" i="1"/>
  <c r="W82" i="1" s="1"/>
  <c r="S82" i="1"/>
  <c r="AW81" i="1"/>
  <c r="AU81" i="1"/>
  <c r="AD81" i="1"/>
  <c r="W81" i="1"/>
  <c r="V81" i="1"/>
  <c r="S81" i="1"/>
  <c r="AW80" i="1"/>
  <c r="AU80" i="1"/>
  <c r="AD80" i="1"/>
  <c r="V80" i="1"/>
  <c r="W80" i="1" s="1"/>
  <c r="S80" i="1"/>
  <c r="AW79" i="1"/>
  <c r="AU79" i="1"/>
  <c r="AD79" i="1"/>
  <c r="V79" i="1"/>
  <c r="W79" i="1" s="1"/>
  <c r="S79" i="1"/>
  <c r="AW78" i="1"/>
  <c r="AU78" i="1"/>
  <c r="AD78" i="1"/>
  <c r="V78" i="1"/>
  <c r="W78" i="1" s="1"/>
  <c r="S78" i="1"/>
  <c r="AW77" i="1"/>
  <c r="AU77" i="1"/>
  <c r="AD77" i="1"/>
  <c r="V77" i="1"/>
  <c r="S77" i="1"/>
  <c r="AW76" i="1"/>
  <c r="AU76" i="1"/>
  <c r="AD76" i="1"/>
  <c r="V76" i="1"/>
  <c r="W76" i="1" s="1"/>
  <c r="S76" i="1"/>
  <c r="AW75" i="1"/>
  <c r="AU75" i="1"/>
  <c r="AD75" i="1"/>
  <c r="W75" i="1"/>
  <c r="V75" i="1"/>
  <c r="S75" i="1"/>
  <c r="AW74" i="1"/>
  <c r="AU74" i="1"/>
  <c r="AB74" i="1"/>
  <c r="AA74" i="1"/>
  <c r="AW73" i="1"/>
  <c r="AU73" i="1"/>
  <c r="AD73" i="1"/>
  <c r="V73" i="1"/>
  <c r="W73" i="1" s="1"/>
  <c r="S73" i="1"/>
  <c r="AW72" i="1"/>
  <c r="AU72" i="1"/>
  <c r="AD72" i="1"/>
  <c r="V72" i="1"/>
  <c r="W72" i="1" s="1"/>
  <c r="S72" i="1"/>
  <c r="AW71" i="1"/>
  <c r="AU71" i="1"/>
  <c r="V71" i="1"/>
  <c r="W71" i="1" s="1"/>
  <c r="S71" i="1"/>
  <c r="AW70" i="1"/>
  <c r="AU70" i="1"/>
  <c r="AD70" i="1"/>
  <c r="V70" i="1"/>
  <c r="W70" i="1" s="1"/>
  <c r="AW69" i="1"/>
  <c r="AU69" i="1"/>
  <c r="AD69" i="1"/>
  <c r="V69" i="1"/>
  <c r="W69" i="1" s="1"/>
  <c r="S69" i="1"/>
  <c r="AW68" i="1"/>
  <c r="AU68" i="1"/>
  <c r="AD68" i="1"/>
  <c r="V68" i="1"/>
  <c r="W68" i="1" s="1"/>
  <c r="S68" i="1"/>
  <c r="AW67" i="1"/>
  <c r="AU67" i="1"/>
  <c r="AD67" i="1"/>
  <c r="AW66" i="1"/>
  <c r="AU66" i="1"/>
  <c r="AD66" i="1"/>
  <c r="V66" i="1"/>
  <c r="W66" i="1" s="1"/>
  <c r="S66" i="1"/>
  <c r="AW65" i="1"/>
  <c r="AU65" i="1"/>
  <c r="AD65" i="1"/>
  <c r="V65" i="1"/>
  <c r="W65" i="1" s="1"/>
  <c r="S65" i="1"/>
  <c r="AW64" i="1"/>
  <c r="AU64" i="1"/>
  <c r="AD64" i="1"/>
  <c r="W64" i="1"/>
  <c r="V64" i="1"/>
  <c r="S64" i="1"/>
  <c r="AW63" i="1"/>
  <c r="AU63" i="1"/>
  <c r="AD63" i="1"/>
  <c r="V63" i="1"/>
  <c r="S63" i="1"/>
  <c r="AW62" i="1"/>
  <c r="AU62" i="1"/>
  <c r="AD62" i="1"/>
  <c r="V62" i="1"/>
  <c r="W62" i="1" s="1"/>
  <c r="S62" i="1"/>
  <c r="AW61" i="1"/>
  <c r="AU61" i="1"/>
  <c r="AD61" i="1"/>
  <c r="W61" i="1"/>
  <c r="V61" i="1"/>
  <c r="S61" i="1"/>
  <c r="AW60" i="1"/>
  <c r="AU60" i="1"/>
  <c r="AD60" i="1"/>
  <c r="V60" i="1"/>
  <c r="W60" i="1" s="1"/>
  <c r="S60" i="1"/>
  <c r="AW59" i="1"/>
  <c r="AU59" i="1"/>
  <c r="AD59" i="1"/>
  <c r="V59" i="1"/>
  <c r="W59" i="1" s="1"/>
  <c r="S59" i="1"/>
  <c r="AW58" i="1"/>
  <c r="AU58" i="1"/>
  <c r="S58" i="1"/>
  <c r="AW57" i="1"/>
  <c r="AU57" i="1"/>
  <c r="AD57" i="1"/>
  <c r="V57" i="1"/>
  <c r="W57" i="1" s="1"/>
  <c r="S57" i="1"/>
  <c r="AW56" i="1"/>
  <c r="AU56" i="1"/>
  <c r="AD56" i="1"/>
  <c r="W56" i="1"/>
  <c r="V56" i="1"/>
  <c r="S56" i="1"/>
  <c r="AW55" i="1"/>
  <c r="AU55" i="1"/>
  <c r="AW54" i="1"/>
  <c r="AU54" i="1"/>
  <c r="AD54" i="1"/>
  <c r="V54" i="1"/>
  <c r="W54" i="1" s="1"/>
  <c r="S54" i="1"/>
  <c r="AW53" i="1"/>
  <c r="AU53" i="1"/>
  <c r="AD53" i="1"/>
  <c r="V53" i="1"/>
  <c r="W53" i="1" s="1"/>
  <c r="S53" i="1"/>
  <c r="AW52" i="1"/>
  <c r="AU52" i="1"/>
  <c r="V52" i="1"/>
  <c r="W52" i="1" s="1"/>
  <c r="S52" i="1"/>
  <c r="AW51" i="1"/>
  <c r="AU51" i="1"/>
  <c r="T51" i="1"/>
  <c r="S51" i="1"/>
  <c r="AW50" i="1"/>
  <c r="AU50" i="1"/>
  <c r="AD50" i="1"/>
  <c r="V50" i="1"/>
  <c r="W50" i="1" s="1"/>
  <c r="AW49" i="1"/>
  <c r="AU49" i="1"/>
  <c r="AD49" i="1"/>
  <c r="V49" i="1"/>
  <c r="W49" i="1" s="1"/>
  <c r="S49" i="1"/>
  <c r="AW48" i="1"/>
  <c r="AU48" i="1"/>
  <c r="AD48" i="1"/>
  <c r="V48" i="1"/>
  <c r="W48" i="1" s="1"/>
  <c r="S48" i="1"/>
  <c r="AW47" i="1"/>
  <c r="AU47" i="1"/>
  <c r="S47" i="1"/>
  <c r="AW46" i="1"/>
  <c r="AU46" i="1"/>
  <c r="AD46" i="1"/>
  <c r="V46" i="1"/>
  <c r="S46" i="1"/>
  <c r="T46" i="1" s="1"/>
  <c r="AW45" i="1"/>
  <c r="AU45" i="1"/>
  <c r="AD45" i="1"/>
  <c r="V45" i="1"/>
  <c r="W45" i="1" s="1"/>
  <c r="S45" i="1"/>
  <c r="AW44" i="1"/>
  <c r="AU44" i="1"/>
  <c r="AD44" i="1"/>
  <c r="V44" i="1"/>
  <c r="W44" i="1" s="1"/>
  <c r="S44" i="1"/>
  <c r="AW43" i="1"/>
  <c r="AU43" i="1"/>
  <c r="AD43" i="1"/>
  <c r="V43" i="1"/>
  <c r="S43" i="1"/>
  <c r="T43" i="1" s="1"/>
  <c r="AW42" i="1"/>
  <c r="AU42" i="1"/>
  <c r="AD42" i="1"/>
  <c r="V42" i="1"/>
  <c r="W42" i="1" s="1"/>
  <c r="S42" i="1"/>
  <c r="AW41" i="1"/>
  <c r="AU41" i="1"/>
  <c r="AD41" i="1"/>
  <c r="V41" i="1"/>
  <c r="S41" i="1"/>
  <c r="AW40" i="1"/>
  <c r="AU40" i="1"/>
  <c r="AD40" i="1"/>
  <c r="V40" i="1"/>
  <c r="W40" i="1" s="1"/>
  <c r="S40" i="1"/>
  <c r="AW39" i="1"/>
  <c r="AU39" i="1"/>
  <c r="AD39" i="1"/>
  <c r="AA39" i="1"/>
  <c r="V39" i="1"/>
  <c r="W39" i="1" s="1"/>
  <c r="S39" i="1"/>
  <c r="AW38" i="1"/>
  <c r="AU38" i="1"/>
  <c r="AD38" i="1"/>
  <c r="V38" i="1"/>
  <c r="W38" i="1" s="1"/>
  <c r="AW37" i="1"/>
  <c r="AU37" i="1"/>
  <c r="AD37" i="1"/>
  <c r="V37" i="1"/>
  <c r="W37" i="1" s="1"/>
  <c r="S37" i="1"/>
  <c r="AW36" i="1"/>
  <c r="AU36" i="1"/>
  <c r="AD36" i="1"/>
  <c r="V36" i="1"/>
  <c r="W36" i="1" s="1"/>
  <c r="S36" i="1"/>
  <c r="AW35" i="1"/>
  <c r="AU35" i="1"/>
  <c r="AD35" i="1"/>
  <c r="V35" i="1"/>
  <c r="W35" i="1" s="1"/>
  <c r="S35" i="1"/>
  <c r="AW34" i="1"/>
  <c r="AU34" i="1"/>
  <c r="AD34" i="1"/>
  <c r="V34" i="1"/>
  <c r="W34" i="1" s="1"/>
  <c r="S34" i="1"/>
  <c r="AW33" i="1"/>
  <c r="AU33" i="1"/>
  <c r="V33" i="1"/>
  <c r="W33" i="1" s="1"/>
  <c r="S33" i="1"/>
  <c r="AW32" i="1"/>
  <c r="AU32" i="1"/>
  <c r="AD32" i="1"/>
  <c r="V32" i="1"/>
  <c r="W32" i="1" s="1"/>
  <c r="S32" i="1"/>
  <c r="AW31" i="1"/>
  <c r="AU31" i="1"/>
  <c r="AD31" i="1"/>
  <c r="W31" i="1"/>
  <c r="V31" i="1"/>
  <c r="S31" i="1"/>
  <c r="AW30" i="1"/>
  <c r="AU30" i="1"/>
  <c r="AD30" i="1"/>
  <c r="V30" i="1"/>
  <c r="S30" i="1"/>
  <c r="AW29" i="1"/>
  <c r="AU29" i="1"/>
  <c r="AW28" i="1"/>
  <c r="AU28" i="1"/>
  <c r="S28" i="1"/>
  <c r="AW27" i="1"/>
  <c r="AU27" i="1"/>
  <c r="AD27" i="1"/>
  <c r="V27" i="1"/>
  <c r="S27" i="1"/>
  <c r="AW26" i="1"/>
  <c r="AU26" i="1"/>
  <c r="AD26" i="1"/>
  <c r="AW25" i="1"/>
  <c r="AU25" i="1"/>
  <c r="AD25" i="1"/>
  <c r="V25" i="1"/>
  <c r="W25" i="1" s="1"/>
  <c r="S25" i="1"/>
  <c r="AW24" i="1"/>
  <c r="AU24" i="1"/>
  <c r="AD24" i="1"/>
  <c r="V24" i="1"/>
  <c r="W24" i="1" s="1"/>
  <c r="S24" i="1"/>
  <c r="AW23" i="1"/>
  <c r="AU23" i="1"/>
  <c r="S23" i="1"/>
  <c r="AW22" i="1"/>
  <c r="AU22" i="1"/>
  <c r="AD22" i="1"/>
  <c r="V22" i="1"/>
  <c r="W22" i="1" s="1"/>
  <c r="S22" i="1"/>
  <c r="AW21" i="1"/>
  <c r="AU21" i="1"/>
  <c r="AD21" i="1"/>
  <c r="AA21" i="1"/>
  <c r="V21" i="1"/>
  <c r="W21" i="1" s="1"/>
  <c r="S21" i="1"/>
  <c r="AW20" i="1"/>
  <c r="AU20" i="1"/>
  <c r="S20" i="1"/>
  <c r="AW19" i="1"/>
  <c r="AU19" i="1"/>
  <c r="AD19" i="1"/>
  <c r="AW18" i="1"/>
  <c r="AU18" i="1"/>
  <c r="AD18" i="1"/>
  <c r="V18" i="1"/>
  <c r="S18" i="1"/>
  <c r="AW17" i="1"/>
  <c r="AU17" i="1"/>
  <c r="AD17" i="1"/>
  <c r="V17" i="1"/>
  <c r="S17" i="1"/>
  <c r="AW16" i="1"/>
  <c r="AU16" i="1"/>
  <c r="AD16" i="1"/>
  <c r="W16" i="1"/>
  <c r="V16" i="1"/>
  <c r="S16" i="1"/>
  <c r="AW15" i="1"/>
  <c r="AU15" i="1"/>
  <c r="AD15" i="1"/>
  <c r="V15" i="1"/>
  <c r="W15" i="1" s="1"/>
  <c r="S15" i="1"/>
  <c r="AW14" i="1"/>
  <c r="AU14" i="1"/>
  <c r="AD14" i="1"/>
  <c r="V14" i="1"/>
  <c r="W14" i="1" s="1"/>
  <c r="S14" i="1"/>
  <c r="AW13" i="1"/>
  <c r="AU13" i="1"/>
  <c r="V13" i="1"/>
  <c r="AW12" i="1"/>
  <c r="AU12" i="1"/>
  <c r="AD12" i="1"/>
  <c r="V12" i="1"/>
  <c r="W12" i="1" s="1"/>
  <c r="S12" i="1"/>
  <c r="AW11" i="1"/>
  <c r="AU11" i="1"/>
  <c r="AD11" i="1"/>
  <c r="V11" i="1"/>
  <c r="W11" i="1" s="1"/>
  <c r="S11" i="1"/>
  <c r="AW10" i="1"/>
  <c r="AU10" i="1"/>
  <c r="AD10" i="1"/>
  <c r="V10" i="1"/>
  <c r="W10" i="1" s="1"/>
  <c r="S10" i="1"/>
  <c r="BM9" i="1"/>
  <c r="BL9" i="1"/>
  <c r="BN9" i="1" s="1"/>
  <c r="AW9" i="1"/>
  <c r="AU9" i="1"/>
  <c r="AD9" i="1"/>
  <c r="V9" i="1"/>
  <c r="W9" i="1" s="1"/>
  <c r="S9" i="1"/>
  <c r="BM8" i="1"/>
  <c r="BL8" i="1"/>
  <c r="BN8" i="1" s="1"/>
  <c r="AW8" i="1"/>
  <c r="AU8" i="1"/>
  <c r="AD8" i="1"/>
  <c r="W8" i="1"/>
  <c r="V8" i="1"/>
  <c r="BM7" i="1"/>
  <c r="BL7" i="1"/>
  <c r="BN7" i="1" s="1"/>
  <c r="AW7" i="1"/>
  <c r="AU7" i="1"/>
  <c r="AD7" i="1"/>
  <c r="V7" i="1"/>
  <c r="W7" i="1" s="1"/>
  <c r="S7" i="1"/>
  <c r="BM6" i="1"/>
  <c r="BL6" i="1"/>
  <c r="AW6" i="1"/>
  <c r="AU6" i="1"/>
  <c r="AD6" i="1"/>
  <c r="V6" i="1"/>
  <c r="S6" i="1"/>
  <c r="BM5" i="1"/>
  <c r="BL5" i="1"/>
  <c r="AW5" i="1"/>
  <c r="AU5" i="1"/>
  <c r="AD5" i="1"/>
  <c r="V5" i="1"/>
  <c r="S5" i="1"/>
  <c r="BM4" i="1"/>
  <c r="BL4" i="1"/>
  <c r="AW4" i="1"/>
  <c r="AU4" i="1"/>
  <c r="AD4" i="1"/>
  <c r="V4" i="1"/>
  <c r="W4" i="1" s="1"/>
  <c r="S4" i="1"/>
  <c r="BN5" i="1" l="1"/>
  <c r="BN6" i="1"/>
  <c r="BM100" i="1"/>
  <c r="BN4" i="1"/>
  <c r="BL10" i="1"/>
  <c r="BM10" i="1"/>
  <c r="BM101" i="1"/>
  <c r="BK106" i="1"/>
  <c r="BM106" i="1" s="1"/>
  <c r="BH27" i="1"/>
  <c r="BH36" i="1"/>
  <c r="AR65" i="1"/>
  <c r="AR85" i="1"/>
  <c r="BH48" i="1"/>
  <c r="AR11" i="1"/>
  <c r="BH94" i="1"/>
  <c r="AS61" i="1"/>
  <c r="AR8" i="1"/>
  <c r="AR60" i="1"/>
  <c r="AR13" i="1"/>
  <c r="BH58" i="1"/>
  <c r="AS109" i="1"/>
  <c r="BH105" i="1"/>
  <c r="BH23" i="1"/>
  <c r="AR47" i="1"/>
  <c r="BH98" i="1"/>
  <c r="AR42" i="1"/>
  <c r="AS9" i="1"/>
  <c r="AR88" i="1"/>
  <c r="AS87" i="1"/>
  <c r="BH19" i="1"/>
  <c r="AR89" i="1"/>
  <c r="BH40" i="1"/>
  <c r="BH12" i="1"/>
  <c r="AS17" i="1"/>
  <c r="BH83" i="1"/>
  <c r="BH32" i="1"/>
  <c r="AR48" i="1"/>
  <c r="AS24" i="1"/>
  <c r="AR54" i="1"/>
  <c r="AS67" i="1"/>
  <c r="BH76" i="1"/>
  <c r="BH79" i="1"/>
  <c r="AS95" i="1"/>
  <c r="AS19" i="1"/>
  <c r="BH77" i="1"/>
  <c r="BH73" i="1"/>
  <c r="AR44" i="1"/>
  <c r="BH15" i="1"/>
  <c r="AS56" i="1"/>
  <c r="AR14" i="1"/>
  <c r="AS102" i="1"/>
  <c r="AR25" i="1"/>
  <c r="AR41" i="1"/>
  <c r="AR6" i="1"/>
  <c r="BH100" i="1"/>
  <c r="BH60" i="1"/>
  <c r="AR51" i="1"/>
  <c r="AR37" i="1"/>
  <c r="AR61" i="1"/>
  <c r="AS34" i="1"/>
  <c r="AR49" i="1"/>
  <c r="BH54" i="1"/>
  <c r="AS106" i="1"/>
  <c r="AS66" i="1"/>
  <c r="AR45" i="1"/>
  <c r="AR93" i="1"/>
  <c r="AR91" i="1"/>
  <c r="BH17" i="1"/>
  <c r="BH87" i="1"/>
  <c r="AR34" i="1"/>
  <c r="AR4" i="1"/>
  <c r="AR52" i="1"/>
  <c r="AR16" i="1"/>
  <c r="BH81" i="1"/>
  <c r="AR29" i="1"/>
  <c r="AS107" i="1"/>
  <c r="AS91" i="1"/>
  <c r="AR53" i="1"/>
  <c r="AR18" i="1"/>
  <c r="BH20" i="1"/>
  <c r="AR33" i="1"/>
  <c r="AR94" i="1"/>
  <c r="BH38" i="1"/>
  <c r="BH91" i="1"/>
  <c r="BH46" i="1"/>
  <c r="BH34" i="1"/>
  <c r="BH9" i="1"/>
  <c r="BH86" i="1"/>
  <c r="AR84" i="1"/>
  <c r="BH78" i="1"/>
  <c r="AR17" i="1"/>
  <c r="AS64" i="1"/>
  <c r="AR100" i="1"/>
  <c r="AR5" i="1"/>
  <c r="AR79" i="1"/>
  <c r="BH61" i="1"/>
  <c r="BH26" i="1"/>
  <c r="AR27" i="1"/>
  <c r="BH35" i="1"/>
  <c r="BH63" i="1"/>
  <c r="AR19" i="1"/>
  <c r="BH93" i="1"/>
  <c r="AR109" i="1"/>
  <c r="AS105" i="1"/>
  <c r="AR75" i="1"/>
  <c r="AR69" i="1"/>
  <c r="AS18" i="1"/>
  <c r="BH30" i="1"/>
  <c r="BH108" i="1"/>
  <c r="AR43" i="1"/>
  <c r="BH21" i="1"/>
  <c r="BH10" i="1"/>
  <c r="BH106" i="1"/>
  <c r="AR108" i="1"/>
  <c r="BH99" i="1"/>
  <c r="BH80" i="1"/>
  <c r="BH109" i="1"/>
  <c r="AS65" i="1"/>
  <c r="BH50" i="1"/>
  <c r="AS60" i="1"/>
  <c r="AR68" i="1"/>
  <c r="AR63" i="1"/>
  <c r="AR55" i="1"/>
  <c r="AS5" i="1"/>
  <c r="AS76" i="1"/>
  <c r="AR46" i="1"/>
  <c r="BH18" i="1"/>
  <c r="AR39" i="1"/>
  <c r="AR12" i="1"/>
  <c r="AR110" i="1"/>
  <c r="AS59" i="1"/>
  <c r="BH67" i="1"/>
  <c r="AR99" i="1"/>
  <c r="BH65" i="1"/>
  <c r="AS99" i="1"/>
  <c r="AR56" i="1"/>
  <c r="AR105" i="1"/>
  <c r="BH96" i="1"/>
  <c r="AR58" i="1"/>
  <c r="AR90" i="1"/>
  <c r="AS83" i="1"/>
  <c r="AR83" i="1"/>
  <c r="AR35" i="1"/>
  <c r="BH4" i="1"/>
  <c r="BH44" i="1"/>
  <c r="AR87" i="1"/>
  <c r="AR22" i="1"/>
  <c r="AR71" i="1"/>
  <c r="BH8" i="1"/>
  <c r="AR23" i="1"/>
  <c r="AR97" i="1"/>
  <c r="AR98" i="1"/>
  <c r="BH68" i="1"/>
  <c r="BH16" i="1"/>
  <c r="BH88" i="1"/>
  <c r="AR64" i="1"/>
  <c r="BH56" i="1"/>
  <c r="AR81" i="1"/>
  <c r="AR24" i="1"/>
  <c r="AS10" i="1"/>
  <c r="AS50" i="1"/>
  <c r="BH84" i="1"/>
  <c r="AR77" i="1"/>
  <c r="AR92" i="1"/>
  <c r="AS16" i="1"/>
  <c r="BH64" i="1"/>
  <c r="AR9" i="1"/>
  <c r="AR74" i="1"/>
  <c r="AR66" i="1"/>
  <c r="AS48" i="1"/>
  <c r="BH92" i="1"/>
  <c r="AS44" i="1"/>
  <c r="AR7" i="1"/>
  <c r="AS77" i="1"/>
  <c r="AR103" i="1"/>
  <c r="AR20" i="1"/>
  <c r="BH42" i="1"/>
  <c r="AR30" i="1"/>
  <c r="AR36" i="1"/>
  <c r="BH69" i="1"/>
  <c r="BH13" i="1"/>
  <c r="AR107" i="1"/>
  <c r="AR76" i="1"/>
  <c r="AR40" i="1"/>
  <c r="AR70" i="1"/>
  <c r="BH24" i="1"/>
  <c r="AS41" i="1"/>
  <c r="AR15" i="1"/>
  <c r="BH103" i="1"/>
  <c r="AS49" i="1"/>
  <c r="BH5" i="1"/>
  <c r="BH70" i="1"/>
  <c r="AR50" i="1"/>
  <c r="AR73" i="1"/>
  <c r="BH11" i="1"/>
  <c r="BH62" i="1"/>
  <c r="AR57" i="1"/>
  <c r="BH55" i="1"/>
  <c r="BH104" i="1"/>
  <c r="BH71" i="1"/>
  <c r="AS27" i="1"/>
  <c r="AS73" i="1"/>
  <c r="BH101" i="1"/>
  <c r="AS38" i="1"/>
  <c r="AS42" i="1"/>
  <c r="BH53" i="1"/>
  <c r="AS45" i="1"/>
  <c r="BH29" i="1"/>
  <c r="AR26" i="1"/>
  <c r="BH102" i="1"/>
  <c r="BH59" i="1"/>
  <c r="AS85" i="1"/>
  <c r="AR10" i="1"/>
  <c r="AR38" i="1"/>
  <c r="BH25" i="1"/>
  <c r="BH72" i="1"/>
  <c r="AS25" i="1"/>
  <c r="BH49" i="1"/>
  <c r="BH6" i="1"/>
  <c r="AR102" i="1"/>
  <c r="BH22" i="1"/>
  <c r="BH52" i="1"/>
  <c r="BH85" i="1"/>
  <c r="AR28" i="1"/>
  <c r="AR31" i="1"/>
  <c r="AS36" i="1"/>
  <c r="AR67" i="1"/>
  <c r="BH7" i="1"/>
  <c r="AR86" i="1"/>
  <c r="AS90" i="1"/>
  <c r="AS6" i="1"/>
  <c r="BH75" i="1"/>
  <c r="AS84" i="1"/>
  <c r="AR106" i="1"/>
  <c r="BH43" i="1"/>
  <c r="AS80" i="1"/>
  <c r="AS68" i="1"/>
  <c r="BH82" i="1"/>
  <c r="AR32" i="1"/>
  <c r="BH45" i="1"/>
  <c r="AS104" i="1"/>
  <c r="BH74" i="1"/>
  <c r="AR62" i="1"/>
  <c r="BH51" i="1"/>
  <c r="BH90" i="1"/>
  <c r="AR101" i="1"/>
  <c r="BH57" i="1"/>
  <c r="AS14" i="1"/>
  <c r="AR80" i="1"/>
  <c r="AR59" i="1"/>
  <c r="BH28" i="1"/>
  <c r="BH14" i="1"/>
  <c r="AS70" i="1"/>
  <c r="AR104" i="1"/>
  <c r="BH41" i="1"/>
  <c r="AR82" i="1"/>
  <c r="BH47" i="1"/>
  <c r="BH31" i="1"/>
  <c r="BH33" i="1"/>
  <c r="BH89" i="1"/>
  <c r="AS100" i="1"/>
  <c r="AS15" i="1"/>
  <c r="AR78" i="1"/>
  <c r="BH97" i="1"/>
  <c r="AS103" i="1"/>
  <c r="AR72" i="1"/>
  <c r="BH107" i="1"/>
  <c r="AR21" i="1"/>
  <c r="BH37" i="1"/>
  <c r="AR95" i="1"/>
  <c r="BH66" i="1"/>
  <c r="BH39" i="1"/>
  <c r="BN10" i="1" l="1"/>
  <c r="AA89" i="1"/>
</calcChain>
</file>

<file path=xl/sharedStrings.xml><?xml version="1.0" encoding="utf-8"?>
<sst xmlns="http://schemas.openxmlformats.org/spreadsheetml/2006/main" count="4223" uniqueCount="857">
  <si>
    <t>EMPRESA DE LICORES DE CUNDINAMARCA</t>
  </si>
  <si>
    <t xml:space="preserve">PLANTA DE PERSONAL </t>
  </si>
  <si>
    <t>Contador</t>
  </si>
  <si>
    <t>DEPENDENCIA</t>
  </si>
  <si>
    <t>AREA</t>
  </si>
  <si>
    <t>TIPO DE VINCULACIÓN</t>
  </si>
  <si>
    <t>SEXO</t>
  </si>
  <si>
    <t>CONVENCIÓN</t>
  </si>
  <si>
    <t>AFORADOS</t>
  </si>
  <si>
    <t>AFORADO POR</t>
  </si>
  <si>
    <t>INTEGRANTE COMITÉ</t>
  </si>
  <si>
    <t>CÉDULA</t>
  </si>
  <si>
    <t>APELLIDOS Y NOMBRES</t>
  </si>
  <si>
    <t>CARGO</t>
  </si>
  <si>
    <t>NIVEL</t>
  </si>
  <si>
    <t>CÓDIGO 
ELC</t>
  </si>
  <si>
    <t>GRADO  ELC</t>
  </si>
  <si>
    <t>SUELDO 2000</t>
  </si>
  <si>
    <t>SUELDO 2001</t>
  </si>
  <si>
    <t>SUELDO 2002</t>
  </si>
  <si>
    <t>SUELDO 2003</t>
  </si>
  <si>
    <t>SUELDO 2003                  (manual)</t>
  </si>
  <si>
    <t>SOBRESUELDO</t>
  </si>
  <si>
    <t xml:space="preserve">SUELDO 
2004                 </t>
  </si>
  <si>
    <t>SUELDO 2005</t>
  </si>
  <si>
    <t>SUELDO 2006</t>
  </si>
  <si>
    <t>SUELDO 2007</t>
  </si>
  <si>
    <t>SUELDO 2008</t>
  </si>
  <si>
    <t>SUELDO 2009</t>
  </si>
  <si>
    <t>OTRAS VINCULACIONES CON LA ELC SIN SOLUC. DE CONT.</t>
  </si>
  <si>
    <t>SUELDO 2010</t>
  </si>
  <si>
    <t>SUELDO 2011</t>
  </si>
  <si>
    <t>SUELDO 2012</t>
  </si>
  <si>
    <t>SUELDO 2013</t>
  </si>
  <si>
    <t>SUELDO 2014</t>
  </si>
  <si>
    <t>SUELDO 2015</t>
  </si>
  <si>
    <t>SUELDO 2016</t>
  </si>
  <si>
    <t>SUELDO 2017</t>
  </si>
  <si>
    <t>SUELDO 2018</t>
  </si>
  <si>
    <t>SUELDO 2019</t>
  </si>
  <si>
    <t>SOBRESUELDO*</t>
  </si>
  <si>
    <t>SOBRESUELDO IN(</t>
  </si>
  <si>
    <t>SOBRESUELDO 2019</t>
  </si>
  <si>
    <t>SOBRESUELDO()</t>
  </si>
  <si>
    <t>VALOR EN LETRAS</t>
  </si>
  <si>
    <t>VALOR EN LETRAS DE SOBRESUELDO</t>
  </si>
  <si>
    <t>FECHA 
INGRESO</t>
  </si>
  <si>
    <t>ANTIGÜEDAD</t>
  </si>
  <si>
    <t>FECHA NACIMIENTO</t>
  </si>
  <si>
    <t>EDAD</t>
  </si>
  <si>
    <t>CONTRATOS A TÉRMINO FIJO</t>
  </si>
  <si>
    <t>PERFIL EDUCATIVO</t>
  </si>
  <si>
    <t xml:space="preserve">ESPECIALIZACION </t>
  </si>
  <si>
    <t>AFILIACIÓN A AFP</t>
  </si>
  <si>
    <t>AFILIACIÓN A EPS</t>
  </si>
  <si>
    <t>REQUISITOS PARA EL CARGO</t>
  </si>
  <si>
    <t>NIVEL DE ESCOLARIDAD</t>
  </si>
  <si>
    <t>FUNCIONES</t>
  </si>
  <si>
    <t>SALARIO</t>
  </si>
  <si>
    <t>FECHA DE CORTE</t>
  </si>
  <si>
    <t>VALOR EN LETRAS SALARIO</t>
  </si>
  <si>
    <t>CATEGORIA</t>
  </si>
  <si>
    <t>TOTAL PLANTA</t>
  </si>
  <si>
    <t>VACANTES</t>
  </si>
  <si>
    <t>PLANTA ACTUAL</t>
  </si>
  <si>
    <t>SUBGERENCIA DE TALENTO HUMANO</t>
  </si>
  <si>
    <t>Salud Ocupacional</t>
  </si>
  <si>
    <t>Trabajador Oficial</t>
  </si>
  <si>
    <t>FEM</t>
  </si>
  <si>
    <t>NO CONVENCIONADO</t>
  </si>
  <si>
    <t>ABREO CAMACHO ERIKA TATIANA</t>
  </si>
  <si>
    <t>PROFESIONAL UNIVERSITARIO</t>
  </si>
  <si>
    <t>PROFESIONAL</t>
  </si>
  <si>
    <t>a Termino Indefinido</t>
  </si>
  <si>
    <t>INGENIERO INDUSTRIAL, 2007, UNIVERSIDAD DISTRITAL FRANCISCO JOSÉ DE CALDAS</t>
  </si>
  <si>
    <t>ESPECIALISTA EN HIGIENE Y SALUD OCUPACIONAL, 2008, UNIVERSIDAD DISTRITAL FRANCISCO JOSÉ DE CALDAS</t>
  </si>
  <si>
    <t>SKANDIA - AFP</t>
  </si>
  <si>
    <t>COMPENSAR E.P.S.</t>
  </si>
  <si>
    <t>DIRECTIVO</t>
  </si>
  <si>
    <t>SUBGERENCIA TECNICA</t>
  </si>
  <si>
    <t>Calidad, Investigación y Desarrollo</t>
  </si>
  <si>
    <t>CONVENCIONADO</t>
  </si>
  <si>
    <t>ACOSTA GONZALEZ HORTENCIA AMPARO</t>
  </si>
  <si>
    <t>OPERARIO</t>
  </si>
  <si>
    <t>ASISTENCIAL</t>
  </si>
  <si>
    <t>05</t>
  </si>
  <si>
    <t xml:space="preserve">y un sobresueldo de </t>
  </si>
  <si>
    <t>PESOS ($</t>
  </si>
  <si>
    <t>) M/cte</t>
  </si>
  <si>
    <t>INGENIERA DE ALIMENTOS, 1990, UNIVERSIDAD INCCA DE COLOMBIA</t>
  </si>
  <si>
    <t>ESPECIALIZACIÓN EN ANÁLISIS QUIMICA INDUSTRIAL, 2002, UNIVERSIDAD JAVERIANA</t>
  </si>
  <si>
    <t>COLFONDOS - AFP</t>
  </si>
  <si>
    <t>SANITAS E.P.S.</t>
  </si>
  <si>
    <t xml:space="preserve">FORMACIÓN BÁSICA: Terminación y aprobación de dos (2) años de educación básica secundaria                                                                                                   EXPERIENCIA PREVIA: Ocho (8) años de experiencia general                       </t>
  </si>
  <si>
    <t>Mantenimiento Industrial</t>
  </si>
  <si>
    <t>MAS</t>
  </si>
  <si>
    <t>AFORADO</t>
  </si>
  <si>
    <t>AFORADO JUNTA DIRECTIVA SINTRAELICUNDI</t>
  </si>
  <si>
    <t>ACOSTA HERRERA VICTOR GUSTAVO</t>
  </si>
  <si>
    <t xml:space="preserve">OPERARIO </t>
  </si>
  <si>
    <t>TECNICO ELECTRICISTA, 1999, MATRÍCULAS PROFESIONAL 011988</t>
  </si>
  <si>
    <t>COLPENSIONES</t>
  </si>
  <si>
    <t xml:space="preserve">FORMACIÓN BÁSICA: Terminación y aprobación de dos (2) años de educación básica secundaria                                                                                                   EXPERIENCIA PREVIA: Tres (3) años de experiencia general                       </t>
  </si>
  <si>
    <t>TECNICO</t>
  </si>
  <si>
    <t>Producción</t>
  </si>
  <si>
    <t>AGUIRRE HERRERA FELIX ARTURO</t>
  </si>
  <si>
    <t>02</t>
  </si>
  <si>
    <t>BACHILLER, 1983, COLEGIO DPTAL. CARLOS LOZANO Y LOZANO</t>
  </si>
  <si>
    <t>PORVENIR - AFP</t>
  </si>
  <si>
    <t>NUEVA EPS</t>
  </si>
  <si>
    <t xml:space="preserve">FORMACIÓN BÁSICA: Terminación y aprobación de dos (2) años de educación básica secundaria                                                                                                   EXPERIENCIA PREVIA: Un (1) año de experiencia general                       </t>
  </si>
  <si>
    <t>BACHILLER</t>
  </si>
  <si>
    <t>ALBA  PARRA JACKSON WILFRED</t>
  </si>
  <si>
    <t>PROFESIONAL ESPECIALIZADO</t>
  </si>
  <si>
    <t>12</t>
  </si>
  <si>
    <t>INGENIERO MECÀNICO, 2009, ECCI</t>
  </si>
  <si>
    <t>ESPECIALIZACIÓN EN GERENCIA DE MANTENIMIENTO, 2013, ECCI</t>
  </si>
  <si>
    <t xml:space="preserve">FORMACIÓN BÁSICA: Título profesional en Contaduría, Ingeniería Industrial, Administración, Economía, o en carreras afines con la naturaleza de  la labor asignada, título de formación avanzada o posgrado,  tarjeta o matrícula profesional en los casos reglamentados por la ley.                                                                          EXPERIENCIA PREVIA: Seis (6) meses de experiencia profesional.                                            </t>
  </si>
  <si>
    <t>ASESOR</t>
  </si>
  <si>
    <t>AFORADO JUNTA DIRECTIVA SITRALCUN</t>
  </si>
  <si>
    <t>ALDANA MARTINEZ CARLOS ARTURO</t>
  </si>
  <si>
    <t>08</t>
  </si>
  <si>
    <t>SEIS SEMESTRES DE QUÍMICA Y BIOLOGÍA, UNIVERSIDAD INCCA DE COLOMBIA</t>
  </si>
  <si>
    <t>FAMISANAR E.P.S.</t>
  </si>
  <si>
    <t xml:space="preserve">FORMACIÓN BÁSICA: Terminación y aprobación de tres (3) años de educación básica secundaria                                                                                                   EXPERIENCIA PREVIA: Cinco (5) años de experiencia general                       </t>
  </si>
  <si>
    <t>TÉCNICO</t>
  </si>
  <si>
    <t>SUBGERENCIA ADMINISTRATIVA</t>
  </si>
  <si>
    <t>AFORADO COMISIÓN RECLAMOS SINALTRALIC-C/MARCA</t>
  </si>
  <si>
    <t>ALDANA MUÑOZ CESAR WILLIAM</t>
  </si>
  <si>
    <t>CONDUCTOR</t>
  </si>
  <si>
    <t>03</t>
  </si>
  <si>
    <t>BACHILLER, 1977, COLEGIO DEPARTAMENTAL DEL TEQUENDAMA.</t>
  </si>
  <si>
    <t xml:space="preserve">FORMACIÓN BÁSICA: Terminación y aprobación de dos (2) años de educación básica secundaria                                                                                                   EXPERIENCIA PREVIA: Dos (2) años de experiencia general y licencia de conducción vigente.                                       </t>
  </si>
  <si>
    <t>TOTALES</t>
  </si>
  <si>
    <t>OFICINA DE GESTIÓN CONTRACTUAL</t>
  </si>
  <si>
    <t>ANTOLINEZ GUITARRERO MARCO AURELIO</t>
  </si>
  <si>
    <t>ABOGADO. UNIVERSIDAD CATOLICA</t>
  </si>
  <si>
    <t>ARAGON MURILLO HUGO</t>
  </si>
  <si>
    <t>#REF!</t>
  </si>
  <si>
    <t>BACHILLER - TOPÓGRAFO</t>
  </si>
  <si>
    <t>Almacén General</t>
  </si>
  <si>
    <t>Empleado Publico</t>
  </si>
  <si>
    <t>EMPLEADO PUBLICO</t>
  </si>
  <si>
    <t>ARBOLEDA URREGO MARIA MARLENY</t>
  </si>
  <si>
    <t>ALMACENISTA GENERAL</t>
  </si>
  <si>
    <t>5,264,176</t>
  </si>
  <si>
    <t>de libre nombramiento y remoción</t>
  </si>
  <si>
    <t>CONTADORA PÚBLICA, CORPORACIÓN UNIVERSITARIA DE IBAGUÉ, 1993</t>
  </si>
  <si>
    <t>ESPECIALISTA EN GERENCIA DE IMPUESTOS, UNIVERSIDAD EXTERNADO DE COLOMBIA, 1997.</t>
  </si>
  <si>
    <t>COOMEVA E.P.S.</t>
  </si>
  <si>
    <t>FORMACIÓN BÁSICA:  Título profesional en Economía, Administración de Empresas, Administración Pública, Administración Empresarial, Ingeniería Industrial, Ingeniería de Alimentos, Contaduría, Contaduría Pública, Estadística, Ingeniería de Producción  o Ingeniería de Sistemas.     Título de formación avanzada o de postgrado en la modalidad de especialización relacionada con las funciones del cargo.      Tarjeta o matrícula profesional en los casos reglamentados por la ley.                                                                                            ESPERIENCIA PREVIA:  24 meses de experiencia profesional.</t>
  </si>
  <si>
    <t>AREVALO GUZMAN LUZ MARINA</t>
  </si>
  <si>
    <t>BACHILLER, 1988, LICEO FEMENINO DE CUNDINAMARCA</t>
  </si>
  <si>
    <t xml:space="preserve">FORMACIÓN BÁSICA: Terminación y aprobación de dos (2) años de educación básica secundaria                                                                                                   EXPERIENCIA PREVIA: Dos (2) años de experiencia general                       </t>
  </si>
  <si>
    <t>SUBGERENCIA FINANCIERA</t>
  </si>
  <si>
    <t>Tesorería General</t>
  </si>
  <si>
    <t>BARBON RODRIGUEZ ANA ISABEL</t>
  </si>
  <si>
    <t xml:space="preserve">AUXILIAR ADMINISTRATIVO </t>
  </si>
  <si>
    <t>BACHILLER, 1992, COLEGIO FRANCISCO DE MIRANDA</t>
  </si>
  <si>
    <t xml:space="preserve">FORMACIÓN BÁSICA: Diploma de bachiller                                                                                                EXPERIENCIA PREVIA: Cuatro (4) años de experiencia general                                        </t>
  </si>
  <si>
    <t>OFICINA ASESORA DE PLANEACION Y SISTEMAS DE INFORMACIÓN</t>
  </si>
  <si>
    <t>BAUTISTA CABALLERO CARLOS ALBERTO</t>
  </si>
  <si>
    <t>ANALISTA</t>
  </si>
  <si>
    <t>04</t>
  </si>
  <si>
    <t>INGENIERO DE SISTEMAS, Año 2006, FUNDACIÓN UNIVERSITARIA DE LOS LIBERTADORES.</t>
  </si>
  <si>
    <t xml:space="preserve">FORMACIÓN BÁSICA: Título de formación Tecnológica o Técnica profesional o aprobación de un (1) año de educación superior en carreras afines con la naturaleza de la labor asignada.                                        </t>
  </si>
  <si>
    <t>BECERRA CASTRO ALBERTO ORLANDO</t>
  </si>
  <si>
    <t>Preparación de Licores</t>
  </si>
  <si>
    <t>AFORADO COMISIÓN RECLAMOS SINALTRALIC SUBDIRECTIVA C/MARCA</t>
  </si>
  <si>
    <t>BECERRA RODRIGUEZ HECTOR JULIO</t>
  </si>
  <si>
    <t>BACHILLER, 1979, INSTITUTO TÉCNICO PILOTO</t>
  </si>
  <si>
    <t xml:space="preserve">FORMACIÓN BÁSICA: Terminación y aprobación de dos (2) años de educación básica secundaria                                                                                                   EXPERIENCIA PREVIA: Cuatro (4) años de experiencia general                       </t>
  </si>
  <si>
    <t>AFORADO JUNTA DIRECTIVA SINALTRALIC SUBDIRECTIVA C/MARCA</t>
  </si>
  <si>
    <t>BELTRAN ORTIZ FREDY JAIR</t>
  </si>
  <si>
    <t>TECNÓLOGO EN INGENIERÍA MECÁNICA, 2005, UNIVERSIDAD DE LOS LIBERTADORES</t>
  </si>
  <si>
    <t>ESPECIALIZACIÓN EN INGENIERIA AMBIENTAL, PENDIENTE TRABAJO DE GRADO, UNIVERSIDAD LOS LIBERTADORES</t>
  </si>
  <si>
    <t>TECNOLOGO</t>
  </si>
  <si>
    <t>BERNAL PARRA ALVARO</t>
  </si>
  <si>
    <t>SUBGERENTE GENERAL DE ENTIDAD DESCENTRALIZADA</t>
  </si>
  <si>
    <t>084</t>
  </si>
  <si>
    <t>10,411,203</t>
  </si>
  <si>
    <t>ABOGADO, UNIVERSIDAD LIBRE, Diciembre de 1991</t>
  </si>
  <si>
    <t>Especialización en Derecho Público, Ciencia y Sociología Políticas, Univ. Externado de Colombia, Junio de 2003</t>
  </si>
  <si>
    <t>ESTUDIOS:Título profesional en Derecho, Psicología, Administración de Empresas, Administración Empresarial, Administración Pública, Ingeniería Industrial. Tarjeta o Matrícula Profesional en los casos reglamentados por la ley.    EXPERIENCIA:  Quince (15) meses de experiencia profesional.</t>
  </si>
  <si>
    <t>BLANCO BERNAL DIANA ALESSANDRA</t>
  </si>
  <si>
    <t>14</t>
  </si>
  <si>
    <t>CONTADOR PÚBLICO, 2015, UNIVERSIDAD LA GRAN COLOMBIA</t>
  </si>
  <si>
    <t xml:space="preserve">ESPECIALIZACIÓN EN GERENCIA FINANCIERA, 2015, UNIVERSIDAD LA GRAN COLOMBIA </t>
  </si>
  <si>
    <t>BRAVO LOPEZ SANDRA LORENA</t>
  </si>
  <si>
    <t>BACHILLER, 1977, COLEGIO DE BACHILLERATO VICTOR MANUEL LONDOÑO</t>
  </si>
  <si>
    <t>BUITRAGO  FORERO CARLOS FRANCISCO</t>
  </si>
  <si>
    <t>JEFE DE OFICINA</t>
  </si>
  <si>
    <t>10,305,926</t>
  </si>
  <si>
    <t>ADMINISTRADOR DE EMPRESAS        Universidad de Cundinamarca 28-09-2002</t>
  </si>
  <si>
    <t>ESPECIALISTA EN DERECHO URBANO,           Universidad del Rosario, 15 de septiembre de 2016</t>
  </si>
  <si>
    <t>SALUD TOTAL EPS</t>
  </si>
  <si>
    <t>CADENA PLAZAS HENRY ALBERTO</t>
  </si>
  <si>
    <t>BACHILLER, 1988, COLEGIO PARROQUIAL</t>
  </si>
  <si>
    <t>Contabilidad y Costos</t>
  </si>
  <si>
    <t>AFORADA</t>
  </si>
  <si>
    <t>AFORADA JUNTA DIRECTIVA SINALTRALIC SUBDIRECTIVA C/MARCA</t>
  </si>
  <si>
    <t>MIEMBRO COMITÉ RELAC. LABORALES</t>
  </si>
  <si>
    <t>CAÑON ROBAYO CONCEPCION</t>
  </si>
  <si>
    <t>CONTADOR PÚBLICO, 1996, UNIVERSIDAD LIBRE</t>
  </si>
  <si>
    <t xml:space="preserve">FORMACIÓN BÁSICA: Título profesional en Contaduría, Administración, Economía, o en carreras afines con la naturaleza de la labor asignada, tarjeta o matrícula profesional en los casos reglamentados por la ley.                                                        </t>
  </si>
  <si>
    <t>CASTAÑEDA GOMEZ MAURICIO</t>
  </si>
  <si>
    <t>01</t>
  </si>
  <si>
    <t>BACHILLER, 1990, COLEGIO DPTAL. INTEGRADO DE SOACHA</t>
  </si>
  <si>
    <t>CASTRO BELTRAN JOHN CARLOS</t>
  </si>
  <si>
    <t>INGENIERO EN AUTOMATIZACIÓN INDUSTRIAL, 2002, UNIVERSIDAD ANTONIO NARIÑO</t>
  </si>
  <si>
    <t>ESPECIALIZACIÓN EN GERENCIA DE MANTENIMIENTO, 2007, UNIVERSIDAD INDUSTRIAL DE SANTANDER</t>
  </si>
  <si>
    <t>SUBGERENCIA COMERCIAL</t>
  </si>
  <si>
    <t>CEDEÑO GUTIERREZ MAURICIO JAVIER</t>
  </si>
  <si>
    <t>MERCADOLOGO</t>
  </si>
  <si>
    <t>MAGISTER EN CREACION  Y DIRECCION DE EMPRESAS</t>
  </si>
  <si>
    <t>CONTRERAS ALARCON AMELBA LUCIA</t>
  </si>
  <si>
    <t>TESORERO GENERAL</t>
  </si>
  <si>
    <t>CONTADORA PÚBLICA             Universidad Antonio Nariño, 18-08-2000</t>
  </si>
  <si>
    <t>ESPECIALISTA EN REVISORÍA FISCAL                        Universidad Nueva Granada, 30 de junio de 2011</t>
  </si>
  <si>
    <t>ESTUDIOS: -   Titulo profesional en Contaduría pública, Contaduría o economía y finanzas.    Título de formación avanzada o de postgrado en la modalidad de especialización ralacionada con las funciones del cargo.    EXPERIENCIA:   Veinticuatro (24) meses de experiencia profesional.</t>
  </si>
  <si>
    <t>CONTRERAS DOMINGUEZ FREDDY MIGUEL</t>
  </si>
  <si>
    <t>BACHILLER, Año 2000 del Colegio Crear Cooperativo</t>
  </si>
  <si>
    <t>CONTRERAS TRUJILLO CARLOS OLMEDO</t>
  </si>
  <si>
    <t>ECONOMISTA, 1994, UNIVERSIDAD AUTÓNOMA DE COLOMBIA</t>
  </si>
  <si>
    <t>ERSPECIALIZACIÓN EN GERENCIA FINANCIERA SISTEMATIZADA, 2003, UNIVERSIDAD LIBRE</t>
  </si>
  <si>
    <t>Área de Nómina</t>
  </si>
  <si>
    <t xml:space="preserve"> Trabajador Oficial</t>
  </si>
  <si>
    <t>CRUZ GONZALEZ DARWIN</t>
  </si>
  <si>
    <t>AUXILIAR ADMINISTRATIVO</t>
  </si>
  <si>
    <t>BACHILLER, 2006, COLEGIO SIMÓN BOLÍVAR. INGENIERO INDUSTRIAL UNIVERSIDAD CATOLICA</t>
  </si>
  <si>
    <t>PROTECCIÒN - AFP</t>
  </si>
  <si>
    <t xml:space="preserve">FORMACIÓN BÁSICA: Diploma de bachiller                                                                  EXPERIENCIA PREVIA: Dos (2) años de experiencia general                                        </t>
  </si>
  <si>
    <t>CUBILLOS GONZALEZ SANDRA MILENA</t>
  </si>
  <si>
    <t>006</t>
  </si>
  <si>
    <t/>
  </si>
  <si>
    <t>9,529,070</t>
  </si>
  <si>
    <t>ABOGADO, Año 2009 - UNIVERSIDAD EXTERNADO DE COLOMBIA</t>
  </si>
  <si>
    <t xml:space="preserve">ESPECIALIZACIÓN EN DERECHO CONSTITUCIONAL, Año 2010, UNIVERSIDAD DEL ROSARIO. </t>
  </si>
  <si>
    <t>DIAZ RAMIREZ DAMASO</t>
  </si>
  <si>
    <t>ADMINISTRADOR DE EMPRESA, 1999 Universidad Cooperativa de Colombia</t>
  </si>
  <si>
    <t>ESPINOSA JUTINICO ROBINSON</t>
  </si>
  <si>
    <t>BACHILLER, 2008, INSTITUCIÓN EDUCATIVA DPTAL. INTEGRADA ANTONIO NARIÑO</t>
  </si>
  <si>
    <t xml:space="preserve">FORMACIÓN BÁSICA: Terminación y aprobación de dos (2) años de educación básica secundaria                                                                                                   EXPERIENCIA PREVIA: Seis (6) meses de experiencia general                      </t>
  </si>
  <si>
    <t>FIERRO VELASQUEZ CLAUDIA RUBI</t>
  </si>
  <si>
    <t xml:space="preserve">SECRETARIA </t>
  </si>
  <si>
    <t>07</t>
  </si>
  <si>
    <t>TECNÓLOGA EN SECRETARIADO COMERCIAL, 1988, CASA ACADEMIA CULTURAL - SECRETARIADO COMERCIAL</t>
  </si>
  <si>
    <t>CUN - TECNICO EN ADMON HOTELERA, 1987</t>
  </si>
  <si>
    <t>FORMACIÓN BÁSICA: Título de formación Tecnológica o Técnica profesional o aprobación de tres (3) años de educación superior en carreras afines con la naturaleza de la labor asignada.                                                                         EXPERIENCIA PREVIA: Seis (6) meses de experiencia general.</t>
  </si>
  <si>
    <t>TECNOLOGA</t>
  </si>
  <si>
    <t>GAITAN SANCHEZ LUIS GUILLERMO</t>
  </si>
  <si>
    <t>BACHILLER , 1981 COLEGIO DE LA SALLE</t>
  </si>
  <si>
    <t>OFICINA ASESORA DE JURIDICA</t>
  </si>
  <si>
    <t>GAMBOA PRIETO MARIA ELENA</t>
  </si>
  <si>
    <t>16</t>
  </si>
  <si>
    <t>ABOGADA, Año 1995, UNIVERSIDASD LIBRE</t>
  </si>
  <si>
    <t>ESPECIALIZACIÓN EN DERECHO PROCESAL, Año 1997, UNIVERSIDAD LIBRE.                ESPECIALIZACIÓN EN DERECHO LABORAL, Año 1999, UNIVERSIDAD EXTERNADO,  TERMINACIÓN MATERIAS MAESTRÍA CON ÉNFASIS EN DERECHO DEL TRABAJO, Año 2012, UNIVERSIDAD EXTERNADO DE COLOMBIA</t>
  </si>
  <si>
    <t>FORMACIÓN BÁSICA: Título profesional en Derecho, Economía, Administración o Ingeniería Industrial o en carreras afines con la naturaleza del cargo, título de formación avanzada o posgrado, matrículo o  tarjeta o matrícula profesional en los casos reglamentados por la ley..                                                                                                                            EXPERIENCIA PREVIA: Doce (12) meses de experiencia profesional.</t>
  </si>
  <si>
    <t>AFORADO JUNTA DIRECTIVA SINALTRALIC C/MARCA</t>
  </si>
  <si>
    <t>GARIBELLO ROJAS LUIS ADELMO</t>
  </si>
  <si>
    <t>ABOGADO, 2011, DE LA UNIVERSIDAD LIBRE</t>
  </si>
  <si>
    <t>ESPCIALIZACION EN DERECHO LABORAL Y SEGURIDAD SOCIAL . UNIVERSIDAD SERGIO ARBOLEDA</t>
  </si>
  <si>
    <t>Ventas</t>
  </si>
  <si>
    <t>GIRALDO MELENDEZ JOSE MIGUEL</t>
  </si>
  <si>
    <t>ECONOMISTA, 1993, UNIVERSIDAD DE LA SALLE</t>
  </si>
  <si>
    <t xml:space="preserve">FORMACIÓN BÁSICA: Título profesional en Ingenierías, Administración, Economía, o en carreras afines con la naturaleza de la labor asignada, tarjeta o matrícula profesional en los casos reglamentados por la ley.                                                        </t>
  </si>
  <si>
    <t>JAIMES GUALTEROS ELSA MARGOTH</t>
  </si>
  <si>
    <t>CONTADOR PÚBLICO, 1998, UNIVERSIDAD PILOTO DE COLOMBIA</t>
  </si>
  <si>
    <t>ESPECIALIZACIÓN EN GERENCIA DE IMPUESTOS, 2001, UNIVERSIDAD EXTERNADO DE COLOMBIA</t>
  </si>
  <si>
    <t xml:space="preserve">FORMACIÓN BÁSICA: Título profesional en Contaduría, Ingeniería Industrial, Administración, Economía o en carreras afines con la naturaleza de la labor asignada, tarjeta o matrícula profesional en los casos reglamentados por la ley.                                                        </t>
  </si>
  <si>
    <t>AFORADA JUNTA DIRECTIVA SINALTRALIC NACIONAL</t>
  </si>
  <si>
    <t>JARAMILLO TRUJILLO GLORIA INES</t>
  </si>
  <si>
    <t>06</t>
  </si>
  <si>
    <t>LICENCIATURA EN EDUCACIÓN PREESCOLAR, Año 1991 - UNIVERSIDAD PEDAGÓGICA</t>
  </si>
  <si>
    <t xml:space="preserve">FORMACIÓN BÁSICA: Diploma de bachiller                                                                                                  EXPERIENCIA PREVIA: cinco (5) años de experiencia general                                        </t>
  </si>
  <si>
    <t>JIMENEZ POSADA WILLIAN JAVIER</t>
  </si>
  <si>
    <t>09</t>
  </si>
  <si>
    <t xml:space="preserve">FORMACIÓN BÁSICA:Diploma de Bachiller                                                                  EXPERIENCIA PREVIA: Ocho (8) años de experiencia general                       </t>
  </si>
  <si>
    <t>JIMENEZ VARGAS JORGE ANTONIO</t>
  </si>
  <si>
    <t>10</t>
  </si>
  <si>
    <t>CONTADOR PÚBLICO, 1998, UNIVERSIDAD DE LA SALLE</t>
  </si>
  <si>
    <t>ESPECIALIZACIÓN EN REVISORÍA FISCAL Y AUDITORÍA INTERNACIONAL, TERMINACIÓN MATERIAS, PENDIENTE GRADO, 2001, UNIVERSIDAD EXTERNADO DE COLOMBIA.   ESPECIALIZACIÓN EN DERECHO DEL MEDIO AMBIENTE, TERMINACIÓN Y APROBACIÓN DE MATERIAS, PENDIENTE GRADO, 2010, UNIVERSIDAD EXTERNADO DE COLOMBIA.</t>
  </si>
  <si>
    <t xml:space="preserve">FORMACIÓN BÁSICA: Terminación y aprobación de cinco (5) años de estudios de educación superior en carreras afines con la naturaleza de la labor asignada.                   </t>
  </si>
  <si>
    <t>LANS CARCAMO JESUS DEL CARMEN</t>
  </si>
  <si>
    <t>BACHILLER, 1992, INSTITUTO NOCTURNO MARTÍN HEIDEGGER</t>
  </si>
  <si>
    <t>LAVERDE SIERRA ANDRES</t>
  </si>
  <si>
    <t>INGENIERO QUÍMICO, 2011, UNIVERSIDAD DE AMÉRICA</t>
  </si>
  <si>
    <t>LEMUS CLAVJO NESTOR JAVIER</t>
  </si>
  <si>
    <t>INGENIERO MECÁNICO,                       Universidad Libre 7-08-2010</t>
  </si>
  <si>
    <t>MAGISTER EN ADMINISTRACIÓN DE EMPRESAS                               Universidad Externado de Colombia, 17-11-2015.                                                         MGISTER EN LOGÍSTICA Y DIRECCIÓN DE OPERACIONES             ENAE BUSSINES SCHOOL, Murcia, España, 2015</t>
  </si>
  <si>
    <t>EPS SURA</t>
  </si>
  <si>
    <t>MIEMBRO COMITÉ EDUCACIÓN</t>
  </si>
  <si>
    <t>LOPEZ CASTILLO JAIRO</t>
  </si>
  <si>
    <t>BACHILLER, Año 1978, COLEGIO DFISTRITAL LA AMISTAD. TECNÓLOGO EN SISTEMAS</t>
  </si>
  <si>
    <t>ESACOOP - TECNICO SISTEMAS Y DESARROLLO INFORMATICO - 1998</t>
  </si>
  <si>
    <t>LOPEZ SANDOVAL EDGAR FERNANDO</t>
  </si>
  <si>
    <t>BACHILLER, 1996, INSTITUTO SAN MIGUEL</t>
  </si>
  <si>
    <t>LUNA GONZALEZ STELLA</t>
  </si>
  <si>
    <t>TECNÓLOGO EN SISTEMAS, 2003, CIDCA</t>
  </si>
  <si>
    <t>GERENCIA GENERAL</t>
  </si>
  <si>
    <t>MACHUCA  LOPEZ JORGE ENRIQUE</t>
  </si>
  <si>
    <t>GERENTE GENERAL ENTIDAD DESCENTRALIZADA</t>
  </si>
  <si>
    <t>050</t>
  </si>
  <si>
    <t>11</t>
  </si>
  <si>
    <t>13,152,443</t>
  </si>
  <si>
    <t>ABOGADO Año 2008, UNIVERSIDAD CATÓLICA</t>
  </si>
  <si>
    <t>MANRIQUE MONTERO CRISTOBAL</t>
  </si>
  <si>
    <t>TECNICO LABORAL EN ADMINISTRACION DE EMPRESAS, 2008, POLITÉCNICO DE LA SABANA</t>
  </si>
  <si>
    <t>MARROQUIN AGUILAR JEYSON DAMIAN</t>
  </si>
  <si>
    <t>BACHILLER, 1992, COLEGIO DPTAL. NACIONALIZADO CALIXTO GAITÁN</t>
  </si>
  <si>
    <t>MARTINEZ BEJARANO LUCY NELLY</t>
  </si>
  <si>
    <t>BACHILLER, 1995, COLEGIO NOCTURNO JUAN MANUEL RUDAS</t>
  </si>
  <si>
    <t>MARTINEZ CASTILLO HUMBERTO</t>
  </si>
  <si>
    <t>BACHILLER 1981,COLEGIO NACIONAL CLEMENCIA DE CAICEDO</t>
  </si>
  <si>
    <t>MEDIMAS EP.S.</t>
  </si>
  <si>
    <t>MARTINEZ LUZ STELLA</t>
  </si>
  <si>
    <t xml:space="preserve">BACHILLER, 1998, INSTITUTO SAN IGNACIO DE LOYOLA </t>
  </si>
  <si>
    <t>MENDEZ LEON LUIS ENRIQUE</t>
  </si>
  <si>
    <t>BACHILLER, 2010, COLEGIO CAPACITACIÓN 2000</t>
  </si>
  <si>
    <t>MENDOZA GALINDO PAOLA ANDREA</t>
  </si>
  <si>
    <t>ABOGADO, 2009, UNIVERSIDAD LA GRAN COLOMBIA</t>
  </si>
  <si>
    <t>Especialista en Derecho Público, Universidad Externado de Colombia, 2012,</t>
  </si>
  <si>
    <t>MENDOZA RAMIREZ JOSE ALEJANDRO</t>
  </si>
  <si>
    <t>TECNÓLOGO EN ELECTROMECÁNICA, 2003, CENTRO DE INVESTIGACIÓN, DOCENCIA Y CONSULTORÍA ADMINISTRATIVA</t>
  </si>
  <si>
    <t>MILLAN CARVAJAL RUBY AURORA</t>
  </si>
  <si>
    <t>INGENIERA INDUSTRIAL , Año 1988, UNIVERSIDAD INCCA DE COLOMBIA.</t>
  </si>
  <si>
    <t>ESPECIALIZACIÓN EN ADMINISTRACIÓN DE EMPRESAS, Año 1996 UNIVERSIDAD DEL ROSARIO.  ESPECIALIZACIÓN EN FORMULACIÓN Y EVALUACIÓN DE PROYECTOS, Año 2002, UNIVERSIDAD DEL ROSARIO.</t>
  </si>
  <si>
    <t>MONTANO FERNANDEZ HECTOR JULIO</t>
  </si>
  <si>
    <t>ADMINISTRADOR DE EMPRESAS, 2007, EAN</t>
  </si>
  <si>
    <t>MORA GUERRERO MARITZA</t>
  </si>
  <si>
    <t xml:space="preserve">TÉCNICO </t>
  </si>
  <si>
    <t>BACHIILER MARY ROB. 1980, - AUXILIAR DE CONTABILIDAD Y SECRETARIADO</t>
  </si>
  <si>
    <t xml:space="preserve">FORMACIÓN BÁSICA: Diploma de bachiller                                                                                               EXPERIENCIA PREVIA: Tres (3) años de experiencia general                                        </t>
  </si>
  <si>
    <t>MORA ROJAS BENJAMIN ALONSO</t>
  </si>
  <si>
    <t>ABOGADO. AUTONOMA</t>
  </si>
  <si>
    <t>MORALES PAEZ JAIRO MAURICIO</t>
  </si>
  <si>
    <t>BACHILLER, 1984, COLEGIO DPTAL. INTEGRADO SANTA INÉS</t>
  </si>
  <si>
    <t>MORENO GUERRERO JAIRO</t>
  </si>
  <si>
    <t>BACHILLER, 1997, COLEGIO MANUELA AYALA DE GAITÁN, ADMINISTRADOR DE EMPRESAS UNIVERSIDAD EAN 1996</t>
  </si>
  <si>
    <t>MORERA GONZALEZ LUCY MERY</t>
  </si>
  <si>
    <t xml:space="preserve">TECNÓLOGO EN SISTEMAS, 2003, FUNDACIÓN CENTRO DE INVESTIGACIÓN DOCENCIA Y CONSULTORÍA ADMINISTRATIVA </t>
  </si>
  <si>
    <t>MOYA CONTRERAS MARIA MAYERLING</t>
  </si>
  <si>
    <t>QUÍMICO, 1981, UNIVERSIDAD DRUZBI NARODOY, RUSIA, 1981.</t>
  </si>
  <si>
    <t>ESPECIALIZACIÓN EN SANEAMIENTO Y DESARROLLO AMBIENTAL, 1994, UNIVERSIDAD JAVERIANA</t>
  </si>
  <si>
    <t>FORMACIÓN BÁSICA: Título profesional en Electrónica, Mecánica, Electromecánica, Mecatrónica o en carreras afines con la naturaleza de la labor asignada, título de formación avanzada o posgrado,  tarjeta o matrícula profesional en los casos reglamentados por la ley.                                                                            EXPERIENCIA PREVIA: Dieciocho (18) meses de experiencia profesional.</t>
  </si>
  <si>
    <t>NAVARRO TELLEZ ELVIRA</t>
  </si>
  <si>
    <t>BACHILLER, 1981, COLEGIO DPTAL. NUESTRA SEÑORA DE LOURDES</t>
  </si>
  <si>
    <t>FORMACIÓN BÁSICA: Título de formación Tecnológica o Técnica profesional o aprobación de tres (3) años de educación superior en carreras afines con la naturaleza de la labor asignada.                                                                         EXPERIENCIA PREVIA: Doce (12) meses de experiencia general.</t>
  </si>
  <si>
    <t>NAVAS PULIDO CARLA VANESSA</t>
  </si>
  <si>
    <t>INGENIERO QUÍMICO, 1998, UNIVERSIDAD NACIONAL DE COLOMBIA</t>
  </si>
  <si>
    <t>ESPECIALIZACIÓN EN ADMINISTRACIÓN Y GERENCIA DE SISTEMAS DE LA CALIDAD, 2002, UNIVERSIDAD SANTO TOMAS</t>
  </si>
  <si>
    <t xml:space="preserve">FORMACIÓN BÁSICA: Terminación y aprobación de cinco (5) años de estudios superiores en  Química, Ingeniería Química, Microbiología, Ingeniería Industrial o en carreras afines con la naturaleza de la labor asignada.                   </t>
  </si>
  <si>
    <t>NUÑEZ JIMENEZ CARMEN LILIA</t>
  </si>
  <si>
    <t>SECRETARIA</t>
  </si>
  <si>
    <t>BACHILLER, Año 1981, COLEGIO DEPARTAMENTAL DE EL TEQUENDAMA.</t>
  </si>
  <si>
    <t xml:space="preserve">FORMACIÓN BÁSICA: Diploma de bachiller                                                                                 EXPERIENCIA PREVIA: Cinco (5) años de experiencia general                                        </t>
  </si>
  <si>
    <t>OFICINA DE CONTROL INTERNO</t>
  </si>
  <si>
    <t>OLIVEROS RUBIO DIEGO ALEXANDER</t>
  </si>
  <si>
    <t xml:space="preserve">ABOGADA - UNIVERSIDAD LIBRE Año 2000.                                                               </t>
  </si>
  <si>
    <t>ESPECIALIZACIÓN EN DERECHO ADMINISTRATIVO - UNIVERSIDAD LIBRE AÑO 2002</t>
  </si>
  <si>
    <t>Título profesional en Contaduría, Economía, Derecho, Administración Pública, Administración de Empresas, Administración Empresarial, Ingeniería Industrial, Ingeniería Administrativa, o Psicología.  Tarjeta o matrícula profesional en los casos reglamentados por la ley y doce (12) meses de experiencia profesional.</t>
  </si>
  <si>
    <t>ORJUELA LINARES DIEGO FERNANDO</t>
  </si>
  <si>
    <t>ADMINISTRADOR DE EMPRESAS, 2002, UNIVERSIDAD JORGE TADEO LOZANO</t>
  </si>
  <si>
    <t>ESPECIALIZACIÓN EN GERENCIA DE MERCADEO, 2002, UNIVERSIDSAD JORGE TADEO LOZANO</t>
  </si>
  <si>
    <t xml:space="preserve">FORMACIÓN BÁSICA: Título profesional en Ingenierías, Administración, Economía o en carreras afines con la naturaleza de la labor asignada, tarjeta o matrícula profesional en los casos reglamentados por la ley.                                                        </t>
  </si>
  <si>
    <t>ORJUELA MAHECHA FLOR MARIA</t>
  </si>
  <si>
    <t>MERCADÓLOGA, 2002, FUNDACIÓN UNIVERSIDAD CENTRAL</t>
  </si>
  <si>
    <t>OROZCO CUELLAR HECTOR BERNARDO</t>
  </si>
  <si>
    <t>2,060,659</t>
  </si>
  <si>
    <t xml:space="preserve">BACHILLER ACADÉMICO, 1993 - EXTERNADO NACIONAL CAMILO TORRES DIURNO </t>
  </si>
  <si>
    <t>Gestión Ambiental</t>
  </si>
  <si>
    <t>ORTIZ RAMOS YENNY MARYORY</t>
  </si>
  <si>
    <t>TECNÓLOGA EN SANEAMIETNO AMBIENTAL, 2011, UNIVERSIDAD DISTRITAL FRANCISCO JOSÉ DE CALDAS</t>
  </si>
  <si>
    <t>OSPINA RODRIGUEZ MARIA INES</t>
  </si>
  <si>
    <t>BACHILLER, 1983, LICEO MODERNO GIRARDOT</t>
  </si>
  <si>
    <t>AFORADO JUNTA DIRECTIVA SINALTRALIC NACIONAL</t>
  </si>
  <si>
    <t>OVALLE JIMENEZ ARMANDO</t>
  </si>
  <si>
    <t>BACHILLER, 1984, COLEGIO DISTRITAL REPÚBLICA DE COLOMBIA</t>
  </si>
  <si>
    <t>PARRA PEÑUELA CARLOS JULIO</t>
  </si>
  <si>
    <t>BACHILLER, 1998, INSTITUTO CENTRO CULTURAL</t>
  </si>
  <si>
    <t>PEDRAZA CORTES DAYRO ANDRES</t>
  </si>
  <si>
    <t>BACHILLER, COLEGIO CORONEL JUAN JOSÉ RONDÓN, 2006.</t>
  </si>
  <si>
    <t>PEREZ URBINA OLGA JEANET</t>
  </si>
  <si>
    <t>ADMINISTRADOR DE EMPRESAS, Año 2004 - UNIVERSIDAD LOS LIBERTADORES</t>
  </si>
  <si>
    <t xml:space="preserve">FORMACIÓN BÁSICA: Diploma de bachiller                                                                  EXPERIENCIA PREVIA: Seis (6) años de experiencia general                                        </t>
  </si>
  <si>
    <t>PIÑEROS RUIZ JUAN</t>
  </si>
  <si>
    <t>BACHILLER, 1971, COLEGIO EMILIO CIFUENTES</t>
  </si>
  <si>
    <t>POSADA  SALAZAR HAIR HELVER</t>
  </si>
  <si>
    <t>BACHILLER, 1999, COLEGIO COOPERATIVO COMUNAL DE FUNZA</t>
  </si>
  <si>
    <t>PRIETO OSORIO GENARO</t>
  </si>
  <si>
    <t>BACHILLER, 1978, COLEGIO LUIS LOZANO SCIPION</t>
  </si>
  <si>
    <t>Presupuesto</t>
  </si>
  <si>
    <t>RAMIREZ MONJE JORGE HELI</t>
  </si>
  <si>
    <t>ECONOMISTA, 1997, UNIVERSIDAD DE AMÉRICA</t>
  </si>
  <si>
    <t>ESPECIALIZACIÓN EN ADMINISTRACIÓN FINANCIERA, 2006, EAN</t>
  </si>
  <si>
    <t>RAMOS  FERNANDO</t>
  </si>
  <si>
    <t>INGENIERO QUÍMICO, 1988, UNIVERSIDAD NACIONAL DE COLOMBIA</t>
  </si>
  <si>
    <t xml:space="preserve">FORMACIÓN BÁSICA: Título profesional en Química o Ingeniería Química, Microbiología, Ingeniería Industrial, o en carreras afines con la naturaleza de la labor asignada, tarjeta o matrícula profesional en los casos reglamentados por la ley.                                                        </t>
  </si>
  <si>
    <t>RAMOS MAYORGA ELKIN MAURICIO</t>
  </si>
  <si>
    <t>ABOGADO, Año 2004, UNIVERSIDAD CATÓLICA DE COLOMBIA.</t>
  </si>
  <si>
    <t>ESPECIALIZACIÓN EN DERECHO ADMINISTRATIVO Y CONSTITUCIONAL, Año 2009, UNIVERSIDAD CATOLICA DE COLOMBIA.</t>
  </si>
  <si>
    <t>RENDON IBARGUEN LUZ NEREIDA</t>
  </si>
  <si>
    <t>TÉCNICO PROFESIONAL EN SEGURIDAD E HIGIENE INDUSTRIAL, 2005, INSUTEC</t>
  </si>
  <si>
    <t>RINCON  FRANCO CARLOS HERNANDO</t>
  </si>
  <si>
    <t>INGENIERO ELECTRÓNICO, UNIVERSIDAD DE CUNDINAMARCA</t>
  </si>
  <si>
    <t xml:space="preserve">ESPECIALISTA EN GERENCIA PARA EL DESARROLLO ORGANIZACIONAL, UNIVERSIDAD DE CUNDINAMARCA </t>
  </si>
  <si>
    <t>RINCON  SOTELO LUZ MIRYAM</t>
  </si>
  <si>
    <t xml:space="preserve">SUBGERENTE GENERAL DE ENTIDAD DESCENTRALIZADA    </t>
  </si>
  <si>
    <t>CONTADOR PÚBLICO, 1991, UNIVERSIDAD LIBRE DE COLOMBIA</t>
  </si>
  <si>
    <t>ESPECIALISTA EN FINANZAS, UNIVERSIDAD DE CARTAGENA, 2009</t>
  </si>
  <si>
    <t>RIOS FORERO JAVIER FERNANDO</t>
  </si>
  <si>
    <t>BACHILLER,2000, COLSUBSIDO BACHILLERATO PARA ADULTOS</t>
  </si>
  <si>
    <t>Bienestar Social y Capacitación</t>
  </si>
  <si>
    <t>AFORADA COMISIÓN RECLAMOS UTRADEC</t>
  </si>
  <si>
    <t>ROBAYO QUIROGA YOLANDA</t>
  </si>
  <si>
    <t>TRABAJADORA SOCIAL, 1988, COLEGIO MAYOR DE CUNDINAMARCA.</t>
  </si>
  <si>
    <t>ESPECIALIZACIÓN EN DERECHO DEL TRABAJO, 1999, UNIVERSIDAD EXTERNADO DE COLOMBIA        MAESTRÍA EN ADMINISTRACIÓN, 1994, UNIVERSIDAD DE LA SALLE</t>
  </si>
  <si>
    <t xml:space="preserve">FORMACIÓN BÁSICA: Título profesional en Derecho, Administración, Ingeniería, Economía, Contaduría, Sicología o Trabajo Social con su respectiva matrícula profesional en los casos reglamentados por la ley.                                                        </t>
  </si>
  <si>
    <t>RODRIGUEZ FORERO DIEGO ANDRES</t>
  </si>
  <si>
    <t>RODRIGUEZ GALINDO JUAN PABLO</t>
  </si>
  <si>
    <t>INGENIERO QUÍMICO,1983, UNIVERSIDAD NACIONAL DE COLOMBIA</t>
  </si>
  <si>
    <t>RODRIGUEZ NUNEZ LUZ MABEL</t>
  </si>
  <si>
    <t>Del 29-01-1996 al 21-02-1997 como T.O.                                                                                                  Del  21-02-1997 al 28-02-2003 como Empleado Publico                                                                                            Del 01-03-03 a la fecha, como T.O.</t>
  </si>
  <si>
    <t>CONTADOR PÚBLICO, Año 1995 - UNIVERSIDAD PILOTO DE COLOMBIA</t>
  </si>
  <si>
    <t>RODRIGUEZ REYES NELLY TERESA</t>
  </si>
  <si>
    <t>BACHILLER, 1973, COLEGIO DPTAL. MAHECHA AYALA DE GAITÁN</t>
  </si>
  <si>
    <t>OFICINA CONTROL INTERNO DISCIPLINARIO</t>
  </si>
  <si>
    <t xml:space="preserve"> ROMERO FLORIDO JORGE RICARDO</t>
  </si>
  <si>
    <t>ABOGADO</t>
  </si>
  <si>
    <t>ESPECIALIZACION EN SEGURIDAD FISICA ELECTRONICA Y DE LA INFORMATICA</t>
  </si>
  <si>
    <t>COLSANITAS</t>
  </si>
  <si>
    <t>ROMERO BURGOS EDUIN</t>
  </si>
  <si>
    <t>222</t>
  </si>
  <si>
    <t>5,158,497</t>
  </si>
  <si>
    <t>CONTADOR PÚBLICO, Universidad Cooperativa de Colombia 12 de junio de 2002</t>
  </si>
  <si>
    <t>ESPECIALISTA EN GERENCIA TRIBUTARIA, Universidad Autónoma de Colombia 12-12-2014</t>
  </si>
  <si>
    <t>Título profesional en: - Núcleo básico de conocimiento (NBC): Contaduría Pública: Contaduría, Contaduría Pública.  - Posgrado relacionado con las funciones del empleo.  - Doce (12) meses de experiencia profesional relacionada.  - Tarjeta o matrícula profesional en los casos reglamentados por la ley.</t>
  </si>
  <si>
    <t>RONCANCIO VARGAS URIEL ANTONIO</t>
  </si>
  <si>
    <t>ABOGADO                                                               Universidad Libre, 10 de agosto de 2001</t>
  </si>
  <si>
    <t>ESPECIALISTA EN DERECHO ADMINITSRATIVO             Universidad Libre, 10 de agsoto de 2002</t>
  </si>
  <si>
    <t>RUBIANO JIMENEZ SILVIO AUGUSTO</t>
  </si>
  <si>
    <t>INGENIERO DE SISTEMAS, Año 2002, UNIVERSIDAD SAN MARTÍN</t>
  </si>
  <si>
    <t xml:space="preserve">ESPECIALIZACIÓN EN GERENCIA DE MERCADEO, Año 2004, UNIVERSIDAD EXTERNADO DE COLOMBIA.  </t>
  </si>
  <si>
    <t xml:space="preserve">FORMACIÓN BÁSICA: Título de formación Tecnológica o Técnica profesional o aprobación de dos (2) años de educación superior en carreras afines con la naturaleza de la labor asignada.                                        </t>
  </si>
  <si>
    <t>SANCHEZ DEVIA JOSE AGUSTIN</t>
  </si>
  <si>
    <t>BACHILLER, 1993, COLEGIO DEPARTAMENTAL MIXTO DE FIRAVITOBA</t>
  </si>
  <si>
    <t>SANCHEZ HERNANDEZ HECTOR DAVID</t>
  </si>
  <si>
    <t>BACHILLER, 1996, COLEGIO DISTRITAL BENJAMIN HERRERA</t>
  </si>
  <si>
    <t>Producto Terminado</t>
  </si>
  <si>
    <t>SANCHEZ MOLINA JUAN CARLOS</t>
  </si>
  <si>
    <t>BACHILLER, 1987, COLEGIO DEPARTAMENTAL INTEGRADO DE LA MESA</t>
  </si>
  <si>
    <t>MIEMBRO COMITÉ VIVIENDA</t>
  </si>
  <si>
    <t>SUAREZ CAMPOS DAIRO</t>
  </si>
  <si>
    <t>TORRES ROJAS LUZ MARINA</t>
  </si>
  <si>
    <t>TERMINACIÓN MATERIAS DERECHO, CURSANDO PREPARATORIOS - UNIVERSIDAD INCCA</t>
  </si>
  <si>
    <t>TRIANA AGUILAR FERNANDO</t>
  </si>
  <si>
    <t>BACHILLER, 1987, COLEGIO DPTAL. MIXTO EDUARDO SANTOS</t>
  </si>
  <si>
    <t>CRUZ BLANCA E.P.S.</t>
  </si>
  <si>
    <t>TRIANA NOVA NELSON FRANCISCO</t>
  </si>
  <si>
    <t>INGENIERO MECÁNICO, 2007, UNIVERSIDAD LOS LIBERTADORES</t>
  </si>
  <si>
    <t>ESPECIALIZACIÓN EN DERECHO DEL MEDIO AMBIENTE, 2012, UNIVERSIDAD EXTERNADO DE COLOMBIA</t>
  </si>
  <si>
    <t>TRIANA SOLANO CLARA PAULINA</t>
  </si>
  <si>
    <t>ECONOMISTA, Año 1987, UNIVERSIDAD LA GRAN COLOMBIA.</t>
  </si>
  <si>
    <t>ESPECIALIZACIÓN EN GERENCIA DE MERCADO, Año 1996, UNIVERSIDAD DE LA SALLE.</t>
  </si>
  <si>
    <t xml:space="preserve">FORMACIÓN BÁSICA: Terminación y aprobación de cinco (5) años de eatudios superiores en Ingenierías, Administración, Economía o en carreras afines con la naturaleza de la labor asignada.                   </t>
  </si>
  <si>
    <t>VASQUEZ GARCIA ADIANY YAMILE</t>
  </si>
  <si>
    <t>BACHILLER, COLEGIO DEPARTAMENTAL DE FONTIBÓN, 1993.</t>
  </si>
  <si>
    <t>ZAMBRANO ACOSTA PUBLIO CATON</t>
  </si>
  <si>
    <t>INGENIERO INDUSTRIAL, 2002, UNIVERSIDAD AUTÓNOMA DE COLOMBIA</t>
  </si>
  <si>
    <t xml:space="preserve">ESPECIALIZACIÓN EN GESTIÓN DE PRODUCTIVIDAD Y CALIDAD, 2002, UNIVERSIDAD AUTONOMA DE COLOMBIA     - ESPECIALIZACIÓN EN MERCADEO DE CAPITALES, 2006, UNIVERSIDAD EL ROSARIO </t>
  </si>
  <si>
    <t>V A C A N T E</t>
  </si>
  <si>
    <t>2,000,749</t>
  </si>
  <si>
    <t xml:space="preserve">FORMACIÓN BÁSICA: Título profesional en Derecho, tarjeta o matrícula profesional en los casos reglamentados por la ley.                                                        </t>
  </si>
  <si>
    <t>FORMACIÓN BÁSICA: Título profesional en Contaduría, Ingenierías, Administración, Economía o en carreras afines con la naturaleza de la labor asignada, título de formación avanzada o posgrado,  tarjeta o matrícula profesional en los casos reglamentados por la ley.                                                                               EXPERIENCIA PREVIA: Dieciocho (18) meses de experiencia profesional.</t>
  </si>
  <si>
    <t xml:space="preserve">FORMACIÓN BÁSICA: Terminación y aprobación de cinco (5) años de educación básica secundaria                                                                                                    EXPERIENCIA PREVIA: Siete (7) años de experiencia general                                                                                                                                                                                        </t>
  </si>
  <si>
    <t>Transportes</t>
  </si>
  <si>
    <t>FORMACIÓN BÁSICA: Título de formación Tecnológica o Técnica profesional o aprobación de tres (3) años de educación superior en carreras afines con la naturaleza de la labor asignada.                                                                         EXPERIENCIA PREVIA: Un (1) año de experiencia general.</t>
  </si>
  <si>
    <t xml:space="preserve">FORMACIÓN BÁSICA: Título profesional en Derecho con la respectiva matrícula profesional.                                                      </t>
  </si>
  <si>
    <t xml:space="preserve">FORMACIÓN BÁSICA: Diploma de bachiller                                                                                                 EXPERIENCIA PREVIA: Cuatro (4) años de experiencia general                                        </t>
  </si>
  <si>
    <t>2,235,207</t>
  </si>
  <si>
    <t>Facturación</t>
  </si>
  <si>
    <t>2,159,933</t>
  </si>
  <si>
    <t>Publicidad</t>
  </si>
  <si>
    <t>3,641,997</t>
  </si>
  <si>
    <t>FORMACIÓN BÁSICA: Título de formación Tecnológica o Técnica profesional o aprobación de tres (3) años de educación superior en carreras afines con la naturaleza de la labor asignada.                                                                        EXPERIENCIA PREVIA: Dieciocho (18) meses de experiencia general.</t>
  </si>
  <si>
    <t>2,455,047</t>
  </si>
  <si>
    <t>FORMACIÓN BÁSICA: Terminación y aprobación de tres (3) años de educación básica secundaria                                                                                                   EXPERIENCIA PREVIA: Tres (3) años de experiencia general</t>
  </si>
  <si>
    <t>2,033,288</t>
  </si>
  <si>
    <t>FORMACIÓN BÁSICA: Título profesional en Ingenierías: Civil, Industrial, Electrónica, Mecánica, Electromecánica, Mecatrónica y Economía. Título de formación avanzada o posgrado en la modalidad de Especialización en áreas relacionadas con las funciones del empleo. Tarjeta o matrícula profesional en los casos reglamentados por la ley.                                                                                               EXPERIENCIA PREVIA: Dieciocho (18) meses de experiencia relacionada con las funciones del cargo..</t>
  </si>
  <si>
    <t>FORMACIÓN BÁSICA: Terminación y aprobación de un (1) año de educación superior o Tecnológica en carreras afines con la naturaleza de la labor asignada.                                                                                                                                    EXPERIENCIA PREVIA: Un (1) año de experiencia general</t>
  </si>
  <si>
    <t xml:space="preserve">FORMACIÓN BÁSICA: Diploma de bachiller                                                                                                 EXPERIENCIA PREVIA: Dos (2) años de experiencia general                                        </t>
  </si>
  <si>
    <t>DOCUMENTO</t>
  </si>
  <si>
    <t>ESTUDIOS COMPLEMENTARIOS</t>
  </si>
  <si>
    <t>EXPERIENCIA</t>
  </si>
  <si>
    <t xml:space="preserve"> Ocho (8) años de experiencia general                       </t>
  </si>
  <si>
    <t xml:space="preserve">FORMACIÓN BÁSICA: Terminación y aprobación de dos (2) años de educación básica secundaria                                                                                                   </t>
  </si>
  <si>
    <t xml:space="preserve">Tres (3) años de experiencia general  </t>
  </si>
  <si>
    <t xml:space="preserve">Un (1) año de experiencia general     </t>
  </si>
  <si>
    <t xml:space="preserve">FORMACIÓN BÁSICA: Terminación y aprobación de dos (2) años de educación básica secundaria                                                                                                             </t>
  </si>
  <si>
    <t xml:space="preserve">Seis (6) meses de experiencia profesional.                                            </t>
  </si>
  <si>
    <t xml:space="preserve">FORMACIÓN BÁSICA: Título profesional en Contaduría, Ingeniería Industrial, Administración, Economía, o en carreras afines con la naturaleza de  la labor asignada, título de formación avanzada o posgrado,  tarjeta o matrícula profesional en los casos reglamentados por la ley.                                                                          </t>
  </si>
  <si>
    <t xml:space="preserve">FORMACIÓN BÁSICA: Terminación y aprobación de tres (3) años de educación básica secundaria                                                                                                   </t>
  </si>
  <si>
    <t xml:space="preserve">Cinco (5) años de experiencia general                       </t>
  </si>
  <si>
    <t xml:space="preserve"> Dos (2) años de experiencia general y licencia de conducción vigente.                                       </t>
  </si>
  <si>
    <t xml:space="preserve"> Un (1) año de experiencia general                       </t>
  </si>
  <si>
    <t xml:space="preserve">FORMACIÓN BÁSICA:  Título profesional en Economía, Administración de Empresas, Administración Pública, Administración Empresarial, Ingeniería Industrial, Ingeniería de Alimentos, Contaduría, Contaduría Pública, Estadística, Ingeniería de Producción  o Ingeniería de Sistemas.     Título de formación avanzada o de postgrado en la modalidad de especialización relacionada con las funciones del cargo.      Tarjeta o matrícula profesional en los casos reglamentados por la ley.                                                                                            </t>
  </si>
  <si>
    <t>24 meses de experiencia profesional.</t>
  </si>
  <si>
    <t xml:space="preserve">FORMACIÓN BÁSICA: Terminación y aprobación de dos (2) años de educación básica secundaria                                                                                                    </t>
  </si>
  <si>
    <t xml:space="preserve">Dos (2) años de experiencia general                       </t>
  </si>
  <si>
    <t xml:space="preserve">FORMACIÓN BÁSICA: Diploma de bachiller                                                                                                 </t>
  </si>
  <si>
    <t xml:space="preserve">Cuatro (4) años de experiencia general                                        </t>
  </si>
  <si>
    <t xml:space="preserve">FORMACIÓN BÁSICA: Terminación y aprobación de dos (2) años de educación básica secundaria               </t>
  </si>
  <si>
    <t xml:space="preserve">                                                                                    Un (1) año de experiencia general                       </t>
  </si>
  <si>
    <t xml:space="preserve">Cuatro (4) años de experiencia general                       </t>
  </si>
  <si>
    <t xml:space="preserve">ESTUDIOS:Título profesional en Derecho, Psicología, Administración de Empresas, Administración Empresarial, Administración Pública, Ingeniería Industrial. Tarjeta o Matrícula Profesional en los casos reglamentados por la ley.    </t>
  </si>
  <si>
    <t xml:space="preserve">  Quince (15) meses de experiencia profesional.</t>
  </si>
  <si>
    <t xml:space="preserve">Un (1) año de experiencia general                       </t>
  </si>
  <si>
    <t xml:space="preserve">Tres (3) años de experiencia general                       </t>
  </si>
  <si>
    <t xml:space="preserve">ESTUDIOS: -   Titulo profesional en Contaduría pública, Contaduría o economía y finanzas.    Título de formación avanzada o de postgrado en la modalidad de especialización ralacionada con las funciones del cargo.    </t>
  </si>
  <si>
    <t xml:space="preserve">   Veinticuatro (24) meses de experiencia profesional.</t>
  </si>
  <si>
    <t xml:space="preserve">FORMACIÓN BÁSICA: Diploma de bachiller                                                                  </t>
  </si>
  <si>
    <t xml:space="preserve">Dos (2) años de experiencia general                                        </t>
  </si>
  <si>
    <t xml:space="preserve">EXPERIENCIA PREVIA: Un (1) año de experiencia general                       </t>
  </si>
  <si>
    <t xml:space="preserve">Seis (6) meses de experiencia general                      </t>
  </si>
  <si>
    <t xml:space="preserve">FORMACIÓN BÁSICA: Título de formación Tecnológica o Técnica profesional o aprobación de tres (3) años de educación superior en carreras afines con la naturaleza de la labor asignada.                                                                         </t>
  </si>
  <si>
    <t>Seis (6) meses de experiencia general.</t>
  </si>
  <si>
    <t xml:space="preserve">FORMACIÓN BÁSICA: Título profesional en Derecho, Economía, Administración o Ingeniería Industrial o en carreras afines con la naturaleza del cargo, título de formación avanzada o posgrado, matrículo o  tarjeta o matrícula profesional en los casos reglamentados por la ley..                                                                                                                            </t>
  </si>
  <si>
    <t>Doce (12) meses de experiencia profesional.</t>
  </si>
  <si>
    <t xml:space="preserve">FORMACIÓN BÁSICA: Diploma de bachiller                                                                                                  </t>
  </si>
  <si>
    <t xml:space="preserve">cinco (5) años de experiencia general                                        </t>
  </si>
  <si>
    <t xml:space="preserve">Ocho (8) años de experiencia general                       </t>
  </si>
  <si>
    <t xml:space="preserve">EXPERIENCIA PREVIA: Cuatro (4) años de experiencia general                       </t>
  </si>
  <si>
    <t xml:space="preserve">FORMACIÓN BÁSICA: Diploma de bachiller                                                                                               </t>
  </si>
  <si>
    <t xml:space="preserve">Tres (3) años de experiencia general                                        </t>
  </si>
  <si>
    <t xml:space="preserve">FORMACIÓN BÁSICA: Título profesional en Electrónica, Mecánica, Electromecánica, Mecatrónica o en carreras afines con la naturaleza de la labor asignada, título de formación avanzada o posgrado,  tarjeta o matrícula profesional en los casos reglamentados por la ley.                                                                            </t>
  </si>
  <si>
    <t>EXPERIENCIA PREVIA: Dieciocho (18) meses de experiencia profesional.</t>
  </si>
  <si>
    <t>EXPERIENCIA PREVIA: Doce (12) meses de experiencia general.</t>
  </si>
  <si>
    <t xml:space="preserve">FORMACIÓN BÁSICA: Diploma de bachiller                                                                                 </t>
  </si>
  <si>
    <t xml:space="preserve">EXPERIENCIA PREVIA: Cinco (5) años de experiencia general                                        </t>
  </si>
  <si>
    <t xml:space="preserve">Título profesional en Contaduría, Economía, Derecho, Administración Pública, Administración de Empresas, Administración Empresarial, Ingeniería Industrial, Ingeniería Administrativa, o Psicología.  Tarjeta o matrícula profesional en los casos reglamentados por la ley y doce </t>
  </si>
  <si>
    <t>(12) meses de experiencia profesional.</t>
  </si>
  <si>
    <t xml:space="preserve">EXPERIENCIA PREVIA: Dos (2) años de experiencia general                       </t>
  </si>
  <si>
    <t xml:space="preserve">EXPERIENCIA PREVIA: Ocho (8) años de experiencia general                       </t>
  </si>
  <si>
    <t xml:space="preserve">EXPERIENCIA PREVIA: Seis (6) años de experiencia general                                        </t>
  </si>
  <si>
    <t xml:space="preserve">EXPERIENCIA PREVIA: Dos (2) años de experiencia general y licencia de conducción vigente.                                       </t>
  </si>
  <si>
    <t xml:space="preserve">EXPERIENCIA PREVIA: Tres (3) años de experiencia general                       </t>
  </si>
  <si>
    <t>12 Meses</t>
  </si>
  <si>
    <t>CABEZA DE HOGAR</t>
  </si>
  <si>
    <t>LIMITACIONES FISICAS</t>
  </si>
  <si>
    <t>AFRODESCENDIENTE, INDIGENA, LGBTI, OTRO</t>
  </si>
  <si>
    <t>INGENIERO DE SISTEMAS</t>
  </si>
  <si>
    <t>SERVICIOS TELEMATICOS E INTERCONEXION DE REDES</t>
  </si>
  <si>
    <t>NA</t>
  </si>
  <si>
    <t>X</t>
  </si>
  <si>
    <t>DIPLOMADO FINANZAS PUBLICAS</t>
  </si>
  <si>
    <t>RODRIGUEZ SUAREZ LEONARDO ANDRES</t>
  </si>
  <si>
    <t xml:space="preserve">INGENIERO INDUSTRIAL </t>
  </si>
  <si>
    <t>DIPLOMADO EN LOGISTICA</t>
  </si>
  <si>
    <t>ESPECIALIZACION EN DIRECCION Y GESTION DE PROYECTOS</t>
  </si>
  <si>
    <t>NOVOA HERRERA RUTH MARINA</t>
  </si>
  <si>
    <t>CONTADOR PUBLICO TITULADO</t>
  </si>
  <si>
    <t>ESPECIALISTA REVISORIA FISCAL</t>
  </si>
  <si>
    <t>AMAYA GACHA DANITZA</t>
  </si>
  <si>
    <t>VALERO RICO MARIA ELIZABETH</t>
  </si>
  <si>
    <t xml:space="preserve">1. Título profesional en: núcleos básicos  del conocimiento (NBC) en: Ingeniería de Sistemas, Telemática y afines, Ingeniería Industrial y afines, Ingeniería Electrónica, Telecomunicaciones y afines, Administración.
1. Título de posgrado relacionado con las funciones del cargo, y
3.  Matrícula profesional en los casos reglamentados por ley. 
</t>
  </si>
  <si>
    <t xml:space="preserve">Treinta (30) meses de experiencia profesional  relacionada. </t>
  </si>
  <si>
    <t xml:space="preserve">1. Título profesional en los núcleos básicos  del conocimiento (NBC) en: Contaduría Pública, Administración, Economía. 
2. Título de postgrado relacionado con las funciones del empleo.
3.  Tarjeta o matrícula profesional en los casos reglamentados por ley. 
</t>
  </si>
  <si>
    <t xml:space="preserve">Treinta y seis (36) meses de experiencia profesional relacionada. </t>
  </si>
  <si>
    <t xml:space="preserve">
Treinta y seis (36) meses de experiencia profesional relacionada. 
</t>
  </si>
  <si>
    <t xml:space="preserve">Título profesional en: núcleo básico  en conocimiento (NBC) Derecho y afines
Título de posgrado relacionado con las funciones del cargo, y
Matrícula profesional en los casos reglamentados por ley. 
</t>
  </si>
  <si>
    <t xml:space="preserve">Treinta y seis (36) meses de experiencia relacionada. </t>
  </si>
  <si>
    <t xml:space="preserve">
1. Título profesional en los  núcleos básicos  del conocimiento (NBC) en: Ingeniería Industrial  y afines, Ingeniería Química y afines, Ingeniería Mecánica y afines, Química y afines, Ingeniería Administrativa y afines, Administración.
2. Título de postgrado relacionado con las funciones a cargo.
3. Tarjeta o matrícula profesional en los casos reglamentados por ley. 
</t>
  </si>
  <si>
    <t xml:space="preserve">Treinta y seis (36) meses de experiencia profesional. </t>
  </si>
  <si>
    <t xml:space="preserve">Título profesional.
2. Título de posgrado. 
3. Tarjeta o matrícula profesional en los casos reglamentados por la ley.
</t>
  </si>
  <si>
    <t xml:space="preserve">Veintisiete (27) meses de experiencia profesional </t>
  </si>
  <si>
    <t xml:space="preserve">
1. Título profesional en los  núcleos básicos  del conocimiento (NBC) en: Contaduría Pública, Administración, Economía. 
2. Título de  postgrado relacionado con las funciones del empleo.
3.  Tarjeta o matrícula profesional en los casos reglamentados por ley. 
</t>
  </si>
  <si>
    <t xml:space="preserve">
1. Título profesional en los núcleos básicos  del  conocimiento (NBC) en: Derecho y afines, Administración, Economía. 
2. Título de postgrado relacionado con las funciones del empleo.
3.  Tarjeta o matrícula profesional en los casos reglamentados por ley. 
</t>
  </si>
  <si>
    <t xml:space="preserve">1. Diploma de bachiller
2. Licencia de conducción vigente en categoría mínima C1
</t>
  </si>
  <si>
    <t xml:space="preserve">Treinta y seis (36) meses  de experiencia relacionada. </t>
  </si>
  <si>
    <t xml:space="preserve">Título profesional en Derecho
Título de formación avanzada o de posgrado en la modalidad de
Especialización en las áreas relacionadas con las funciones del
cargo.
Tarjeta Profesional.
</t>
  </si>
  <si>
    <t>12 meses de experiencia profesional realacionada</t>
  </si>
  <si>
    <t>12 meses de experiencia profesional relacionada</t>
  </si>
  <si>
    <t xml:space="preserve">Título profesional en Derecho.
Tarjeta Profesional
</t>
  </si>
  <si>
    <t>Título profesional en Ingeniería de Sistemas, Electrónica o de
telecomunicaciones.
Tarjeta o matrícula profesional en los casos reglamentados por la
ley</t>
  </si>
  <si>
    <t xml:space="preserve">Título profesional en, Administración de Empresas, Administración
Pública, Trabajo Social, Ingeniería Industrial, Derecho, Medicina,
Psicología.
Tarjeta o matrícula profesional en los casos reglamentados por la
ley.
</t>
  </si>
  <si>
    <t>12 meses de experiencia relacionada</t>
  </si>
  <si>
    <t>Título profesional en Contaduría Pública, Economía, Administración
de Empresas, Administración Pública, Finanzas.
Tarjeta o matrícula profesional en los casos reglamentados por ley.</t>
  </si>
  <si>
    <t>Título profesional en Ingeniería de Alimentos, Ingeniería Química,
Química industrial.
Tarjeta o matrícula profesional en los casos reglamentados por la ley</t>
  </si>
  <si>
    <t>6 meses de experiencia general</t>
  </si>
  <si>
    <t xml:space="preserve">Diploma de bachiller
</t>
  </si>
  <si>
    <t>30 meses de experiencia</t>
  </si>
  <si>
    <t>Diploma de bachiller
Licencia vigente para conducción de vehículos articulados tipo
tractocamión.</t>
  </si>
  <si>
    <t>50 meses de experiencia relacionada</t>
  </si>
  <si>
    <t>Diploma de bachiller
Adicionalmente Curso de conducción y/o manejo de
montacargas cuando el operario realice dicha actividad.</t>
  </si>
  <si>
    <t>18 meses de experiencia relacionada</t>
  </si>
  <si>
    <t xml:space="preserve">Diploma de bachiller
Licencia vigente para conducción de vehículos articulados tipo
tractocamión.
</t>
  </si>
  <si>
    <t>5 años de experiencia relacionada</t>
  </si>
  <si>
    <t>Diploma de bachiller</t>
  </si>
  <si>
    <t>24 meses de experiencia relacionada</t>
  </si>
  <si>
    <t>Diploma de bachiller
Licencia vigente para conducción de vehículos articulados tipo
tractocamión</t>
  </si>
  <si>
    <t>TÉCNICO EN SISTEMAS</t>
  </si>
  <si>
    <t>N.A.</t>
  </si>
  <si>
    <t>N.A</t>
  </si>
  <si>
    <t>26 AÑOS DE EXPERIENCIA EN LA EMPRESA DE LICORES DE CUNDINAMARCA</t>
  </si>
  <si>
    <t>INGENIERA QUIMICA</t>
  </si>
  <si>
    <t>ADMISTRACION  Y GERENCIA EN SISTEMAS DE CALIDAD</t>
  </si>
  <si>
    <t>1 AÑO QUIMICOS FINOS
21 AÑOS EMPRESA DE LICORES DE CUNDINAMARCA</t>
  </si>
  <si>
    <t>DERECHO AMBIENTAL</t>
  </si>
  <si>
    <t>INGENIERA AMBIENTAL</t>
  </si>
  <si>
    <t>TÉCNICO SOLDADURAS</t>
  </si>
  <si>
    <t>BUENAS PRACTICAS 
TRABAJO SEGURO EN ALTURA</t>
  </si>
  <si>
    <t>CYM 2 AÑOS (CONSTRUCCION)
5 1/2 AÑOS EMPRESA DE LICORES DE CUNDINAMARCA</t>
  </si>
  <si>
    <t>TÉCNICO EN CONTABILIDAD</t>
  </si>
  <si>
    <t xml:space="preserve">
BUENAS PRACTICAS DE MANUFACTURA </t>
  </si>
  <si>
    <t>DIABETICO 2
RESTRICCIONES LUMBARES</t>
  </si>
  <si>
    <t>3 AÑOS EN LA UNIVESIDAD LIBRE EN DEPARTAMENTO DE CONTABILIDAD
INGETEX S.A. ASISTENTE DE COMPRAS
SALVAT EDITORES VENTAS Y COBRANZAS
30 AÑOS EMPRESA DE LICORES DE CUNDINAMARCA</t>
  </si>
  <si>
    <t>INGENIERO QUIMICO</t>
  </si>
  <si>
    <t>INGENIERIA AMBIENTAL</t>
  </si>
  <si>
    <t>MICROBIOLOGIA</t>
  </si>
  <si>
    <t>HIPERTENSION</t>
  </si>
  <si>
    <t xml:space="preserve">SOLDETEC 1 AÑO JEFE DE PRODUCCION
TOP RUBBER
INGENIERO DE PRODUCCION
25 AÑOS EMPRESA DE LICORES DE CUNDINAMARCA
</t>
  </si>
  <si>
    <t>2 AÑOS ESPUMADOS OPERARIO</t>
  </si>
  <si>
    <t>HIPOTIROIDISMO</t>
  </si>
  <si>
    <t>BUENAS PRACTICAS DE MANUFACTURA
AUXILIAR DE ODONTOLOGIA</t>
  </si>
  <si>
    <t>CONTROL DE CALIDAD 2 AÑOS</t>
  </si>
  <si>
    <t xml:space="preserve">FORMACIÓN BÁSICA: Terminación y aprobación de cinco (5) años de estudios superiores en Ingenierías, Administración, Economía o en carreras afines con la naturaleza de la labor asignada.                   </t>
  </si>
  <si>
    <t>10 MESES COORDINADOR DE JUNTAS DE ACCION COMUNAL 
29 AÑOS EMPRESA DE LICORES DE CUNDINAMARCA</t>
  </si>
  <si>
    <t>AVANZADO EN TRABAJO SEGURO EN ALTURAS
MANEJO DE MONTACRAGAS
SENCIBILIZACION ISO 9001
FORO EN DERECHOS HUMANOS Y POSTCONFLICTO
DIALOGO SOCIAL Y RELACIONES LABORALES
TALLER DE LIDERAZGO Y ORATORIA</t>
  </si>
  <si>
    <t>TECNOLOGO EN ADMINISTRACION DE EMPRESAS</t>
  </si>
  <si>
    <t>JEFE DE CALIDAD PROVISPOL S.A 1 AÑO
ANALISTA DE CALIDAD FLEXO SPRING S.A. 4 AÑOS
EMPRESA DE LICORES DE CUNDINAMARCA 4 AÑOS</t>
  </si>
  <si>
    <t>SANEAMIENTO Y DESARROLLO AMBIENTAL</t>
  </si>
  <si>
    <t>31 AÑOS EMPRESA DE LICORES DE CUNDINAMARCA</t>
  </si>
  <si>
    <t>MASTER EN INNOVATION STRATEGIES AND ENTREPRENEURSHIP,  ESPECIALISTA EN CIUDAD Y TERRITORIO DE LA U. EXTERNADO ,  SEMINARIO PRESUPUESTO PUBLICO PARA DIRECTIVOS</t>
  </si>
  <si>
    <t xml:space="preserve">MAGISTER EN GERENCIA DE LA INNOVACION EMPRESARIAL. </t>
  </si>
  <si>
    <t>20 AÑOS DE EXPERIENCIA EN EL SECTOR PUBLICO</t>
  </si>
  <si>
    <t>TECNICA EN SISTEMAS</t>
  </si>
  <si>
    <t>CURSO DE INGLES</t>
  </si>
  <si>
    <t xml:space="preserve">ACTUALMENTE CURSO ON LINE ESPECIALISTA EN RELACIONES PUBLICAS </t>
  </si>
  <si>
    <t>29 AÑOS EMPRESA DE LICORES DE CUNDINAMARCA</t>
  </si>
  <si>
    <t>ABOGADA</t>
  </si>
  <si>
    <t>SEMINARIO  ESTRATEGIAS DE MARKETING, SEMINARIO  DE MANEJO Y CONTROL DE INVENTARIOS,  SEMINARIO ACADEMIA  SAP, SEMINARIO   GESTION INTEGRAL DE  FACTORES DE RIESGO PSICOSOCIAL Y CONSUMO DE  ALCOHOL, SEMINARIO  LEY DE GARANTIAS, SEMINARIO  DE  CAPACITACION EN EL SISTEMA  DE  INFORMACION SICE, DIPLOMADO  DERECHO  DE LOS NEGOCIOS  NACIONALES E INTERNACIONALES, SEMINARIO  TRABAJO EN ALTURAS, SEMINARIO CONTRATACION ESTATAL EN   COLOMBIA, SEMINARIO BUENAS PRACTICAS  CONTRACTUALES, SEMINARIO  MOTIVACION Y EXCELENCIA  PERSONAL, SEMINARIO ACTUALUIZACION  TRIBUTARIA, SEMINARIO EQUIDAD  DE  GENERO, SEMINARIO  EN REFORMA  LEY 80 DE  1993  Y DECRETOS  REGLAMENTARIOS, SEMINARIO  NOVEDADES EN EL CODIGO DE PROCEDIMIENTO  CIVIL, SEMINARIO  ACOSO LABORAL LEY 1010, SEMINARIO ACOSO LABORAL  E INSTITUCIONAL, SEMINARIO FUNDAMENTOS DE LA   ADMINISTRACION PUBLIUCA,  SEMINARIO  DE  FRUNDAMENTOS  DE  DERECHO ADMINISTRATIVO  Y  SEMINARIO DE  DERECHO  MERCANTIL.</t>
  </si>
  <si>
    <t>34 AÑOS EMPRESA DE LICORES DE CUNDINAMARCA</t>
  </si>
  <si>
    <t xml:space="preserve">
Academia FI – Sistema de Planificación de Recursos - SAP.
Auditora Integral en Sistemas de Gestión - NTC 9001:2015 - 45001:2018 - 14001:2015..
Ingles a1.
Actualización en Gerencia en Formulación y Evaluación de Proyectos – Escuela Colombiana de Ingeniería Julio Garavito.
Actualización en reforma tributaria – Universidad Externado de Colombia.
</t>
  </si>
  <si>
    <t>AUDITOR INTEGRAL Integral en Sistemas de Gestión - NTC 9001:2015 - 45001:2018 - 14001:2015..
INGLES A1
DIPLOMADO EN DOCENCIA
CURSO DE ADMINISTACION DE RECURSOS HUMANOS</t>
  </si>
  <si>
    <t>Profesional en Contaduría Pública - Universidad La Gran Colombia.</t>
  </si>
  <si>
    <t>Gerencia Financiera - Universidad La Gran Colombia - Culminada. 
Gerencia de Proyectos - Universidad de Asturias - En curso.</t>
  </si>
  <si>
    <t xml:space="preserve">
*LÓPEZ &amp; ALARCÓN AUDITORES Y CONSULTORES S.A.S.
CONSULTORA JUNIOR.
*BBG S.A.S.
ASISTENTE DE AUDITORIA.
*SUPPLYTEC S.A. 
ANALISTA DE CONTABLE Y DE TESORERIA.
*ORGANIZACIÓN CIMARRON 
ANALISTA DE CONTABLE Y FINANCIERA.
*COLFONDOS
AUXILIAR ADMINISTRATIVO.
*IMPORT SERVICES COMERCIALIZADORA
CAPACITADORA FINANCIERA Y CONTABLE.
*METAL REDES LTDA
ASISTENTE CONTABLE.
</t>
  </si>
  <si>
    <t>ESPECIALIZACIÓN EN DERECHO PROCESAL, ESPECIALIZACIÓN EN DERECHO AL TRABAJO, MAESTRÍA EN DERECHO LABORAL.</t>
  </si>
  <si>
    <t>23 AÑOS EMPRESA DE LICORES DE CUNDINAMARCA</t>
  </si>
  <si>
    <t xml:space="preserve">ENFERMEDAD AUTOINMUNE: FIBROMIALGIA, SÍNDROME DE RAYNAUD, SÍNCOPE NEUROCARDIOGÉNICO </t>
  </si>
  <si>
    <t>TECNICO LABORAL EN ADMINISTRACION DE EMPRESAS</t>
  </si>
  <si>
    <t>DIPLOMADO EN COMPRAS E INVENTARIOS- TRABAJO SEGURO EN ALTURAS NIVEL BASICO , AVANZADO Y COORDINADOR- CURSO MANEJO HIGIENICO DEL PRODUCTO CON ENFASIS EN EL DECRETO 1686 DE 2012- BUENAS PRACTICAS DE ALMACENAMIENTO-FORMACION INTEGRAL EN BRIGADAS DE EMERGENCIS</t>
  </si>
  <si>
    <t xml:space="preserve">ALMACENISTA . EN ICM INGENIEROS S.A. CONTRATO ICCU COLOMBIA HUMANITARIA No 602-2011 reabilitacion vial uvate lenguazaque-villapinzon. 18 de octubre 2011 a 21 de mayo 2012  -  ALMACENISTA EN VALORCON S.A.  CONTRATO IDU -136-2007 TRANSMILENIO FASE III. 31 DE MAYO 2010 A 13 DE OCTUBRE 2011-  OPERADOR DE BASCULA EN PLANTA DE ASFALTO ICM INGENIEROS S.A. 03 DE OCTUBRE 2005  A 30 DE MAYO 2010.- ALMACENISTA ICM INGENIEROS S.A. UNION TEMPORAL MALLA VIAL 2003, UNION TEMPORAL COUNTRY, CONSORCIO TINTAL III,CONSORCIO ICMOCIL, CCONSTRUCCION CANAL CUCUANA . 01 ENERO 1996 A 31 AGOSTO 2005.  </t>
  </si>
  <si>
    <t>TÉCNICO PROFESIONAL ADMINISTRATIVO</t>
  </si>
  <si>
    <t>DIPLOMADO EN GERENCIA EMPRESARIAL</t>
  </si>
  <si>
    <t xml:space="preserve">AUXILIAR ADMINISTRATIVO 8 AÑOS </t>
  </si>
  <si>
    <t>INGENIERA INDUSTRIAL</t>
  </si>
  <si>
    <t xml:space="preserve"> Diplomado Rol de la Gestión Humana en la SST,  Certificado Coordinador de Alturas, Certificado de Trabajo en Alturas Avanzado, Certificado en Rescate Básico Industrial en Alturas, Auditor Interno ISO 9001:2015, ISO 14001:2015, ISO 45001:2018, Certificación capacitación SG-SST, Certificado de Bombero de Colombia, Brigadista de Emergencias, Primer Respondiente en Salud para la comunidad, Primer Respondiente en Emergencias y Desastres, Primer Respondiente en Salud Mental</t>
  </si>
  <si>
    <t>ESPECIALIZACIÓN EN HIGIENE Y SALUD OCUPACIONAL</t>
  </si>
  <si>
    <t>6 AÑOS EMPRESA DE LICORES DE CUNDINAMARCA</t>
  </si>
  <si>
    <t>Derecho Publico y Seguridad Fisica Electronica y de la Informatica</t>
  </si>
  <si>
    <t xml:space="preserve">20 AÑOS DE EXPERIENCIA </t>
  </si>
  <si>
    <t>18 AÑOS DE EXPERIENCIA PROFESIONAL</t>
  </si>
  <si>
    <t>TÉCNICO ELECTROMECANICO</t>
  </si>
  <si>
    <t>33 AÑOS EMPRESA DE LICORES DE CUNDINAMARCA</t>
  </si>
  <si>
    <t xml:space="preserve">QUIMICO </t>
  </si>
  <si>
    <t>32 AÑOS DE EXPERIENCI EN LA EMPRESA DE LICORES DE CUNINAMARCA</t>
  </si>
  <si>
    <t>CURSOS DE PREPARACION DE RONES
CURSO DE CATACION
CURSO DE ANALISIS DE CORMATOGRAFIAS
PREPARACION DE LICORES</t>
  </si>
  <si>
    <t>CURSO INTERNACIONAL ELABORACION DE RONES
AUDITOR INTERNO EN SISTEMA DE GESTIÓN ISO 9001 2015
SEMINARIO ESTRATEGIAS DE MARKETING</t>
  </si>
  <si>
    <t>TRABAJADORA SOCIAL. COLEGIO MAYOR DE CUNDINAMARCA. 24 DE JUNIO DE 1988</t>
  </si>
  <si>
    <t xml:space="preserve"> UNIVERSIDAD EXTERNADO DE COLOMBIA. Desarrollo de proyectos de bienestar social asistido por computador. Febrero de 1992
FUNDACIÓN UNIVERSITARIA MONSERRATE. Seminario taller Desarrollo Humano en la Gestión Empresarial. 27 de julio de 1990
CONGRESO NACIONAL DE TRABAJO SOCIAL. 9,10,11,12 y 13 de agosto de 1994. Barranquilla 
SISTEMAS PROYECCIÓN E INFORMÁTICA LTDA.Curso Windows, Excel y Word. Enero y febrero de 1995
ORACLE. Curso Datamodelling. Junio de 1997
ORACLE. Curso Data Query. Junio de 1997
ORACLE. Curso Data Browser. Julio de 1997
REENGINEERING CORPORATION GURUS. Seminario la nueva gerencia administrativa. Octubre de 1997
COLEGIO MAYOR DE NUESTRA SEÑORA DEL ROSARIO. Régimen salarial y prestacional de los servidores públicos. 19 de septiembre de 1997
UNIVERSIDAD DE CUNDINAMARCA. Seminario taller resistencia al cambio. 15 de marzo de 1997
COMPU STAFF. Curso Windows 95 y Office 97. 11 de noviembre de 1998
 </t>
  </si>
  <si>
    <t>MAGISTER EN ADMINISTRACIÓN. UNIVERSIDAD DE LA SALLE - 9 DE DICIEMBRE DE 1994
ESPECIALISTA EN GESTIÓN HUMANA. UNIVERSIDAD AUTONÓMA DE MANIZALEZ  - 26 DE NOVIEMBRE DE 1997.
ESPECIALIZACIÓN EN DERECHO DEL TRABAJO. UNIVERSIDAD EXTERNADO DE COLOMBIA. 8 DE JULIO DE 1999</t>
  </si>
  <si>
    <t>30 años DE EXPERIENCIA PROFESIONAL EMPRESA DE LICORES DE CUNDINAMARCA</t>
  </si>
  <si>
    <t>ECONOMISTA, Universidad La Gran Colombia. Facultad de Economía. Bogotá, Colombia. 1987.  Matricula Profesional: 10292 del Consejo Nacional Profesional de Economía</t>
  </si>
  <si>
    <t xml:space="preserve">• Gestión Gerencial, Universidad La Gran Colombia, Bogotá, Colombia. Año 1987.
• Seminario sobre Estatuto Orgánico de Presupuesto Nacional-Análisis de Decretos Reglamentarios, Sociedad Colombiana de Economistas.  Año 1990.
• Curso Fundamentos de Derecho para no abogados, Colegio Mayor de Nuestra Señora del Rosario, Centro de Educación Continuada, Área Jurídica.  Año 1993.
• Encuentro Latinoamericano y del Caribe de Trabajadores Estatales, Montevideo, Uruguay.  Año 1996.
• Programa de Formación sindical sobre la privatización, Organización Internacional del Trabajo OIT Centro Internacional de Formación Turín, Italia.  Año 2000.
• Programa Nacional de Formación para formadoras dirigentes-Concepción Metodológica-Género, Internacional de Servicios Públicos ISP Proyecto de Formación y Organización de Mujeres de la Subregión Andina Año 2007.
• Curso de Formación de Auditor Interno de Sistemas de Gestión de Calidad, ambiente, seguridad y salud en el trabajo.2019.
</t>
  </si>
  <si>
    <t>GERENCIA DE MERCADEO, Universidad de la Salle.  Formación Avanzada.  Bogotá, Colombia. 1996.</t>
  </si>
  <si>
    <t xml:space="preserve">EMPRESA DE LICORES DE CUNDINAMARCA
Cargo: Profesional Universitario 
Oficina Asesora de Planeación y Sistemas de Información
Desde,11 de Julio de 1989 a la fecha
CONTRALORIA GENERAL DE CUNDINAMARCA
Cargo: Verificador I
Auditoría Especial Empresa de Licores de Cundinamarca
18 de febrero de 1983 al 6 de Julio de 1989.
SOFASA 
Cargo: Aprendiz Sena
Obras civiles garaje dirección
31 de marzo de 1980 al 30 de marzo de 1982.
</t>
  </si>
  <si>
    <t xml:space="preserve">GERENCIA DE MERCADEO </t>
  </si>
  <si>
    <t>25 AÑOS DE EXPERIENCIA PROFESIONAL</t>
  </si>
  <si>
    <t>ADMINISTRACION FINANCIERA</t>
  </si>
  <si>
    <t>24 AÑOS DE EXPERIENCIA LABORAL EN LA EMPRESA DE LICORES DE CUNDINAMARCA</t>
  </si>
  <si>
    <t>CARDIO VASCULAR</t>
  </si>
  <si>
    <t xml:space="preserve">TECNICO </t>
  </si>
  <si>
    <t>PROGRAMA DE GESTIÓN DOCUMENTAL AGEN</t>
  </si>
  <si>
    <t>10 AÑOS EMPRESA DE LICORES DE CUNDINAMARCA</t>
  </si>
  <si>
    <t>28 AÑOS EMPRESA DE LICORES DE CUNDINAMARCA</t>
  </si>
  <si>
    <t>SECRETARIA BILINGÜE</t>
  </si>
  <si>
    <t>2 AÑOS EMPRESA DE LICORES DE CUNDINAMARCA</t>
  </si>
  <si>
    <t>DIPLOMADO EN BPM
AUDITORIA DE CALIDAD</t>
  </si>
  <si>
    <t>GESTION Y EVALUACIÓN DE PROYECTOS
ESP. ADMINISTRACIÓN DE EMPRESAS</t>
  </si>
  <si>
    <t>27 AÑOS EMPRESA DE LICORE DE CUNDINAMARCA</t>
  </si>
  <si>
    <t>12 AÑOS EMPRESA DE LICORES DE CUNDINAMARCA</t>
  </si>
  <si>
    <t xml:space="preserve">PROFESIONAL  </t>
  </si>
  <si>
    <t>INGENIERO EN AUTOMATIZACION INDUSTRIAL</t>
  </si>
  <si>
    <t>GERENCIA DE MANTENIMIENTO INDUSTRIL</t>
  </si>
  <si>
    <t>TÉCNICO EN MANTENIMIENTO INDUSTRIAL</t>
  </si>
  <si>
    <t>ADMINISTRADOR DE EMPRESAS</t>
  </si>
  <si>
    <t>DILOMADO EN ASEGURAMIENTO DE CONTROL DE CALIDAD</t>
  </si>
  <si>
    <t>ESPECIALISTA EN DERECHO PUBLICO Y FINANCIERO
ESPECIALISTA EN CIENCIAS ADMINISTRATIVAS YCONSTITUCIONALES</t>
  </si>
  <si>
    <t>DIPLOMADO EN DERECHO INTERNACIONAL HUMANITARIO
DIPLOMADO EN CONTRATACION ESTATATL
DIPLOMADO EN DERECHOS HUMANOS Y DERECHO INTERNACIONAL</t>
  </si>
  <si>
    <t>ESCUELA SUPERIOR DE Administración PUBLICA ESAP 9 AÑOS</t>
  </si>
  <si>
    <t>090</t>
  </si>
  <si>
    <t>8 años coca-cola, 6 años de logistica, 2 años de mercadeo</t>
  </si>
  <si>
    <t>CURSO DE MECANICA EN EL SENA</t>
  </si>
  <si>
    <t>TÉCNICO EN ASESORIA COMERCIAL Y OPERACIONES FINANCIERAS</t>
  </si>
  <si>
    <t>DIPLOMADO EN GERENCIA EN VENTAS</t>
  </si>
  <si>
    <t>PFIZER 5 AÑOS ASESOR COMERCIA
HYUNDAI 3 AÑOS ASESOR COMERCIAL</t>
  </si>
  <si>
    <t>SINDROME DEL TUNEL DEL CARPIANO EN AMBAS MANOS</t>
  </si>
  <si>
    <t>CURSO DE MANEJO DE MONTACARGAS</t>
  </si>
  <si>
    <t xml:space="preserve">curso de sistemas, curso de ingles, curso documenntacion archivo, curso control de calidad, curso manofactura </t>
  </si>
  <si>
    <t xml:space="preserve"> AÑOS COMO VENDEDORA Y DE PRODUCCION EN SANDE DE COLOMBIA
2 AÑOS COMO VENDEDORA DE COSMETICOS
11 AÑOS EMPRESA DE LICORES DE CUNDINAMARCA</t>
  </si>
  <si>
    <t>SINDROME DEL MANGUITO ROTADOR EN AMBOS BRAZOS</t>
  </si>
  <si>
    <t>ESCOLTA
MECANICO</t>
  </si>
  <si>
    <t>20 AÑOS DE EXPERIENCIA PROFESIONAL</t>
  </si>
  <si>
    <t>ESPECIAlISTA EN CONTRATACION ESTATAL</t>
  </si>
  <si>
    <t>12 AÑOS DE EXPERIENCIA PROFESIONAL</t>
  </si>
  <si>
    <t>ESPECIALISTA EN CONTRATACION ESTATAL
DERECHO ADMINISTRATIVO</t>
  </si>
  <si>
    <t>15 AÑOS DE EXPERIENCIA PROFESIONAL</t>
  </si>
  <si>
    <t>INGENIERA DE ALIMENTOS</t>
  </si>
  <si>
    <t>EVALUADOR SENSORIAL DE LA E.L.C</t>
  </si>
  <si>
    <t>ESPECIALISTA EN ANASLISIS QUIMICO INSTRUMENTAL</t>
  </si>
  <si>
    <t>NO</t>
  </si>
  <si>
    <t>25 AÑOS AREA DE PRODUCCION</t>
  </si>
  <si>
    <t>AUDITOR ISO 14001,SAP PM,CURSO DE ALTURAS, SEMINARIO TECNICO EN MANUFACTURA DE CLASE MUNDIAL MCM.</t>
  </si>
  <si>
    <t>EN GERENCIA DE MANTENIMIENTO</t>
  </si>
  <si>
    <t>17 AÑOS EN MANTENIMIENTO INDUSTRIAL</t>
  </si>
  <si>
    <t>ESPECIALISTA EN  GERENCIA DE MANTENIMIENTO</t>
  </si>
  <si>
    <t>TECNOLOGO ELECTOMECANICA</t>
  </si>
  <si>
    <t>PBM,CURSO AUTOMATIZACION, TETRAPARK, LIDERAZGO PERSONAL</t>
  </si>
  <si>
    <t>30 AÑOS COORDINADOR DE PRODUCCION</t>
  </si>
  <si>
    <t>CURSO DE SISTEMAS SENA, CURSO DE CONTABILIDAD BASICA SENA.</t>
  </si>
  <si>
    <t>OPERARIO ENVASADERO</t>
  </si>
  <si>
    <t>CONTADOR PUBLICO</t>
  </si>
  <si>
    <t xml:space="preserve">EVALUADOR CENSORIAL DE LA E.L.C., CURSO DE FORMACION DE AUDITOR INTERNO DE SISTEMA DE GESTION DE CALIDAD, AMBIENTE, SEGURIDAD Y SALUD EN EL TRABAJO, CURSO ORGANIZACIÓN DE ARCHIVOS DE GESTION, CURSO FUNDAMENTOS BASICOS EN GESTION DOCUMENTAL. </t>
  </si>
  <si>
    <t>ESPECILAIZACION GERENCIA DE IMPUESTOS</t>
  </si>
  <si>
    <t>OPERARIO AREA DE ANVASADO</t>
  </si>
  <si>
    <t>SECRETARIADO COMERCIAL</t>
  </si>
  <si>
    <t>25 AÑOS</t>
  </si>
  <si>
    <t>ACTUALIZACIONES</t>
  </si>
  <si>
    <t>DIPLOMADO EN GESTION DE CALIDAD, DIPLOMADO PROGRAMACION DE NEUROLINGUISTICA</t>
  </si>
  <si>
    <t>OPERARIO 29 AÑOS</t>
  </si>
  <si>
    <t>PREPARACION LICORES 23 AÑOS</t>
  </si>
  <si>
    <t>TECNOLOGO INGENIERIA ELECTROMECANICA</t>
  </si>
  <si>
    <t>CAPACITACION EN METROLOGIA</t>
  </si>
  <si>
    <t>10 AÑOS EN MANTENIMIENTO EN MAQUINARIA</t>
  </si>
  <si>
    <t>TECNICO PROFESIONAL</t>
  </si>
  <si>
    <t>COORDINADORA EN ALTURAS</t>
  </si>
  <si>
    <t>12 AÑOS PRODUCCION OPRRARIO DE MAQUINA Y LIDER LINEA DE PRODUCCION Y TETRAPACK</t>
  </si>
  <si>
    <t>UNIVERSITARIO</t>
  </si>
  <si>
    <t>CURSO ACTUALIZACION TRIBUTARIA, LIDER FUNCIONAL COSTOS SAP.</t>
  </si>
  <si>
    <t>24 AÑOS</t>
  </si>
  <si>
    <t>profesional en mercadología</t>
  </si>
  <si>
    <t>no</t>
  </si>
  <si>
    <t>magister en creación y admón. de empresas</t>
  </si>
  <si>
    <t xml:space="preserve">gerente general Cooratiendas- 1 año 4 meses. Gerente de operación Jhon Restrepo A y cia sa- 7 años. Gerente regional centro y sur de colombia-produsa sa-9 meses </t>
  </si>
  <si>
    <t>bachiller</t>
  </si>
  <si>
    <t>empresa de licores Cundinamarca 5 años operario</t>
  </si>
  <si>
    <t>segundo bachillerato</t>
  </si>
  <si>
    <t>capacitación de montacargas</t>
  </si>
  <si>
    <t>Especialización montacarga</t>
  </si>
  <si>
    <t xml:space="preserve">secretaria de salud de Cundinamarca, control y prevención del dengue-servidor publico 2 años y 4 meses ,sector privado dos años y nueve meses. Municipio de Apulo, casa de gobierno,, promotor control y prevencion-1 año 5 meses. Cemento diamante Cemex, ayudante mecánico 2 años 8 meses  </t>
  </si>
  <si>
    <t>Accidente hombro izquierdo 
Rodilla derecha</t>
  </si>
  <si>
    <t>profesional derecho</t>
  </si>
  <si>
    <t>derecho laboral y seguridad social</t>
  </si>
  <si>
    <t>mensajero conductor  asociación de municipios de Sumapaz- 4 años</t>
  </si>
  <si>
    <t>profesional en contaduría publica</t>
  </si>
  <si>
    <t>posgrado gerencia de impuestos</t>
  </si>
  <si>
    <t xml:space="preserve">empresa de licores Cundinamarca 29 años </t>
  </si>
  <si>
    <t>Licenciatura en Educación preescolar</t>
  </si>
  <si>
    <t>Experiencia 28 años y medio como secretaria</t>
  </si>
  <si>
    <t>cirugía de columna y de rodilla, no cargas pesadas</t>
  </si>
  <si>
    <t xml:space="preserve">FORMACIÓN BÁSICA: Diploma de Bachiller                                                                  </t>
  </si>
  <si>
    <t>ADMINISTRACION DE EMPRESAS</t>
  </si>
  <si>
    <t>SEMINARIO DE CONTABILIDAD PUBLICA</t>
  </si>
  <si>
    <t>26 AÑOS</t>
  </si>
  <si>
    <t>28 AÑOS</t>
  </si>
  <si>
    <t>7 AÑOS</t>
  </si>
  <si>
    <t>INGENIERO INDUSTRIAL</t>
  </si>
  <si>
    <t>MAGISTER EN LOGISTICA Y ADMINISTRACION DE EMPRESAS</t>
  </si>
  <si>
    <t>8 AÑOS</t>
  </si>
  <si>
    <t>29 AÑOS</t>
  </si>
  <si>
    <t>13,6 AÑOS</t>
  </si>
  <si>
    <t>27 AÑOS</t>
  </si>
  <si>
    <t>9 AÑOS</t>
  </si>
  <si>
    <t>37 AÑOS</t>
  </si>
  <si>
    <t>35 AÑOS</t>
  </si>
  <si>
    <t>técnico electromecánico</t>
  </si>
  <si>
    <t>maquinas de tretra pack, inventarios y costos</t>
  </si>
  <si>
    <t xml:space="preserve">supervisor de tetrapack 14 años , licorera Cundinamarca . Auxiliar administrativo productos terminados - 4 años Despacho de alcoholes - años </t>
  </si>
  <si>
    <t>túnel carpiano y lateral, epicondilitis bilateral, tendinitis bilateral</t>
  </si>
  <si>
    <t>administrador de empresas</t>
  </si>
  <si>
    <t>gobernación 5 años auxiliar de transito</t>
  </si>
  <si>
    <t>ADMINISTRADOR PUBLIO</t>
  </si>
  <si>
    <t xml:space="preserve">DIRECCION DE EMPRESAS ,ALTA DIRECCION DEL ESTADO </t>
  </si>
  <si>
    <t>21,AÑOS  DIRECTIVOS, SECRETARIO DE GOBIERNO</t>
  </si>
  <si>
    <t xml:space="preserve">Administrador de empresas </t>
  </si>
  <si>
    <t>gerencia de mercadeo</t>
  </si>
  <si>
    <t xml:space="preserve">Jefe de control interno, alcaldia municipal de villeta, jefe de flota coordinadora comercial de cargas s.a.s, profesional universitario empresa de licores de cundinamarca </t>
  </si>
  <si>
    <t xml:space="preserve">PROFESION: MERCADOLOGA </t>
  </si>
  <si>
    <t xml:space="preserve">GERENCIA DE EMPRESAS </t>
  </si>
  <si>
    <t xml:space="preserve">29 AÑOS EMPRESA DE LICORES DE CUNDINAMARCA, SECRETARIA, OPERARIA </t>
  </si>
  <si>
    <t xml:space="preserve">AUDITOR INTERNO, AUDITOR INTEGRADO  </t>
  </si>
  <si>
    <t xml:space="preserve">RECEPCIONISTA DIGITADORA, ADMINISTRADOR LOCAL DE ALMACEN , AUXILIAR CONTABLE, 12 AÑOS SECRETARIA DE GERENCIA, TECNICO AMBIENTAL EMPRESA DE LICORES DE CUNDINAMARCA. </t>
  </si>
  <si>
    <t>TECNICO,  secretariado</t>
  </si>
  <si>
    <t>32 años en secretariado</t>
  </si>
  <si>
    <t xml:space="preserve">bachiller </t>
  </si>
  <si>
    <t>29 años control de calidad, empresa de licores de cundinamarca, 4 años en la gobernacion obras publicas.</t>
  </si>
  <si>
    <t>LIMITACIONES POR PROBLEMAS DE COLUMNA Y ESPALDA</t>
  </si>
  <si>
    <t>20 AÑOS ASISTENTE ASAMBLEA, SERVICIOS GENERALES JARDINERIA, ASISTENTE CAMARA DE REPRESENTANTES,11 AÑOS LICORERA.</t>
  </si>
  <si>
    <t>TUNEL DEL CARPIO, MAGUITO ROTADOR HOMBRO IZQUIERDO</t>
  </si>
  <si>
    <t>ECONOMISTA</t>
  </si>
  <si>
    <t>AUDITOR DE CALIDAD, CONSILIACION Y ARBITRAGE NACIONAL</t>
  </si>
  <si>
    <t>DERECHO ADMINISTRATIVO Y CONSTITUCIONAL, NUEVAS TENDENCIAS EN DERECHO PRIVADO</t>
  </si>
  <si>
    <t>4 OFICIAL MAYOR JUZGADO CIVIL DEL CIRCUITO, 13 AÑOS COMO ABOGADO ESPECIALIZADO</t>
  </si>
  <si>
    <t>INGENIERO ELECTRONICO</t>
  </si>
  <si>
    <t>ACADEMIA SAP</t>
  </si>
  <si>
    <t xml:space="preserve">GERENCIA PARA EL DESARROLLO ORGANIZACIONAL </t>
  </si>
  <si>
    <t>INTERVENTOR DE PROYECTOS DEL MINISTERIO DE COMUNICACIONES, CONTRATISTA SECRETARIA DE EDUCAICON GOBERNACION DE CUNDINAMARCA, JEFE DE SISTEMAS LABORATORIO ELECTRONICA UNIVERSIDAD DE CUNDINAMARCA. 5 AÑOS PROFESIONAL UNIVERSITARIO EMPRESA DE LICORES DE CUNDINAMARCA.</t>
  </si>
  <si>
    <t xml:space="preserve">BACHILLER </t>
  </si>
  <si>
    <t xml:space="preserve">CONDUCTOR </t>
  </si>
  <si>
    <t xml:space="preserve">OPERARIA EMPRESA DE LICORES DE CUNDINAMARCA 32 AÑOS </t>
  </si>
  <si>
    <t xml:space="preserve">COLUMNA </t>
  </si>
  <si>
    <t xml:space="preserve">ANDRES ORLANDO GUTIERREZ MORA </t>
  </si>
  <si>
    <t xml:space="preserve">CONTADOR PUBLICO </t>
  </si>
  <si>
    <t xml:space="preserve">DIPLOMADO: NORMAS INTERNACIONALES </t>
  </si>
  <si>
    <t>FINANZAS PUBLICAS</t>
  </si>
  <si>
    <t>PROFEISONAL ABOGADO 
TECNICO EN ADMINISTRACION Y FINANZAS,PROFESIONAL EN ADMINISTRACION PUBLICA</t>
  </si>
  <si>
    <t xml:space="preserve">DERECHO CONSTITUCIONAL
MAESTRIA: DERECHO ADMINISTRATIVO </t>
  </si>
  <si>
    <t xml:space="preserve">GOBERNACION DE CUNDINAMARCA, SECRETARIA PRIVADA 4 AÑOS 
FUNDACION GESTION POR COLOMBIA GERENTE GENERAL 3 AÑOS, ALCALDIA MUNICIPAL DE COTA SECRETARIA DE EDUCACION 5 MESES, 8 MESES SUBGERENTE ADMINISTARTIVA EMPRESA DE LICORES DE CUNDINAMARCA </t>
  </si>
  <si>
    <t>28 AÑOS EMPRESA DE LICORES DE CUNDINAMARCA PRODUCTO TERMINADO</t>
  </si>
  <si>
    <t xml:space="preserve">TECNICO BACHILLER ELECTRICO </t>
  </si>
  <si>
    <t>CURSOS:ALTURAS, BRIGADISTA</t>
  </si>
  <si>
    <t xml:space="preserve">6 AÑOS MECANICO DE MANTENIMIENTO MAQUINAS INDUSTRIALES EMPRESA DE LICORES DE CUNDINAMARCA, OPERARIO DE PLANATA ASEQUIMICOS S.A.S. </t>
  </si>
  <si>
    <t xml:space="preserve">30 AÑOS EMPRESA DE LICORES DE CUNDINAMARCA, PRODUCTO TERMINADO, TESORERIA AUXILIAR ADMINISTRATIVO, FINANCIERA AUXILIAR ADMINISTRATIVO, GERENCIA MENSAJERO, JURIDICA AUXILIAR ADMINISTRATIVO, TECNICA COORDINADOR SALA DE EVASADO, ADMINISTRATIVA AUXILIAR ADMINISTRATIVO </t>
  </si>
  <si>
    <t>INGENIERO MECANICO</t>
  </si>
  <si>
    <t xml:space="preserve">ESPECIALISTA EN INGENIEROA AMBIENTAL, DERECHO DEL MEDIO AMBIENTE </t>
  </si>
  <si>
    <t xml:space="preserve">23 AÑOS EMPRESA DE LICORES DE CUNDINAMARCA OPERARIO, PROFESIONAL UNIVERSITARIO </t>
  </si>
  <si>
    <t xml:space="preserve">AUDITOR INTERNO DE CALIDAD </t>
  </si>
  <si>
    <t xml:space="preserve">GESTION DE LA CALIDAD Y LA PRODUCTIVIDAD, FINANZAS, MERCADO DE CAPITALES </t>
  </si>
  <si>
    <t xml:space="preserve">8 MESES INSPECTOR DE CALIDAD 
23 AÑOS ELC, AUXILIAR ADMINISTRATIVO, TECNICO Y PROFESIONAL UNIVERSITARIO. </t>
  </si>
  <si>
    <t>CAMPOS FORERO JUAN ANDRES</t>
  </si>
  <si>
    <t>AUDITOR INTEGRAL Integral en Sistemas de Gestión - NTC 9001:2015 - 45001:2018 - 14001:2015..</t>
  </si>
  <si>
    <t>12 AÑOS EN LA EMPRESA DE LICORES DE Cundinamarca</t>
  </si>
  <si>
    <t>GOBIERNO Y GESTIÓN DEL DESARROLLO REGIONAL Y MUNICIPAL</t>
  </si>
  <si>
    <t xml:space="preserve">RESPONSABILIDAD SOCIAL Y ETICA PROFESIONAL DE LOS CONTADORES PUBLICOS 
GERENCIA PUCBLICA Y DESARROLLO REGIONAL </t>
  </si>
  <si>
    <t>CORPORACION DE ABASTOS NOVIEMBRE 2018 JULIO 2020
ALCALDIA MUNICIPAL DEL ROSAL 2016 2018</t>
  </si>
  <si>
    <t xml:space="preserve">GESTIÓN FINANCIERA </t>
  </si>
  <si>
    <t>DIPLOMADO EN CONTRATACION ADMINISTRATIVA</t>
  </si>
  <si>
    <t>UNIVERSIDAD SAN JOSE 7 AÑOS 
SECRETARIA DE MOVILIDAD DISTRITAL DE BOGOTA 2 AÑOS</t>
  </si>
  <si>
    <t>GRUPO EMPRESARIAL PLU 2015 2020
SISTEMA DE Administración FINANCIERA Y ADMINISTRATIVA S.A.S. 2013 -2015</t>
  </si>
  <si>
    <t xml:space="preserve">EMPRESA DE LICORES DE CUNDINAMARCA
PLANTA DE PERSONAL SERVIDORES PÚBLICOS
</t>
  </si>
  <si>
    <t>INFORMACIÓN DEL CARGO</t>
  </si>
  <si>
    <t xml:space="preserve">ÁREA
Grupo de trabajo
</t>
  </si>
  <si>
    <t>ESPECIALIZACIÓN</t>
  </si>
  <si>
    <t>PREPENSIÓN</t>
  </si>
  <si>
    <t>CARACTERIZACIÓN POBLACIONAL</t>
  </si>
  <si>
    <t>INFORMACIÓN DEL FUNCIONARIO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</si>
</sst>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quot;$&quot;\ * #,##0.00_);_(&quot;$&quot;\ * \(#,##0.00\);_(&quot;$&quot;\ * &quot;-&quot;??_);_(@_)"/>
    <numFmt numFmtId="166" formatCode="_(* #,##0.00_);_(* \(#,##0.00\);_(* &quot;-&quot;??_);_(@_)"/>
  </numFmts>
  <fonts count="20" x14ac:knownFonts="1">
    <font>
      <sz val="11"/>
      <color theme="1"/>
      <name val="Calibri"/>
      <family val="2"/>
      <scheme val="minor"/>
    </font>
    <font>
      <sz val="11"/>
      <color theme="1"/>
      <name val="Calibri"/>
      <family val="2"/>
      <scheme val="minor"/>
    </font>
    <font>
      <b/>
      <sz val="10"/>
      <name val="Arial"/>
      <family val="2"/>
    </font>
    <font>
      <sz val="9"/>
      <name val="Arial"/>
      <family val="2"/>
    </font>
    <font>
      <b/>
      <sz val="9"/>
      <name val="Arial"/>
      <family val="2"/>
    </font>
    <font>
      <b/>
      <sz val="9"/>
      <color rgb="FFFF0000"/>
      <name val="Arial"/>
      <family val="2"/>
    </font>
    <font>
      <sz val="9"/>
      <color rgb="FF000000"/>
      <name val="Arial"/>
      <family val="2"/>
    </font>
    <font>
      <sz val="9"/>
      <color theme="1"/>
      <name val="Arial"/>
      <family val="2"/>
    </font>
    <font>
      <sz val="9"/>
      <color rgb="FFFF0000"/>
      <name val="Arial"/>
      <family val="2"/>
    </font>
    <font>
      <sz val="8"/>
      <name val="Arial"/>
      <family val="2"/>
    </font>
    <font>
      <sz val="8"/>
      <color rgb="FFFF0000"/>
      <name val="Arial"/>
      <family val="2"/>
    </font>
    <font>
      <sz val="10"/>
      <color theme="1"/>
      <name val="Calibri"/>
      <family val="2"/>
      <scheme val="minor"/>
    </font>
    <font>
      <sz val="10"/>
      <color theme="1"/>
      <name val="Arial"/>
      <family val="2"/>
    </font>
    <font>
      <b/>
      <sz val="11"/>
      <color theme="1"/>
      <name val="Calibri"/>
      <family val="2"/>
      <scheme val="minor"/>
    </font>
    <font>
      <sz val="9"/>
      <color theme="1"/>
      <name val="Calibri"/>
      <family val="2"/>
      <scheme val="minor"/>
    </font>
    <font>
      <sz val="9"/>
      <name val="Calibri"/>
      <family val="2"/>
      <scheme val="minor"/>
    </font>
    <font>
      <b/>
      <sz val="11"/>
      <name val="Arial"/>
      <family val="2"/>
    </font>
    <font>
      <b/>
      <sz val="9"/>
      <name val="Calibri"/>
      <family val="2"/>
      <scheme val="minor"/>
    </font>
    <font>
      <b/>
      <u/>
      <sz val="12"/>
      <color rgb="FF000000"/>
      <name val="Verdana"/>
      <family val="2"/>
    </font>
    <font>
      <b/>
      <sz val="12"/>
      <color rgb="FF000000"/>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rgb="FFBDD6EE"/>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0" borderId="0" xfId="0" applyFont="1" applyBorder="1" applyAlignment="1">
      <alignment vertical="center" wrapText="1"/>
    </xf>
    <xf numFmtId="0" fontId="2" fillId="0" borderId="0" xfId="0" applyFont="1" applyBorder="1" applyAlignment="1">
      <alignment horizontal="center" vertical="center"/>
    </xf>
    <xf numFmtId="0" fontId="3" fillId="0" borderId="0" xfId="0" applyFont="1" applyBorder="1" applyAlignment="1">
      <alignment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0" fontId="8" fillId="0" borderId="1" xfId="0" applyFont="1" applyBorder="1" applyAlignment="1">
      <alignment vertical="center" wrapText="1"/>
    </xf>
    <xf numFmtId="49" fontId="6" fillId="0" borderId="1" xfId="0" applyNumberFormat="1" applyFont="1" applyBorder="1" applyAlignment="1">
      <alignment horizontal="center" vertical="center" wrapText="1"/>
    </xf>
    <xf numFmtId="165" fontId="6" fillId="0" borderId="1" xfId="0" applyNumberFormat="1" applyFont="1" applyBorder="1" applyAlignment="1">
      <alignment vertical="center" wrapText="1"/>
    </xf>
    <xf numFmtId="14" fontId="6" fillId="0" borderId="1" xfId="0" applyNumberFormat="1" applyFont="1" applyBorder="1" applyAlignment="1">
      <alignment vertical="center" wrapText="1"/>
    </xf>
    <xf numFmtId="4" fontId="6" fillId="0" borderId="1" xfId="0" applyNumberFormat="1" applyFont="1" applyBorder="1" applyAlignment="1">
      <alignment vertical="center" wrapText="1"/>
    </xf>
    <xf numFmtId="0" fontId="6" fillId="0" borderId="0" xfId="0" applyFont="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10" fillId="0" borderId="1" xfId="1" applyNumberFormat="1" applyFont="1" applyFill="1" applyBorder="1" applyAlignment="1">
      <alignment horizontal="center" vertical="center" wrapText="1"/>
    </xf>
    <xf numFmtId="0" fontId="9" fillId="3" borderId="1" xfId="0" applyFont="1" applyFill="1" applyBorder="1" applyAlignment="1">
      <alignment horizontal="center" wrapText="1"/>
    </xf>
    <xf numFmtId="0" fontId="0" fillId="3" borderId="1" xfId="0" applyFill="1" applyBorder="1" applyAlignment="1">
      <alignment horizontal="center"/>
    </xf>
    <xf numFmtId="164" fontId="7" fillId="0" borderId="0" xfId="2" applyFont="1"/>
    <xf numFmtId="0" fontId="3" fillId="0" borderId="1" xfId="0" applyFont="1" applyBorder="1" applyAlignment="1">
      <alignment vertical="center" wrapText="1"/>
    </xf>
    <xf numFmtId="49" fontId="3" fillId="0" borderId="1" xfId="0" applyNumberFormat="1" applyFont="1" applyBorder="1" applyAlignment="1">
      <alignment vertical="center" wrapText="1"/>
    </xf>
    <xf numFmtId="3" fontId="3" fillId="0" borderId="1" xfId="0" applyNumberFormat="1" applyFont="1" applyBorder="1" applyAlignment="1">
      <alignment vertical="center" wrapText="1"/>
    </xf>
    <xf numFmtId="49" fontId="3" fillId="0" borderId="1" xfId="0" applyNumberFormat="1" applyFont="1" applyBorder="1" applyAlignment="1">
      <alignment horizontal="center" vertical="center" wrapText="1"/>
    </xf>
    <xf numFmtId="14" fontId="3" fillId="0" borderId="1" xfId="0" applyNumberFormat="1" applyFont="1" applyBorder="1" applyAlignment="1">
      <alignment vertical="center" wrapText="1"/>
    </xf>
    <xf numFmtId="4" fontId="3" fillId="0" borderId="1" xfId="0" applyNumberFormat="1" applyFont="1" applyBorder="1" applyAlignment="1">
      <alignment vertical="center" wrapText="1"/>
    </xf>
    <xf numFmtId="164" fontId="11" fillId="0" borderId="1" xfId="2" applyFont="1" applyBorder="1"/>
    <xf numFmtId="164" fontId="12" fillId="0" borderId="0" xfId="2" applyFont="1"/>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vertical="center" wrapText="1"/>
    </xf>
    <xf numFmtId="0" fontId="8" fillId="0" borderId="2" xfId="0" applyFont="1" applyBorder="1" applyAlignment="1">
      <alignment vertical="center" wrapText="1"/>
    </xf>
    <xf numFmtId="49" fontId="3" fillId="0" borderId="2" xfId="0" applyNumberFormat="1" applyFont="1" applyBorder="1" applyAlignment="1">
      <alignment horizontal="center" vertical="center" wrapText="1"/>
    </xf>
    <xf numFmtId="49" fontId="3" fillId="0" borderId="2" xfId="0" applyNumberFormat="1" applyFont="1" applyBorder="1" applyAlignment="1">
      <alignment vertical="center" wrapText="1"/>
    </xf>
    <xf numFmtId="3" fontId="6" fillId="0" borderId="2" xfId="0" applyNumberFormat="1" applyFont="1" applyBorder="1" applyAlignment="1">
      <alignment vertical="center" wrapText="1"/>
    </xf>
    <xf numFmtId="14" fontId="3" fillId="0" borderId="2" xfId="0" applyNumberFormat="1" applyFont="1" applyBorder="1" applyAlignment="1">
      <alignment vertical="center" wrapText="1"/>
    </xf>
    <xf numFmtId="4" fontId="6" fillId="0" borderId="2" xfId="0" applyNumberFormat="1" applyFont="1" applyBorder="1" applyAlignment="1">
      <alignment vertical="center" wrapText="1"/>
    </xf>
    <xf numFmtId="4" fontId="3" fillId="0" borderId="2" xfId="0" applyNumberFormat="1" applyFont="1" applyBorder="1" applyAlignment="1">
      <alignment vertical="center" wrapText="1"/>
    </xf>
    <xf numFmtId="0" fontId="6" fillId="0" borderId="2" xfId="0" applyFont="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0" fontId="3" fillId="4" borderId="1" xfId="0" applyFont="1" applyFill="1" applyBorder="1" applyAlignment="1">
      <alignment horizontal="right" vertical="center" wrapText="1"/>
    </xf>
    <xf numFmtId="1" fontId="8" fillId="5" borderId="1" xfId="0" applyNumberFormat="1" applyFont="1" applyFill="1" applyBorder="1" applyAlignment="1">
      <alignment vertical="center" wrapText="1"/>
    </xf>
    <xf numFmtId="3" fontId="3" fillId="4" borderId="1" xfId="0" applyNumberFormat="1" applyFont="1" applyFill="1" applyBorder="1" applyAlignment="1">
      <alignment horizontal="right" vertical="center" wrapText="1"/>
    </xf>
    <xf numFmtId="0" fontId="3" fillId="4" borderId="1" xfId="0" applyFont="1" applyFill="1" applyBorder="1" applyAlignment="1">
      <alignment vertical="center" wrapText="1"/>
    </xf>
    <xf numFmtId="49" fontId="3" fillId="4" borderId="1" xfId="0" applyNumberFormat="1" applyFont="1" applyFill="1" applyBorder="1" applyAlignment="1">
      <alignment horizontal="center" vertical="center" wrapText="1"/>
    </xf>
    <xf numFmtId="3" fontId="3" fillId="4" borderId="1" xfId="0" applyNumberFormat="1" applyFont="1" applyFill="1" applyBorder="1" applyAlignment="1">
      <alignment vertical="center" wrapText="1"/>
    </xf>
    <xf numFmtId="49" fontId="3" fillId="4" borderId="1" xfId="0" applyNumberFormat="1" applyFont="1" applyFill="1" applyBorder="1" applyAlignment="1">
      <alignment horizontal="right" vertical="center" wrapText="1"/>
    </xf>
    <xf numFmtId="14"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righ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49" fontId="3" fillId="4" borderId="1" xfId="0" applyNumberFormat="1" applyFont="1" applyFill="1" applyBorder="1" applyAlignment="1">
      <alignment vertical="center" wrapText="1"/>
    </xf>
    <xf numFmtId="3" fontId="3" fillId="0" borderId="0" xfId="0" applyNumberFormat="1" applyFont="1" applyBorder="1" applyAlignment="1">
      <alignment vertical="center" wrapText="1"/>
    </xf>
    <xf numFmtId="0" fontId="8" fillId="0" borderId="0" xfId="0" applyFont="1" applyBorder="1" applyAlignment="1">
      <alignment vertical="center" wrapText="1"/>
    </xf>
    <xf numFmtId="3" fontId="3"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14"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14" fontId="3" fillId="0" borderId="0" xfId="0" applyNumberFormat="1" applyFont="1" applyBorder="1" applyAlignment="1">
      <alignment vertical="center" wrapText="1"/>
    </xf>
    <xf numFmtId="4" fontId="3" fillId="0" borderId="0" xfId="0" applyNumberFormat="1" applyFont="1" applyBorder="1" applyAlignment="1">
      <alignment vertical="center" wrapText="1"/>
    </xf>
    <xf numFmtId="0" fontId="14" fillId="0" borderId="0" xfId="0" applyFont="1" applyAlignment="1">
      <alignment horizontal="center" vertical="center" wrapText="1"/>
    </xf>
    <xf numFmtId="2"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6" borderId="7" xfId="0" applyFont="1" applyFill="1" applyBorder="1" applyAlignment="1">
      <alignment horizontal="center" vertical="center" wrapText="1"/>
    </xf>
    <xf numFmtId="3" fontId="17" fillId="0" borderId="0"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5" fillId="0" borderId="6"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vertical="center" wrapText="1"/>
    </xf>
    <xf numFmtId="0" fontId="15" fillId="6" borderId="6" xfId="0"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4" fontId="17" fillId="0" borderId="4" xfId="0" applyNumberFormat="1"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1" xfId="0" applyFont="1" applyBorder="1" applyAlignment="1">
      <alignment horizontal="center" vertical="center" wrapText="1"/>
    </xf>
    <xf numFmtId="0" fontId="14" fillId="0" borderId="0" xfId="0" applyFont="1" applyFill="1" applyAlignment="1">
      <alignment horizontal="center" vertical="center" wrapText="1"/>
    </xf>
    <xf numFmtId="0" fontId="15" fillId="10" borderId="6" xfId="0" applyFont="1" applyFill="1" applyBorder="1" applyAlignment="1">
      <alignment horizontal="center" vertical="center" wrapText="1"/>
    </xf>
    <xf numFmtId="0" fontId="0" fillId="0" borderId="0" xfId="0" applyAlignment="1">
      <alignment wrapText="1"/>
    </xf>
    <xf numFmtId="0" fontId="15" fillId="11" borderId="1" xfId="0" applyNumberFormat="1" applyFont="1" applyFill="1" applyBorder="1" applyAlignment="1">
      <alignment horizontal="center" vertical="center" wrapText="1"/>
    </xf>
    <xf numFmtId="0" fontId="15" fillId="11" borderId="7" xfId="0" applyNumberFormat="1" applyFont="1" applyFill="1" applyBorder="1" applyAlignment="1">
      <alignment horizontal="center" vertical="center" wrapText="1"/>
    </xf>
    <xf numFmtId="0" fontId="15" fillId="11" borderId="6"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0" xfId="0" applyFill="1" applyAlignment="1">
      <alignment horizontal="center" vertical="center" wrapText="1"/>
    </xf>
    <xf numFmtId="0" fontId="15" fillId="0" borderId="0"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9" fontId="14" fillId="0" borderId="0" xfId="0" applyNumberFormat="1" applyFont="1" applyBorder="1" applyAlignment="1">
      <alignment horizontal="center" vertical="center" wrapText="1"/>
    </xf>
    <xf numFmtId="9" fontId="14" fillId="0" borderId="0" xfId="3" applyFont="1" applyBorder="1" applyAlignment="1">
      <alignment horizontal="center" vertical="center" wrapText="1"/>
    </xf>
    <xf numFmtId="0" fontId="14" fillId="0" borderId="1"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1676400</xdr:colOff>
      <xdr:row>2</xdr:row>
      <xdr:rowOff>152400</xdr:rowOff>
    </xdr:from>
    <xdr:to>
      <xdr:col>1</xdr:col>
      <xdr:colOff>2603385</xdr:colOff>
      <xdr:row>2</xdr:row>
      <xdr:rowOff>1048745</xdr:rowOff>
    </xdr:to>
    <xdr:pic>
      <xdr:nvPicPr>
        <xdr:cNvPr id="2" name="Picture 5">
          <a:extLst>
            <a:ext uri="{FF2B5EF4-FFF2-40B4-BE49-F238E27FC236}">
              <a16:creationId xmlns:a16="http://schemas.microsoft.com/office/drawing/2014/main" xmlns="" id="{07FB26AB-3D6B-4457-B16B-05018BA1C0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62175" y="352425"/>
          <a:ext cx="926985" cy="896345"/>
        </a:xfrm>
        <a:prstGeom prst="rect">
          <a:avLst/>
        </a:prstGeom>
        <a:noFill/>
        <a:ln w="9525">
          <a:noFill/>
          <a:miter lim="800000"/>
          <a:headEnd/>
          <a:tailEnd/>
        </a:ln>
      </xdr:spPr>
    </xdr:pic>
    <xdr:clientData/>
  </xdr:twoCellAnchor>
  <xdr:twoCellAnchor>
    <xdr:from>
      <xdr:col>2</xdr:col>
      <xdr:colOff>27214</xdr:colOff>
      <xdr:row>2</xdr:row>
      <xdr:rowOff>99593</xdr:rowOff>
    </xdr:from>
    <xdr:to>
      <xdr:col>3</xdr:col>
      <xdr:colOff>176892</xdr:colOff>
      <xdr:row>2</xdr:row>
      <xdr:rowOff>1244285</xdr:rowOff>
    </xdr:to>
    <xdr:pic>
      <xdr:nvPicPr>
        <xdr:cNvPr id="3" name="Picture 5">
          <a:extLst>
            <a:ext uri="{FF2B5EF4-FFF2-40B4-BE49-F238E27FC236}">
              <a16:creationId xmlns:a16="http://schemas.microsoft.com/office/drawing/2014/main" xmlns="" id="{07FB26AB-3D6B-4457-B16B-05018BA1C0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47107" y="412557"/>
          <a:ext cx="1183821" cy="114469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s.garibello\AppData\Roaming\Microsoft\Complementos\NumerosEnLetras.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NumerosEnLetras"/>
    </sheetNames>
    <definedNames>
      <definedName name="ENLETRAS"/>
    </definedNames>
    <sheetDataSet>
      <sheetData sheetId="0"/>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62"/>
  <sheetViews>
    <sheetView topLeftCell="AO1" workbookViewId="0">
      <selection activeCell="BC4" sqref="BC4"/>
    </sheetView>
  </sheetViews>
  <sheetFormatPr baseColWidth="10" defaultColWidth="14.42578125" defaultRowHeight="12" x14ac:dyDescent="0.25"/>
  <cols>
    <col min="1" max="1" width="8.28515625" style="12" customWidth="1"/>
    <col min="2" max="2" width="32.85546875" style="3" bestFit="1" customWidth="1"/>
    <col min="3" max="3" width="32.85546875" style="3" customWidth="1"/>
    <col min="4" max="4" width="20.5703125" style="12" customWidth="1"/>
    <col min="5" max="5" width="5.42578125" style="12" customWidth="1"/>
    <col min="6" max="6" width="12.42578125" style="68" bestFit="1" customWidth="1"/>
    <col min="7" max="7" width="19" style="3" customWidth="1"/>
    <col min="8" max="8" width="12.5703125" style="69" customWidth="1"/>
    <col min="9" max="9" width="33.28515625" style="69" customWidth="1"/>
    <col min="10" max="10" width="17.85546875" style="69" customWidth="1"/>
    <col min="11" max="11" width="17.140625" style="70" customWidth="1"/>
    <col min="12" max="12" width="39" style="3" customWidth="1"/>
    <col min="13" max="13" width="37.7109375" style="3" customWidth="1"/>
    <col min="14" max="14" width="18.28515625" style="3" bestFit="1" customWidth="1"/>
    <col min="15" max="15" width="8" style="71" customWidth="1"/>
    <col min="16" max="16" width="9" style="71" customWidth="1"/>
    <col min="17" max="18" width="9" style="68" customWidth="1"/>
    <col min="19" max="19" width="11.28515625" style="68" customWidth="1"/>
    <col min="20" max="21" width="9" style="68" customWidth="1"/>
    <col min="22" max="22" width="7.85546875" style="68" customWidth="1"/>
    <col min="23" max="25" width="9" style="68" customWidth="1"/>
    <col min="26" max="26" width="10" style="68" customWidth="1"/>
    <col min="27" max="28" width="10.140625" style="68" customWidth="1"/>
    <col min="29" max="29" width="10" style="68" customWidth="1"/>
    <col min="30" max="33" width="10.140625" style="68" customWidth="1"/>
    <col min="34" max="34" width="10.85546875" style="68" customWidth="1"/>
    <col min="35" max="35" width="11.28515625" style="68" customWidth="1"/>
    <col min="36" max="36" width="10.85546875" style="68" customWidth="1"/>
    <col min="37" max="37" width="10.140625" style="68" customWidth="1"/>
    <col min="38" max="38" width="8.85546875" style="68" bestFit="1" customWidth="1"/>
    <col min="39" max="39" width="15.7109375" style="72" customWidth="1"/>
    <col min="40" max="40" width="13.42578125" style="72" bestFit="1" customWidth="1"/>
    <col min="41" max="41" width="0.140625" style="72" customWidth="1"/>
    <col min="42" max="42" width="13.42578125" style="68" bestFit="1" customWidth="1"/>
    <col min="43" max="43" width="5.7109375" style="72" bestFit="1" customWidth="1"/>
    <col min="44" max="44" width="11.42578125" style="68" bestFit="1" customWidth="1"/>
    <col min="45" max="45" width="13.42578125" style="68" bestFit="1" customWidth="1"/>
    <col min="46" max="46" width="9.85546875" style="73" bestFit="1" customWidth="1"/>
    <col min="47" max="47" width="10.42578125" style="74" customWidth="1"/>
    <col min="48" max="48" width="11.28515625" style="75" customWidth="1"/>
    <col min="49" max="49" width="12.85546875" style="76" customWidth="1"/>
    <col min="50" max="50" width="19.5703125" style="3" customWidth="1"/>
    <col min="51" max="52" width="19.5703125" style="69" customWidth="1"/>
    <col min="53" max="54" width="19.5703125" style="3" customWidth="1"/>
    <col min="55" max="56" width="19.5703125" style="69" customWidth="1"/>
    <col min="57" max="57" width="14.42578125" style="3"/>
    <col min="58" max="58" width="14.42578125" style="72"/>
    <col min="59" max="16384" width="14.42578125" style="3"/>
  </cols>
  <sheetData>
    <row r="1" spans="1:66" ht="26.25" customHeight="1" x14ac:dyDescent="0.25">
      <c r="A1" s="1"/>
      <c r="B1" s="1"/>
      <c r="C1" s="1"/>
      <c r="D1" s="1"/>
      <c r="E1" s="1"/>
      <c r="F1" s="1"/>
      <c r="G1" s="1"/>
      <c r="H1" s="2" t="s">
        <v>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6" ht="41.25" customHeight="1" x14ac:dyDescent="0.25">
      <c r="A2" s="1"/>
      <c r="B2" s="1"/>
      <c r="C2" s="1"/>
      <c r="D2" s="1"/>
      <c r="E2" s="1"/>
      <c r="F2" s="1"/>
      <c r="G2" s="1"/>
      <c r="H2" s="2" t="s">
        <v>1</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6" s="12" customFormat="1" ht="36" customHeight="1" x14ac:dyDescent="0.25">
      <c r="A3" s="4" t="s">
        <v>2</v>
      </c>
      <c r="B3" s="4" t="s">
        <v>3</v>
      </c>
      <c r="C3" s="4" t="s">
        <v>4</v>
      </c>
      <c r="D3" s="4" t="s">
        <v>5</v>
      </c>
      <c r="E3" s="4" t="s">
        <v>6</v>
      </c>
      <c r="F3" s="5" t="s">
        <v>491</v>
      </c>
      <c r="G3" s="6" t="s">
        <v>7</v>
      </c>
      <c r="H3" s="7" t="s">
        <v>8</v>
      </c>
      <c r="I3" s="7" t="s">
        <v>9</v>
      </c>
      <c r="J3" s="7" t="s">
        <v>10</v>
      </c>
      <c r="K3" s="5" t="s">
        <v>11</v>
      </c>
      <c r="L3" s="4" t="s">
        <v>12</v>
      </c>
      <c r="M3" s="4" t="s">
        <v>13</v>
      </c>
      <c r="N3" s="4" t="s">
        <v>14</v>
      </c>
      <c r="O3" s="4" t="s">
        <v>15</v>
      </c>
      <c r="P3" s="4" t="s">
        <v>16</v>
      </c>
      <c r="Q3" s="5" t="s">
        <v>17</v>
      </c>
      <c r="R3" s="5" t="s">
        <v>18</v>
      </c>
      <c r="S3" s="5" t="s">
        <v>19</v>
      </c>
      <c r="T3" s="5" t="s">
        <v>20</v>
      </c>
      <c r="U3" s="5" t="s">
        <v>21</v>
      </c>
      <c r="V3" s="5" t="s">
        <v>22</v>
      </c>
      <c r="W3" s="5" t="s">
        <v>23</v>
      </c>
      <c r="X3" s="5" t="s">
        <v>24</v>
      </c>
      <c r="Y3" s="5" t="s">
        <v>25</v>
      </c>
      <c r="Z3" s="5" t="s">
        <v>26</v>
      </c>
      <c r="AA3" s="5" t="s">
        <v>27</v>
      </c>
      <c r="AB3" s="5" t="s">
        <v>28</v>
      </c>
      <c r="AC3" s="5" t="s">
        <v>29</v>
      </c>
      <c r="AD3" s="5" t="s">
        <v>30</v>
      </c>
      <c r="AE3" s="5" t="s">
        <v>31</v>
      </c>
      <c r="AF3" s="5" t="s">
        <v>32</v>
      </c>
      <c r="AG3" s="5" t="s">
        <v>33</v>
      </c>
      <c r="AH3" s="5" t="s">
        <v>34</v>
      </c>
      <c r="AI3" s="5" t="s">
        <v>35</v>
      </c>
      <c r="AJ3" s="5" t="s">
        <v>36</v>
      </c>
      <c r="AK3" s="5" t="s">
        <v>37</v>
      </c>
      <c r="AL3" s="5" t="s">
        <v>38</v>
      </c>
      <c r="AM3" s="4" t="s">
        <v>39</v>
      </c>
      <c r="AN3" s="4" t="s">
        <v>40</v>
      </c>
      <c r="AO3" s="4" t="s">
        <v>41</v>
      </c>
      <c r="AP3" s="5" t="s">
        <v>42</v>
      </c>
      <c r="AQ3" s="4" t="s">
        <v>43</v>
      </c>
      <c r="AR3" s="5" t="s">
        <v>44</v>
      </c>
      <c r="AS3" s="5" t="s">
        <v>45</v>
      </c>
      <c r="AT3" s="8" t="s">
        <v>46</v>
      </c>
      <c r="AU3" s="9" t="s">
        <v>47</v>
      </c>
      <c r="AV3" s="8" t="s">
        <v>48</v>
      </c>
      <c r="AW3" s="9" t="s">
        <v>49</v>
      </c>
      <c r="AX3" s="4" t="s">
        <v>50</v>
      </c>
      <c r="AY3" s="10" t="s">
        <v>51</v>
      </c>
      <c r="AZ3" s="10" t="s">
        <v>52</v>
      </c>
      <c r="BA3" s="11" t="s">
        <v>53</v>
      </c>
      <c r="BB3" s="11" t="s">
        <v>54</v>
      </c>
      <c r="BC3" s="10" t="s">
        <v>55</v>
      </c>
      <c r="BD3" s="10" t="s">
        <v>56</v>
      </c>
      <c r="BE3" s="11" t="s">
        <v>57</v>
      </c>
      <c r="BF3" s="11" t="s">
        <v>58</v>
      </c>
      <c r="BG3" s="11" t="s">
        <v>59</v>
      </c>
      <c r="BH3" s="11" t="s">
        <v>60</v>
      </c>
      <c r="BK3" s="13" t="s">
        <v>61</v>
      </c>
      <c r="BL3" s="13" t="s">
        <v>62</v>
      </c>
      <c r="BM3" s="13" t="s">
        <v>63</v>
      </c>
      <c r="BN3" s="13" t="s">
        <v>64</v>
      </c>
    </row>
    <row r="4" spans="1:66" s="23" customFormat="1" ht="27.75" customHeight="1" x14ac:dyDescent="0.25">
      <c r="A4" s="15">
        <v>1</v>
      </c>
      <c r="B4" s="16" t="s">
        <v>65</v>
      </c>
      <c r="C4" s="16" t="s">
        <v>66</v>
      </c>
      <c r="D4" s="14" t="s">
        <v>67</v>
      </c>
      <c r="E4" s="14" t="s">
        <v>68</v>
      </c>
      <c r="F4" s="17">
        <v>53105271</v>
      </c>
      <c r="G4" s="16" t="s">
        <v>69</v>
      </c>
      <c r="H4" s="18"/>
      <c r="I4" s="18"/>
      <c r="J4" s="18"/>
      <c r="K4" s="17">
        <v>53105271</v>
      </c>
      <c r="L4" s="16" t="s">
        <v>70</v>
      </c>
      <c r="M4" s="16" t="s">
        <v>71</v>
      </c>
      <c r="N4" s="16" t="s">
        <v>72</v>
      </c>
      <c r="O4" s="19">
        <v>406</v>
      </c>
      <c r="P4" s="19">
        <v>10</v>
      </c>
      <c r="Q4" s="17">
        <v>1202187</v>
      </c>
      <c r="R4" s="17">
        <v>1348977</v>
      </c>
      <c r="S4" s="17">
        <f>R4*1.0765</f>
        <v>1452173.7405000001</v>
      </c>
      <c r="T4" s="17">
        <v>1545694.0056</v>
      </c>
      <c r="U4" s="17">
        <v>1545694</v>
      </c>
      <c r="V4" s="17">
        <f t="shared" ref="V4:V18" si="0">+U4*0.07</f>
        <v>108198.58000000002</v>
      </c>
      <c r="W4" s="17">
        <f>+U4+V4</f>
        <v>1653892.58</v>
      </c>
      <c r="X4" s="17">
        <v>1761396</v>
      </c>
      <c r="Y4" s="17">
        <v>1884694</v>
      </c>
      <c r="Z4" s="17">
        <v>2016623</v>
      </c>
      <c r="AA4" s="17">
        <v>2152544</v>
      </c>
      <c r="AB4" s="17">
        <v>2317644</v>
      </c>
      <c r="AC4" s="17"/>
      <c r="AD4" s="17">
        <f>(AB4*3.64%)+AB4</f>
        <v>2402006.2415999998</v>
      </c>
      <c r="AE4" s="17">
        <v>2498087</v>
      </c>
      <c r="AF4" s="17">
        <v>2622991</v>
      </c>
      <c r="AG4" s="17">
        <v>2728435</v>
      </c>
      <c r="AH4" s="17">
        <v>2851214.5750000002</v>
      </c>
      <c r="AI4" s="17"/>
      <c r="AJ4" s="17">
        <v>3214102</v>
      </c>
      <c r="AK4" s="17">
        <v>3439090</v>
      </c>
      <c r="AL4" s="17">
        <v>3641997</v>
      </c>
      <c r="AM4" s="17">
        <v>3896937</v>
      </c>
      <c r="AN4" s="17"/>
      <c r="AO4" s="17"/>
      <c r="AP4" s="17"/>
      <c r="AQ4" s="17"/>
      <c r="AR4" s="20" t="e">
        <f ca="1">UPPER([1]!ENLETRAS(AM4))</f>
        <v>#NAME?</v>
      </c>
      <c r="AS4" s="17"/>
      <c r="AT4" s="21">
        <v>41596</v>
      </c>
      <c r="AU4" s="22">
        <f t="shared" ref="AU4:AU67" ca="1" si="1">DAYS360(AT4,TODAY())/360</f>
        <v>6.822222222222222</v>
      </c>
      <c r="AV4" s="21">
        <v>30948</v>
      </c>
      <c r="AW4" s="22">
        <f t="shared" ref="AW4:AW67" ca="1" si="2">(TODAY()-AV4)/365</f>
        <v>36</v>
      </c>
      <c r="AX4" s="16" t="s">
        <v>73</v>
      </c>
      <c r="AY4" s="18" t="s">
        <v>74</v>
      </c>
      <c r="AZ4" s="18" t="s">
        <v>75</v>
      </c>
      <c r="BA4" s="16" t="s">
        <v>76</v>
      </c>
      <c r="BB4" s="16" t="s">
        <v>77</v>
      </c>
      <c r="BC4" s="18"/>
      <c r="BD4" s="18" t="s">
        <v>72</v>
      </c>
      <c r="BE4" s="16"/>
      <c r="BF4" s="17">
        <v>4524980</v>
      </c>
      <c r="BG4" s="21">
        <v>43585</v>
      </c>
      <c r="BH4" s="17" t="e">
        <f ca="1">UPPER([1]!ENLETRAS(BF4))</f>
        <v>#NAME?</v>
      </c>
      <c r="BK4" s="24" t="s">
        <v>78</v>
      </c>
      <c r="BL4" s="14">
        <f t="shared" ref="BL4:BL9" si="3">COUNTIF($N:$N,BK4)</f>
        <v>9</v>
      </c>
      <c r="BM4" s="14">
        <f t="shared" ref="BM4:BM9" si="4">COUNTIF($N$111:$N$177,BK4)</f>
        <v>0</v>
      </c>
      <c r="BN4" s="14">
        <f>+BL4-BM4</f>
        <v>9</v>
      </c>
    </row>
    <row r="5" spans="1:66" s="23" customFormat="1" ht="27.75" customHeight="1" x14ac:dyDescent="0.25">
      <c r="A5" s="15">
        <v>2</v>
      </c>
      <c r="B5" s="16" t="s">
        <v>79</v>
      </c>
      <c r="C5" s="16" t="s">
        <v>80</v>
      </c>
      <c r="D5" s="14" t="s">
        <v>67</v>
      </c>
      <c r="E5" s="14" t="s">
        <v>68</v>
      </c>
      <c r="F5" s="17">
        <v>30025</v>
      </c>
      <c r="G5" s="16" t="s">
        <v>81</v>
      </c>
      <c r="H5" s="18"/>
      <c r="I5" s="18"/>
      <c r="J5" s="18"/>
      <c r="K5" s="17">
        <v>20585843</v>
      </c>
      <c r="L5" s="16" t="s">
        <v>82</v>
      </c>
      <c r="M5" s="16" t="s">
        <v>83</v>
      </c>
      <c r="N5" s="16" t="s">
        <v>84</v>
      </c>
      <c r="O5" s="19">
        <v>104</v>
      </c>
      <c r="P5" s="19" t="s">
        <v>85</v>
      </c>
      <c r="Q5" s="17">
        <v>708978</v>
      </c>
      <c r="R5" s="17">
        <v>795543</v>
      </c>
      <c r="S5" s="17">
        <f>R5*1.0765</f>
        <v>856402.03949999996</v>
      </c>
      <c r="T5" s="17">
        <v>916692.70079999999</v>
      </c>
      <c r="U5" s="17">
        <v>916693</v>
      </c>
      <c r="V5" s="17">
        <f t="shared" si="0"/>
        <v>64168.510000000009</v>
      </c>
      <c r="W5" s="17">
        <v>980862</v>
      </c>
      <c r="X5" s="17">
        <v>1044618</v>
      </c>
      <c r="Y5" s="17">
        <v>1117741</v>
      </c>
      <c r="Z5" s="17">
        <v>1195983</v>
      </c>
      <c r="AA5" s="17">
        <v>1276593</v>
      </c>
      <c r="AB5" s="17">
        <v>1374508</v>
      </c>
      <c r="AC5" s="17"/>
      <c r="AD5" s="17">
        <f t="shared" ref="AD5:AD12" si="5">(AB5*3.64%)+AB5</f>
        <v>1424540.0911999999</v>
      </c>
      <c r="AE5" s="17">
        <v>1481522</v>
      </c>
      <c r="AF5" s="17">
        <v>1555589</v>
      </c>
      <c r="AG5" s="17">
        <v>1618133</v>
      </c>
      <c r="AH5" s="17">
        <v>1690948.9850000001</v>
      </c>
      <c r="AI5" s="17"/>
      <c r="AJ5" s="17">
        <v>1906164</v>
      </c>
      <c r="AK5" s="17">
        <v>2039596</v>
      </c>
      <c r="AL5" s="17">
        <v>2159933</v>
      </c>
      <c r="AM5" s="17">
        <v>2311128</v>
      </c>
      <c r="AN5" s="17" t="s">
        <v>86</v>
      </c>
      <c r="AO5" s="17" t="s">
        <v>87</v>
      </c>
      <c r="AP5" s="17">
        <v>462226</v>
      </c>
      <c r="AQ5" s="17" t="s">
        <v>88</v>
      </c>
      <c r="AR5" s="17" t="e">
        <f ca="1">UPPER([1]!ENLETRAS(AM5))</f>
        <v>#NAME?</v>
      </c>
      <c r="AS5" s="17" t="e">
        <f ca="1">UPPER([1]!ENLETRAS(AP5))</f>
        <v>#NAME?</v>
      </c>
      <c r="AT5" s="21">
        <v>35478</v>
      </c>
      <c r="AU5" s="22">
        <f t="shared" ca="1" si="1"/>
        <v>23.574999999999999</v>
      </c>
      <c r="AV5" s="21">
        <v>23386</v>
      </c>
      <c r="AW5" s="22">
        <f t="shared" ca="1" si="2"/>
        <v>56.717808219178082</v>
      </c>
      <c r="AX5" s="16" t="s">
        <v>73</v>
      </c>
      <c r="AY5" s="18" t="s">
        <v>89</v>
      </c>
      <c r="AZ5" s="18" t="s">
        <v>90</v>
      </c>
      <c r="BA5" s="16" t="s">
        <v>91</v>
      </c>
      <c r="BB5" s="16" t="s">
        <v>92</v>
      </c>
      <c r="BC5" s="18" t="s">
        <v>93</v>
      </c>
      <c r="BD5" s="18" t="s">
        <v>72</v>
      </c>
      <c r="BE5" s="16"/>
      <c r="BF5" s="17">
        <v>5213711</v>
      </c>
      <c r="BG5" s="21">
        <v>43585</v>
      </c>
      <c r="BH5" s="17" t="e">
        <f ca="1">UPPER([1]!ENLETRAS(BF5))</f>
        <v>#NAME?</v>
      </c>
      <c r="BK5" s="25" t="s">
        <v>72</v>
      </c>
      <c r="BL5" s="14">
        <f t="shared" si="3"/>
        <v>38</v>
      </c>
      <c r="BM5" s="14">
        <f t="shared" si="4"/>
        <v>8</v>
      </c>
      <c r="BN5" s="14">
        <f t="shared" ref="BN5:BN10" si="6">+BL5-BM5</f>
        <v>30</v>
      </c>
    </row>
    <row r="6" spans="1:66" s="23" customFormat="1" ht="27.75" customHeight="1" x14ac:dyDescent="0.25">
      <c r="A6" s="15">
        <v>3</v>
      </c>
      <c r="B6" s="16" t="s">
        <v>79</v>
      </c>
      <c r="C6" s="16" t="s">
        <v>94</v>
      </c>
      <c r="D6" s="14" t="s">
        <v>67</v>
      </c>
      <c r="E6" s="14" t="s">
        <v>95</v>
      </c>
      <c r="F6" s="17">
        <v>30028</v>
      </c>
      <c r="G6" s="16" t="s">
        <v>81</v>
      </c>
      <c r="H6" s="18" t="s">
        <v>96</v>
      </c>
      <c r="I6" s="18" t="s">
        <v>97</v>
      </c>
      <c r="J6" s="18"/>
      <c r="K6" s="17">
        <v>80260210</v>
      </c>
      <c r="L6" s="16" t="s">
        <v>98</v>
      </c>
      <c r="M6" s="16" t="s">
        <v>99</v>
      </c>
      <c r="N6" s="16" t="s">
        <v>84</v>
      </c>
      <c r="O6" s="19">
        <v>104</v>
      </c>
      <c r="P6" s="19" t="s">
        <v>85</v>
      </c>
      <c r="Q6" s="17">
        <v>708978</v>
      </c>
      <c r="R6" s="17">
        <v>795543</v>
      </c>
      <c r="S6" s="17">
        <f>R6*1.0765</f>
        <v>856402.03949999996</v>
      </c>
      <c r="T6" s="17">
        <v>916692.70079999999</v>
      </c>
      <c r="U6" s="17">
        <v>916693</v>
      </c>
      <c r="V6" s="17">
        <f t="shared" si="0"/>
        <v>64168.510000000009</v>
      </c>
      <c r="W6" s="17">
        <v>980862</v>
      </c>
      <c r="X6" s="17">
        <v>1044618</v>
      </c>
      <c r="Y6" s="17">
        <v>1117741</v>
      </c>
      <c r="Z6" s="17">
        <v>1195983</v>
      </c>
      <c r="AA6" s="17">
        <v>1276593</v>
      </c>
      <c r="AB6" s="17">
        <v>1374508</v>
      </c>
      <c r="AC6" s="17"/>
      <c r="AD6" s="17">
        <f t="shared" si="5"/>
        <v>1424540.0911999999</v>
      </c>
      <c r="AE6" s="17">
        <v>1481522</v>
      </c>
      <c r="AF6" s="17">
        <v>1555589</v>
      </c>
      <c r="AG6" s="17">
        <v>1618133</v>
      </c>
      <c r="AH6" s="17">
        <v>1690948.9850000001</v>
      </c>
      <c r="AI6" s="17"/>
      <c r="AJ6" s="17">
        <v>1906164</v>
      </c>
      <c r="AK6" s="17">
        <v>2039596</v>
      </c>
      <c r="AL6" s="17">
        <v>2159933</v>
      </c>
      <c r="AM6" s="17">
        <v>2311128</v>
      </c>
      <c r="AN6" s="17" t="s">
        <v>86</v>
      </c>
      <c r="AO6" s="17" t="s">
        <v>87</v>
      </c>
      <c r="AP6" s="17">
        <v>462226</v>
      </c>
      <c r="AQ6" s="17" t="s">
        <v>88</v>
      </c>
      <c r="AR6" s="17" t="e">
        <f ca="1">UPPER([1]!ENLETRAS(AM6))</f>
        <v>#NAME?</v>
      </c>
      <c r="AS6" s="17" t="e">
        <f ca="1">UPPER([1]!ENLETRAS(AP6))</f>
        <v>#NAME?</v>
      </c>
      <c r="AT6" s="21">
        <v>31930</v>
      </c>
      <c r="AU6" s="22">
        <f t="shared" ca="1" si="1"/>
        <v>33.283333333333331</v>
      </c>
      <c r="AV6" s="21">
        <v>22075</v>
      </c>
      <c r="AW6" s="22">
        <f t="shared" ca="1" si="2"/>
        <v>60.30958904109589</v>
      </c>
      <c r="AX6" s="16" t="s">
        <v>73</v>
      </c>
      <c r="AY6" s="18" t="s">
        <v>100</v>
      </c>
      <c r="AZ6" s="18"/>
      <c r="BA6" s="16" t="s">
        <v>101</v>
      </c>
      <c r="BB6" s="16" t="s">
        <v>92</v>
      </c>
      <c r="BC6" s="18" t="s">
        <v>102</v>
      </c>
      <c r="BD6" s="18" t="s">
        <v>103</v>
      </c>
      <c r="BE6" s="16"/>
      <c r="BF6" s="17">
        <v>2494333</v>
      </c>
      <c r="BG6" s="21">
        <v>43585</v>
      </c>
      <c r="BH6" s="17" t="e">
        <f ca="1">UPPER([1]!ENLETRAS(BF6))</f>
        <v>#NAME?</v>
      </c>
      <c r="BK6" s="24" t="s">
        <v>84</v>
      </c>
      <c r="BL6" s="14">
        <f t="shared" si="3"/>
        <v>95</v>
      </c>
      <c r="BM6" s="14">
        <f t="shared" si="4"/>
        <v>35</v>
      </c>
      <c r="BN6" s="14">
        <f t="shared" si="6"/>
        <v>60</v>
      </c>
    </row>
    <row r="7" spans="1:66" s="23" customFormat="1" ht="27.75" customHeight="1" x14ac:dyDescent="0.25">
      <c r="A7" s="15">
        <v>4</v>
      </c>
      <c r="B7" s="16" t="s">
        <v>79</v>
      </c>
      <c r="C7" s="16" t="s">
        <v>104</v>
      </c>
      <c r="D7" s="14" t="s">
        <v>67</v>
      </c>
      <c r="E7" s="14" t="s">
        <v>95</v>
      </c>
      <c r="F7" s="17">
        <v>11438437</v>
      </c>
      <c r="G7" s="16" t="s">
        <v>69</v>
      </c>
      <c r="H7" s="18"/>
      <c r="I7" s="18"/>
      <c r="J7" s="18"/>
      <c r="K7" s="17">
        <v>11438437</v>
      </c>
      <c r="L7" s="16" t="s">
        <v>105</v>
      </c>
      <c r="M7" s="16" t="s">
        <v>83</v>
      </c>
      <c r="N7" s="16" t="s">
        <v>84</v>
      </c>
      <c r="O7" s="19">
        <v>104</v>
      </c>
      <c r="P7" s="19" t="s">
        <v>106</v>
      </c>
      <c r="Q7" s="17">
        <v>647520</v>
      </c>
      <c r="R7" s="17">
        <v>726581</v>
      </c>
      <c r="S7" s="17">
        <f>R7*1.0765</f>
        <v>782164.44649999996</v>
      </c>
      <c r="T7" s="17">
        <v>837854.07680000004</v>
      </c>
      <c r="U7" s="17">
        <v>837854</v>
      </c>
      <c r="V7" s="17">
        <f t="shared" si="0"/>
        <v>58649.780000000006</v>
      </c>
      <c r="W7" s="17">
        <f t="shared" ref="W7:W12" si="7">+U7+V7</f>
        <v>896503.78</v>
      </c>
      <c r="X7" s="17">
        <v>954777</v>
      </c>
      <c r="Y7" s="17">
        <v>1021611</v>
      </c>
      <c r="Z7" s="17">
        <v>1093124</v>
      </c>
      <c r="AA7" s="17">
        <v>1166801</v>
      </c>
      <c r="AB7" s="17">
        <v>1256295</v>
      </c>
      <c r="AC7" s="17"/>
      <c r="AD7" s="17">
        <f t="shared" si="5"/>
        <v>1302024.138</v>
      </c>
      <c r="AE7" s="17">
        <v>1354105</v>
      </c>
      <c r="AF7" s="17">
        <v>1421810</v>
      </c>
      <c r="AG7" s="17">
        <v>1478967</v>
      </c>
      <c r="AH7" s="17">
        <v>1545520.5149999999</v>
      </c>
      <c r="AI7" s="17"/>
      <c r="AJ7" s="17">
        <v>1742226</v>
      </c>
      <c r="AK7" s="17">
        <v>1742226</v>
      </c>
      <c r="AL7" s="17">
        <v>1974169</v>
      </c>
      <c r="AM7" s="17">
        <v>2112361</v>
      </c>
      <c r="AN7" s="17"/>
      <c r="AO7" s="17"/>
      <c r="AP7" s="17"/>
      <c r="AQ7" s="17"/>
      <c r="AR7" s="17" t="e">
        <f ca="1">UPPER([1]!ENLETRAS(AM7))</f>
        <v>#NAME?</v>
      </c>
      <c r="AS7" s="17"/>
      <c r="AT7" s="21">
        <v>42179</v>
      </c>
      <c r="AU7" s="22">
        <f t="shared" ca="1" si="1"/>
        <v>5.2222222222222223</v>
      </c>
      <c r="AV7" s="21">
        <v>26584</v>
      </c>
      <c r="AW7" s="22">
        <f t="shared" ca="1" si="2"/>
        <v>47.956164383561642</v>
      </c>
      <c r="AX7" s="16" t="s">
        <v>73</v>
      </c>
      <c r="AY7" s="18" t="s">
        <v>107</v>
      </c>
      <c r="AZ7" s="18"/>
      <c r="BA7" s="16" t="s">
        <v>108</v>
      </c>
      <c r="BB7" s="16" t="s">
        <v>109</v>
      </c>
      <c r="BC7" s="18" t="s">
        <v>110</v>
      </c>
      <c r="BD7" s="18" t="s">
        <v>111</v>
      </c>
      <c r="BE7" s="16"/>
      <c r="BF7" s="17">
        <v>5203400</v>
      </c>
      <c r="BG7" s="21">
        <v>43585</v>
      </c>
      <c r="BH7" s="17" t="e">
        <f ca="1">UPPER([1]!ENLETRAS(BF7))</f>
        <v>#NAME?</v>
      </c>
      <c r="BK7" s="26" t="s">
        <v>103</v>
      </c>
      <c r="BL7" s="14">
        <f t="shared" si="3"/>
        <v>0</v>
      </c>
      <c r="BM7" s="14">
        <f t="shared" si="4"/>
        <v>0</v>
      </c>
      <c r="BN7" s="14">
        <f t="shared" si="6"/>
        <v>0</v>
      </c>
    </row>
    <row r="8" spans="1:66" s="23" customFormat="1" ht="27.75" customHeight="1" x14ac:dyDescent="0.25">
      <c r="A8" s="15">
        <v>5</v>
      </c>
      <c r="B8" s="16" t="s">
        <v>79</v>
      </c>
      <c r="C8" s="16"/>
      <c r="D8" s="14" t="s">
        <v>67</v>
      </c>
      <c r="E8" s="14" t="s">
        <v>95</v>
      </c>
      <c r="F8" s="17">
        <v>80170060</v>
      </c>
      <c r="G8" s="16" t="s">
        <v>69</v>
      </c>
      <c r="H8" s="18"/>
      <c r="I8" s="18"/>
      <c r="J8" s="18"/>
      <c r="K8" s="17">
        <v>80170060</v>
      </c>
      <c r="L8" s="16" t="s">
        <v>112</v>
      </c>
      <c r="M8" s="16" t="s">
        <v>113</v>
      </c>
      <c r="N8" s="16" t="s">
        <v>72</v>
      </c>
      <c r="O8" s="19">
        <v>506</v>
      </c>
      <c r="P8" s="19" t="s">
        <v>114</v>
      </c>
      <c r="Q8" s="17">
        <v>1759349</v>
      </c>
      <c r="R8" s="17">
        <v>1913292</v>
      </c>
      <c r="S8" s="17">
        <v>1610683</v>
      </c>
      <c r="T8" s="17">
        <v>1714410.9852</v>
      </c>
      <c r="U8" s="17">
        <v>1714411</v>
      </c>
      <c r="V8" s="17">
        <f t="shared" si="0"/>
        <v>120008.77000000002</v>
      </c>
      <c r="W8" s="17">
        <f t="shared" si="7"/>
        <v>1834419.77</v>
      </c>
      <c r="X8" s="17">
        <v>1953657</v>
      </c>
      <c r="Y8" s="17">
        <v>2090413</v>
      </c>
      <c r="Z8" s="17">
        <v>2236742</v>
      </c>
      <c r="AA8" s="17">
        <v>2387499</v>
      </c>
      <c r="AB8" s="17">
        <v>2570620</v>
      </c>
      <c r="AC8" s="17"/>
      <c r="AD8" s="17">
        <f t="shared" si="5"/>
        <v>2664190.568</v>
      </c>
      <c r="AE8" s="17">
        <v>2805932</v>
      </c>
      <c r="AF8" s="17">
        <v>2946229</v>
      </c>
      <c r="AG8" s="17">
        <v>3064667</v>
      </c>
      <c r="AH8" s="17">
        <v>3202577.0150000001</v>
      </c>
      <c r="AI8" s="17"/>
      <c r="AJ8" s="17">
        <v>3610183</v>
      </c>
      <c r="AK8" s="17">
        <v>3862896</v>
      </c>
      <c r="AL8" s="17">
        <v>4090807</v>
      </c>
      <c r="AM8" s="17">
        <v>4377163</v>
      </c>
      <c r="AN8" s="17"/>
      <c r="AO8" s="17"/>
      <c r="AP8" s="17"/>
      <c r="AQ8" s="17"/>
      <c r="AR8" s="17" t="e">
        <f ca="1">UPPER([1]!ENLETRAS(AM8))</f>
        <v>#NAME?</v>
      </c>
      <c r="AS8" s="17"/>
      <c r="AT8" s="21">
        <v>41520</v>
      </c>
      <c r="AU8" s="22">
        <f t="shared" ca="1" si="1"/>
        <v>7.0305555555555559</v>
      </c>
      <c r="AV8" s="21">
        <v>29968</v>
      </c>
      <c r="AW8" s="22">
        <f t="shared" ca="1" si="2"/>
        <v>38.684931506849317</v>
      </c>
      <c r="AX8" s="16" t="s">
        <v>73</v>
      </c>
      <c r="AY8" s="18" t="s">
        <v>115</v>
      </c>
      <c r="AZ8" s="18" t="s">
        <v>116</v>
      </c>
      <c r="BA8" s="16" t="s">
        <v>108</v>
      </c>
      <c r="BB8" s="16" t="s">
        <v>109</v>
      </c>
      <c r="BC8" s="18" t="s">
        <v>117</v>
      </c>
      <c r="BD8" s="18" t="s">
        <v>72</v>
      </c>
      <c r="BE8" s="16"/>
      <c r="BF8" s="17">
        <v>6464773</v>
      </c>
      <c r="BG8" s="21">
        <v>43585</v>
      </c>
      <c r="BH8" s="17" t="e">
        <f ca="1">UPPER([1]!ENLETRAS(BF8))</f>
        <v>#NAME?</v>
      </c>
      <c r="BK8" s="24" t="s">
        <v>118</v>
      </c>
      <c r="BL8" s="14">
        <f t="shared" si="3"/>
        <v>2</v>
      </c>
      <c r="BM8" s="14">
        <f t="shared" si="4"/>
        <v>0</v>
      </c>
      <c r="BN8" s="14">
        <f t="shared" si="6"/>
        <v>2</v>
      </c>
    </row>
    <row r="9" spans="1:66" s="23" customFormat="1" ht="27.75" customHeight="1" x14ac:dyDescent="0.25">
      <c r="A9" s="15">
        <v>6</v>
      </c>
      <c r="B9" s="16" t="s">
        <v>79</v>
      </c>
      <c r="C9" s="16" t="s">
        <v>104</v>
      </c>
      <c r="D9" s="14" t="s">
        <v>67</v>
      </c>
      <c r="E9" s="14" t="s">
        <v>95</v>
      </c>
      <c r="F9" s="17">
        <v>30090</v>
      </c>
      <c r="G9" s="16" t="s">
        <v>81</v>
      </c>
      <c r="H9" s="18" t="s">
        <v>96</v>
      </c>
      <c r="I9" s="18" t="s">
        <v>119</v>
      </c>
      <c r="J9" s="18"/>
      <c r="K9" s="17">
        <v>3090719</v>
      </c>
      <c r="L9" s="16" t="s">
        <v>120</v>
      </c>
      <c r="M9" s="16" t="s">
        <v>83</v>
      </c>
      <c r="N9" s="16" t="s">
        <v>84</v>
      </c>
      <c r="O9" s="19">
        <v>104</v>
      </c>
      <c r="P9" s="19" t="s">
        <v>121</v>
      </c>
      <c r="Q9" s="17">
        <v>812253</v>
      </c>
      <c r="R9" s="17">
        <v>911428</v>
      </c>
      <c r="S9" s="17">
        <f>R9*1.0765</f>
        <v>981152.24199999997</v>
      </c>
      <c r="T9" s="17">
        <v>1049440.1791999999</v>
      </c>
      <c r="U9" s="17">
        <v>1049440</v>
      </c>
      <c r="V9" s="17">
        <f t="shared" si="0"/>
        <v>73460.800000000003</v>
      </c>
      <c r="W9" s="17">
        <f t="shared" si="7"/>
        <v>1122900.8</v>
      </c>
      <c r="X9" s="17">
        <v>1195890</v>
      </c>
      <c r="Y9" s="17">
        <v>1279602</v>
      </c>
      <c r="Z9" s="17">
        <v>1369174</v>
      </c>
      <c r="AA9" s="17">
        <v>1406737</v>
      </c>
      <c r="AB9" s="17">
        <v>1573551</v>
      </c>
      <c r="AC9" s="17"/>
      <c r="AD9" s="17">
        <f t="shared" si="5"/>
        <v>1630828.2564000001</v>
      </c>
      <c r="AE9" s="17">
        <v>1696062</v>
      </c>
      <c r="AF9" s="17">
        <v>1780865</v>
      </c>
      <c r="AG9" s="17">
        <v>1852456</v>
      </c>
      <c r="AH9" s="17">
        <v>1935816.52</v>
      </c>
      <c r="AI9" s="17"/>
      <c r="AJ9" s="17">
        <v>2182198</v>
      </c>
      <c r="AK9" s="17">
        <v>2334952</v>
      </c>
      <c r="AL9" s="17">
        <v>2455047</v>
      </c>
      <c r="AM9" s="17">
        <v>2645805</v>
      </c>
      <c r="AN9" s="17" t="s">
        <v>86</v>
      </c>
      <c r="AO9" s="17" t="s">
        <v>87</v>
      </c>
      <c r="AP9" s="17">
        <v>529161</v>
      </c>
      <c r="AQ9" s="17" t="s">
        <v>88</v>
      </c>
      <c r="AR9" s="17" t="e">
        <f ca="1">UPPER([1]!ENLETRAS(AM9))</f>
        <v>#NAME?</v>
      </c>
      <c r="AS9" s="17" t="e">
        <f ca="1">UPPER([1]!ENLETRAS(AP9))</f>
        <v>#NAME?</v>
      </c>
      <c r="AT9" s="21">
        <v>34817</v>
      </c>
      <c r="AU9" s="22">
        <f t="shared" ca="1" si="1"/>
        <v>25.377777777777776</v>
      </c>
      <c r="AV9" s="21">
        <v>25481</v>
      </c>
      <c r="AW9" s="22">
        <f t="shared" ca="1" si="2"/>
        <v>50.978082191780821</v>
      </c>
      <c r="AX9" s="16" t="s">
        <v>73</v>
      </c>
      <c r="AY9" s="18" t="s">
        <v>122</v>
      </c>
      <c r="AZ9" s="18"/>
      <c r="BA9" s="16" t="s">
        <v>101</v>
      </c>
      <c r="BB9" s="16" t="s">
        <v>123</v>
      </c>
      <c r="BC9" s="18" t="s">
        <v>124</v>
      </c>
      <c r="BD9" s="18" t="s">
        <v>111</v>
      </c>
      <c r="BE9" s="16"/>
      <c r="BF9" s="17">
        <v>4987789</v>
      </c>
      <c r="BG9" s="21">
        <v>43585</v>
      </c>
      <c r="BH9" s="17" t="e">
        <f ca="1">UPPER([1]!ENLETRAS(BF9))</f>
        <v>#NAME?</v>
      </c>
      <c r="BK9" s="24" t="s">
        <v>125</v>
      </c>
      <c r="BL9" s="14">
        <f t="shared" si="3"/>
        <v>14</v>
      </c>
      <c r="BM9" s="14">
        <f t="shared" si="4"/>
        <v>8</v>
      </c>
      <c r="BN9" s="14">
        <f t="shared" si="6"/>
        <v>6</v>
      </c>
    </row>
    <row r="10" spans="1:66" s="23" customFormat="1" ht="27.75" customHeight="1" x14ac:dyDescent="0.25">
      <c r="A10" s="15">
        <v>7</v>
      </c>
      <c r="B10" s="16" t="s">
        <v>126</v>
      </c>
      <c r="C10" s="16"/>
      <c r="D10" s="14" t="s">
        <v>67</v>
      </c>
      <c r="E10" s="14" t="s">
        <v>95</v>
      </c>
      <c r="F10" s="17">
        <v>30095</v>
      </c>
      <c r="G10" s="16" t="s">
        <v>81</v>
      </c>
      <c r="H10" s="18" t="s">
        <v>96</v>
      </c>
      <c r="I10" s="18" t="s">
        <v>127</v>
      </c>
      <c r="J10" s="18"/>
      <c r="K10" s="17">
        <v>3250273</v>
      </c>
      <c r="L10" s="16" t="s">
        <v>128</v>
      </c>
      <c r="M10" s="16" t="s">
        <v>129</v>
      </c>
      <c r="N10" s="16" t="s">
        <v>84</v>
      </c>
      <c r="O10" s="19">
        <v>102</v>
      </c>
      <c r="P10" s="19" t="s">
        <v>130</v>
      </c>
      <c r="Q10" s="17">
        <v>667159</v>
      </c>
      <c r="R10" s="17">
        <v>748618</v>
      </c>
      <c r="S10" s="17">
        <f>R10*1.0765</f>
        <v>805887.277</v>
      </c>
      <c r="T10" s="17">
        <v>862943.79960000003</v>
      </c>
      <c r="U10" s="17">
        <v>862944</v>
      </c>
      <c r="V10" s="17">
        <f t="shared" si="0"/>
        <v>60406.080000000009</v>
      </c>
      <c r="W10" s="17">
        <f t="shared" si="7"/>
        <v>923350.08</v>
      </c>
      <c r="X10" s="17">
        <v>983368</v>
      </c>
      <c r="Y10" s="17">
        <v>1052204</v>
      </c>
      <c r="Z10" s="17">
        <v>1125858</v>
      </c>
      <c r="AA10" s="17">
        <v>1201741</v>
      </c>
      <c r="AB10" s="17">
        <v>1293915</v>
      </c>
      <c r="AC10" s="17"/>
      <c r="AD10" s="17">
        <f t="shared" si="5"/>
        <v>1341013.5060000001</v>
      </c>
      <c r="AE10" s="17">
        <v>1394655</v>
      </c>
      <c r="AF10" s="17">
        <v>1464388</v>
      </c>
      <c r="AG10" s="17">
        <v>1523256</v>
      </c>
      <c r="AH10" s="17">
        <v>1591802.52</v>
      </c>
      <c r="AI10" s="17"/>
      <c r="AJ10" s="17">
        <v>1794399</v>
      </c>
      <c r="AK10" s="17">
        <v>1920007</v>
      </c>
      <c r="AL10" s="17">
        <v>2033288</v>
      </c>
      <c r="AM10" s="17">
        <v>2175618</v>
      </c>
      <c r="AN10" s="17" t="s">
        <v>86</v>
      </c>
      <c r="AO10" s="17" t="s">
        <v>87</v>
      </c>
      <c r="AP10" s="17">
        <v>435124</v>
      </c>
      <c r="AQ10" s="17" t="s">
        <v>88</v>
      </c>
      <c r="AR10" s="17" t="e">
        <f ca="1">UPPER([1]!ENLETRAS(AM10))</f>
        <v>#NAME?</v>
      </c>
      <c r="AS10" s="17" t="e">
        <f ca="1">UPPER([1]!ENLETRAS(AP10))</f>
        <v>#NAME?</v>
      </c>
      <c r="AT10" s="21">
        <v>35682</v>
      </c>
      <c r="AU10" s="22">
        <f t="shared" ca="1" si="1"/>
        <v>23.013888888888889</v>
      </c>
      <c r="AV10" s="21">
        <v>22141</v>
      </c>
      <c r="AW10" s="22">
        <f t="shared" ca="1" si="2"/>
        <v>60.128767123287673</v>
      </c>
      <c r="AX10" s="16" t="s">
        <v>73</v>
      </c>
      <c r="AY10" s="18" t="s">
        <v>131</v>
      </c>
      <c r="AZ10" s="18"/>
      <c r="BA10" s="16" t="s">
        <v>101</v>
      </c>
      <c r="BB10" s="16" t="s">
        <v>123</v>
      </c>
      <c r="BC10" s="18" t="s">
        <v>132</v>
      </c>
      <c r="BD10" s="18" t="s">
        <v>111</v>
      </c>
      <c r="BE10" s="16"/>
      <c r="BF10" s="17">
        <v>4538159</v>
      </c>
      <c r="BG10" s="21">
        <v>43585</v>
      </c>
      <c r="BH10" s="17" t="e">
        <f ca="1">UPPER([1]!ENLETRAS(BF10))</f>
        <v>#NAME?</v>
      </c>
      <c r="BK10" s="27" t="s">
        <v>133</v>
      </c>
      <c r="BL10" s="28">
        <f>SUBTOTAL(9,BL4:BL9)</f>
        <v>158</v>
      </c>
      <c r="BM10" s="28">
        <f>SUBTOTAL(9,BM4:BM9)</f>
        <v>51</v>
      </c>
      <c r="BN10" s="28">
        <f t="shared" si="6"/>
        <v>107</v>
      </c>
    </row>
    <row r="11" spans="1:66" s="23" customFormat="1" ht="27.75" customHeight="1" x14ac:dyDescent="0.25">
      <c r="A11" s="15">
        <v>8</v>
      </c>
      <c r="B11" s="16" t="s">
        <v>134</v>
      </c>
      <c r="C11" s="16"/>
      <c r="D11" s="14" t="s">
        <v>67</v>
      </c>
      <c r="E11" s="14" t="s">
        <v>95</v>
      </c>
      <c r="F11" s="17">
        <v>1070918185</v>
      </c>
      <c r="G11" s="16" t="s">
        <v>69</v>
      </c>
      <c r="H11" s="18"/>
      <c r="I11" s="18"/>
      <c r="J11" s="18"/>
      <c r="K11" s="17">
        <v>1070918185</v>
      </c>
      <c r="L11" s="16" t="s">
        <v>135</v>
      </c>
      <c r="M11" s="16" t="s">
        <v>71</v>
      </c>
      <c r="N11" s="16" t="s">
        <v>72</v>
      </c>
      <c r="O11" s="19">
        <v>406</v>
      </c>
      <c r="P11" s="19">
        <v>10</v>
      </c>
      <c r="Q11" s="17">
        <v>1202187</v>
      </c>
      <c r="R11" s="17">
        <v>1348977</v>
      </c>
      <c r="S11" s="17">
        <f>R11*1.0765</f>
        <v>1452173.7405000001</v>
      </c>
      <c r="T11" s="17">
        <v>1545694.0056</v>
      </c>
      <c r="U11" s="17">
        <v>1545694</v>
      </c>
      <c r="V11" s="17">
        <f t="shared" si="0"/>
        <v>108198.58000000002</v>
      </c>
      <c r="W11" s="17">
        <f t="shared" si="7"/>
        <v>1653892.58</v>
      </c>
      <c r="X11" s="17">
        <v>1761396</v>
      </c>
      <c r="Y11" s="17">
        <v>1884694</v>
      </c>
      <c r="Z11" s="17">
        <v>2016623</v>
      </c>
      <c r="AA11" s="17">
        <v>2152544</v>
      </c>
      <c r="AB11" s="17">
        <v>2317644</v>
      </c>
      <c r="AC11" s="17"/>
      <c r="AD11" s="17">
        <f t="shared" si="5"/>
        <v>2402006.2415999998</v>
      </c>
      <c r="AE11" s="17">
        <v>2498087</v>
      </c>
      <c r="AF11" s="17">
        <v>2622991</v>
      </c>
      <c r="AG11" s="17">
        <v>2728435</v>
      </c>
      <c r="AH11" s="17">
        <v>2851213.53</v>
      </c>
      <c r="AI11" s="17"/>
      <c r="AJ11" s="17">
        <v>3214102</v>
      </c>
      <c r="AK11" s="17">
        <v>3439090</v>
      </c>
      <c r="AL11" s="17">
        <v>3641997</v>
      </c>
      <c r="AM11" s="17">
        <v>3896937</v>
      </c>
      <c r="AN11" s="17"/>
      <c r="AO11" s="17"/>
      <c r="AP11" s="17"/>
      <c r="AQ11" s="17"/>
      <c r="AR11" s="17" t="e">
        <f ca="1">UPPER([1]!ENLETRAS(AM11))</f>
        <v>#NAME?</v>
      </c>
      <c r="AS11" s="17"/>
      <c r="AT11" s="21">
        <v>42776</v>
      </c>
      <c r="AU11" s="22">
        <f t="shared" ca="1" si="1"/>
        <v>3.5944444444444446</v>
      </c>
      <c r="AV11" s="21">
        <v>32655</v>
      </c>
      <c r="AW11" s="22">
        <f t="shared" ca="1" si="2"/>
        <v>31.323287671232876</v>
      </c>
      <c r="AX11" s="16" t="s">
        <v>73</v>
      </c>
      <c r="AY11" s="18" t="s">
        <v>136</v>
      </c>
      <c r="AZ11" s="18"/>
      <c r="BA11" s="16" t="s">
        <v>91</v>
      </c>
      <c r="BB11" s="16" t="s">
        <v>77</v>
      </c>
      <c r="BC11" s="18"/>
      <c r="BD11" s="18" t="s">
        <v>72</v>
      </c>
      <c r="BE11" s="16"/>
      <c r="BF11" s="17">
        <v>2447154</v>
      </c>
      <c r="BG11" s="21">
        <v>43585</v>
      </c>
      <c r="BH11" s="17" t="e">
        <f ca="1">UPPER([1]!ENLETRAS(BF11))</f>
        <v>#NAME?</v>
      </c>
    </row>
    <row r="12" spans="1:66" s="23" customFormat="1" ht="27.75" customHeight="1" x14ac:dyDescent="0.25">
      <c r="A12" s="15">
        <v>9</v>
      </c>
      <c r="B12" s="16" t="s">
        <v>79</v>
      </c>
      <c r="C12" s="16" t="s">
        <v>104</v>
      </c>
      <c r="D12" s="14" t="s">
        <v>67</v>
      </c>
      <c r="E12" s="14" t="s">
        <v>95</v>
      </c>
      <c r="F12" s="17">
        <v>30290</v>
      </c>
      <c r="G12" s="16" t="s">
        <v>69</v>
      </c>
      <c r="H12" s="18"/>
      <c r="I12" s="18"/>
      <c r="J12" s="18"/>
      <c r="K12" s="17">
        <v>16468043</v>
      </c>
      <c r="L12" s="16" t="s">
        <v>137</v>
      </c>
      <c r="M12" s="16" t="s">
        <v>83</v>
      </c>
      <c r="N12" s="16" t="s">
        <v>84</v>
      </c>
      <c r="O12" s="19">
        <v>104</v>
      </c>
      <c r="P12" s="19" t="s">
        <v>106</v>
      </c>
      <c r="Q12" s="17">
        <v>647520</v>
      </c>
      <c r="R12" s="17">
        <v>726581</v>
      </c>
      <c r="S12" s="17">
        <f>R12*1.0765</f>
        <v>782164.44649999996</v>
      </c>
      <c r="T12" s="17" t="s">
        <v>138</v>
      </c>
      <c r="U12" s="17">
        <v>837854</v>
      </c>
      <c r="V12" s="17">
        <f t="shared" si="0"/>
        <v>58649.780000000006</v>
      </c>
      <c r="W12" s="17">
        <f t="shared" si="7"/>
        <v>896503.78</v>
      </c>
      <c r="X12" s="17">
        <v>954777</v>
      </c>
      <c r="Y12" s="17">
        <v>1021611</v>
      </c>
      <c r="Z12" s="17">
        <v>1093124</v>
      </c>
      <c r="AA12" s="17">
        <v>1166801</v>
      </c>
      <c r="AB12" s="17">
        <v>1256295</v>
      </c>
      <c r="AC12" s="17"/>
      <c r="AD12" s="17">
        <f t="shared" si="5"/>
        <v>1302024.138</v>
      </c>
      <c r="AE12" s="17">
        <v>1354105</v>
      </c>
      <c r="AF12" s="17">
        <v>1421810</v>
      </c>
      <c r="AG12" s="17">
        <v>1478967</v>
      </c>
      <c r="AH12" s="17">
        <v>1545520.5149999999</v>
      </c>
      <c r="AI12" s="17"/>
      <c r="AJ12" s="17">
        <v>1729779</v>
      </c>
      <c r="AK12" s="17">
        <v>1729779</v>
      </c>
      <c r="AL12" s="17">
        <v>1974169</v>
      </c>
      <c r="AM12" s="17">
        <v>2097270</v>
      </c>
      <c r="AN12" s="17"/>
      <c r="AO12" s="17"/>
      <c r="AP12" s="17"/>
      <c r="AQ12" s="17"/>
      <c r="AR12" s="17" t="e">
        <f ca="1">UPPER([1]!ENLETRAS(AM12))</f>
        <v>#NAME?</v>
      </c>
      <c r="AS12" s="17"/>
      <c r="AT12" s="21">
        <v>39514</v>
      </c>
      <c r="AU12" s="22">
        <f t="shared" ca="1" si="1"/>
        <v>12.519444444444444</v>
      </c>
      <c r="AV12" s="21">
        <v>19775</v>
      </c>
      <c r="AW12" s="22">
        <f t="shared" ca="1" si="2"/>
        <v>66.610958904109594</v>
      </c>
      <c r="AX12" s="16" t="s">
        <v>73</v>
      </c>
      <c r="AY12" s="18" t="s">
        <v>139</v>
      </c>
      <c r="AZ12" s="18"/>
      <c r="BA12" s="16" t="s">
        <v>108</v>
      </c>
      <c r="BB12" s="16" t="s">
        <v>123</v>
      </c>
      <c r="BC12" s="18" t="s">
        <v>110</v>
      </c>
      <c r="BD12" s="18" t="s">
        <v>111</v>
      </c>
      <c r="BE12" s="16"/>
      <c r="BF12" s="17">
        <v>6363140</v>
      </c>
      <c r="BG12" s="21">
        <v>43585</v>
      </c>
      <c r="BH12" s="17" t="e">
        <f ca="1">UPPER([1]!ENLETRAS(BF12))</f>
        <v>#NAME?</v>
      </c>
    </row>
    <row r="13" spans="1:66" s="23" customFormat="1" ht="27.75" customHeight="1" x14ac:dyDescent="0.2">
      <c r="A13" s="15">
        <v>10</v>
      </c>
      <c r="B13" s="16" t="s">
        <v>126</v>
      </c>
      <c r="C13" s="16" t="s">
        <v>140</v>
      </c>
      <c r="D13" s="14" t="s">
        <v>141</v>
      </c>
      <c r="E13" s="14" t="s">
        <v>68</v>
      </c>
      <c r="F13" s="17">
        <v>38262488</v>
      </c>
      <c r="G13" s="16" t="s">
        <v>142</v>
      </c>
      <c r="H13" s="18"/>
      <c r="I13" s="18"/>
      <c r="J13" s="18"/>
      <c r="K13" s="17">
        <v>38262488</v>
      </c>
      <c r="L13" s="16" t="s">
        <v>143</v>
      </c>
      <c r="M13" s="16" t="s">
        <v>144</v>
      </c>
      <c r="N13" s="16" t="s">
        <v>72</v>
      </c>
      <c r="O13" s="19">
        <v>215</v>
      </c>
      <c r="P13" s="19" t="s">
        <v>121</v>
      </c>
      <c r="Q13" s="17">
        <v>1981469</v>
      </c>
      <c r="R13" s="17">
        <v>2155283</v>
      </c>
      <c r="S13" s="17">
        <v>2259168</v>
      </c>
      <c r="T13" s="17" t="e">
        <v>#N/A</v>
      </c>
      <c r="U13" s="17">
        <v>2393137</v>
      </c>
      <c r="V13" s="17">
        <f t="shared" si="0"/>
        <v>167519.59000000003</v>
      </c>
      <c r="W13" s="17">
        <v>2548462</v>
      </c>
      <c r="X13" s="17">
        <v>2715630</v>
      </c>
      <c r="Y13" s="17">
        <v>2878568</v>
      </c>
      <c r="Z13" s="17">
        <v>3008104</v>
      </c>
      <c r="AA13" s="17">
        <v>3195208</v>
      </c>
      <c r="AB13" s="17">
        <v>3440280</v>
      </c>
      <c r="AC13" s="17"/>
      <c r="AD13" s="17"/>
      <c r="AE13" s="17">
        <v>3721007</v>
      </c>
      <c r="AF13" s="17">
        <v>3907057</v>
      </c>
      <c r="AG13" s="17">
        <v>4041460</v>
      </c>
      <c r="AH13" s="17">
        <v>4160279</v>
      </c>
      <c r="AI13" s="17"/>
      <c r="AJ13" s="17">
        <v>4692466</v>
      </c>
      <c r="AK13" s="17">
        <v>5009207</v>
      </c>
      <c r="AL13" s="17" t="s">
        <v>145</v>
      </c>
      <c r="AM13" s="29">
        <v>5501064</v>
      </c>
      <c r="AN13" s="17"/>
      <c r="AO13" s="17"/>
      <c r="AP13" s="17"/>
      <c r="AQ13" s="17"/>
      <c r="AR13" s="17" t="e">
        <f ca="1">UPPER([1]!ENLETRAS(AM13))</f>
        <v>#NAME?</v>
      </c>
      <c r="AS13" s="17"/>
      <c r="AT13" s="21">
        <v>42439</v>
      </c>
      <c r="AU13" s="22">
        <f t="shared" ca="1" si="1"/>
        <v>4.5111111111111111</v>
      </c>
      <c r="AV13" s="21">
        <v>23491</v>
      </c>
      <c r="AW13" s="22">
        <f t="shared" ca="1" si="2"/>
        <v>56.43013698630137</v>
      </c>
      <c r="AX13" s="16" t="s">
        <v>146</v>
      </c>
      <c r="AY13" s="18" t="s">
        <v>147</v>
      </c>
      <c r="AZ13" s="18" t="s">
        <v>148</v>
      </c>
      <c r="BA13" s="16" t="s">
        <v>101</v>
      </c>
      <c r="BB13" s="16" t="s">
        <v>149</v>
      </c>
      <c r="BC13" s="18" t="s">
        <v>150</v>
      </c>
      <c r="BD13" s="18" t="s">
        <v>72</v>
      </c>
      <c r="BE13" s="16"/>
      <c r="BF13" s="17">
        <v>4754012</v>
      </c>
      <c r="BG13" s="21">
        <v>43585</v>
      </c>
      <c r="BH13" s="17" t="e">
        <f ca="1">UPPER([1]!ENLETRAS(BF13))</f>
        <v>#NAME?</v>
      </c>
    </row>
    <row r="14" spans="1:66" s="23" customFormat="1" ht="27.75" customHeight="1" x14ac:dyDescent="0.25">
      <c r="A14" s="15">
        <v>11</v>
      </c>
      <c r="B14" s="16" t="s">
        <v>79</v>
      </c>
      <c r="C14" s="16" t="s">
        <v>104</v>
      </c>
      <c r="D14" s="14" t="s">
        <v>67</v>
      </c>
      <c r="E14" s="14" t="s">
        <v>68</v>
      </c>
      <c r="F14" s="17">
        <v>30294</v>
      </c>
      <c r="G14" s="16" t="s">
        <v>81</v>
      </c>
      <c r="H14" s="18"/>
      <c r="I14" s="18"/>
      <c r="J14" s="18"/>
      <c r="K14" s="17">
        <v>20526706</v>
      </c>
      <c r="L14" s="16" t="s">
        <v>151</v>
      </c>
      <c r="M14" s="16" t="s">
        <v>83</v>
      </c>
      <c r="N14" s="16" t="s">
        <v>84</v>
      </c>
      <c r="O14" s="19">
        <v>104</v>
      </c>
      <c r="P14" s="19" t="s">
        <v>130</v>
      </c>
      <c r="Q14" s="17">
        <v>667159</v>
      </c>
      <c r="R14" s="17">
        <v>748618</v>
      </c>
      <c r="S14" s="17">
        <f>R14*1.0765</f>
        <v>805887.277</v>
      </c>
      <c r="T14" s="17">
        <v>862943.79960000003</v>
      </c>
      <c r="U14" s="17">
        <v>862944</v>
      </c>
      <c r="V14" s="17">
        <f t="shared" si="0"/>
        <v>60406.080000000009</v>
      </c>
      <c r="W14" s="17">
        <f>+U14+V14</f>
        <v>923350.08</v>
      </c>
      <c r="X14" s="17">
        <v>983368</v>
      </c>
      <c r="Y14" s="17">
        <v>1052204</v>
      </c>
      <c r="Z14" s="17">
        <v>1125858</v>
      </c>
      <c r="AA14" s="17">
        <v>1201741</v>
      </c>
      <c r="AB14" s="17">
        <v>1293915</v>
      </c>
      <c r="AC14" s="17"/>
      <c r="AD14" s="17">
        <f t="shared" ref="AD14:AD19" si="8">(AB14*3.64%)+AB14</f>
        <v>1341013.5060000001</v>
      </c>
      <c r="AE14" s="17">
        <v>1394655</v>
      </c>
      <c r="AF14" s="17">
        <v>1464388</v>
      </c>
      <c r="AG14" s="17">
        <v>1523256</v>
      </c>
      <c r="AH14" s="17">
        <v>1591802.52</v>
      </c>
      <c r="AI14" s="17"/>
      <c r="AJ14" s="17">
        <v>1794399</v>
      </c>
      <c r="AK14" s="17">
        <v>1920007</v>
      </c>
      <c r="AL14" s="17">
        <v>2033288</v>
      </c>
      <c r="AM14" s="17">
        <v>2175618</v>
      </c>
      <c r="AN14" s="17" t="s">
        <v>86</v>
      </c>
      <c r="AO14" s="17" t="s">
        <v>87</v>
      </c>
      <c r="AP14" s="17">
        <v>435124</v>
      </c>
      <c r="AQ14" s="17" t="s">
        <v>88</v>
      </c>
      <c r="AR14" s="17" t="e">
        <f ca="1">UPPER([1]!ENLETRAS(AM14))</f>
        <v>#NAME?</v>
      </c>
      <c r="AS14" s="17" t="e">
        <f ca="1">UPPER([1]!ENLETRAS(AP14))</f>
        <v>#NAME?</v>
      </c>
      <c r="AT14" s="21">
        <v>33952</v>
      </c>
      <c r="AU14" s="22">
        <f t="shared" ca="1" si="1"/>
        <v>27.75</v>
      </c>
      <c r="AV14" s="21">
        <v>20708</v>
      </c>
      <c r="AW14" s="22">
        <f t="shared" ca="1" si="2"/>
        <v>64.054794520547944</v>
      </c>
      <c r="AX14" s="16" t="s">
        <v>73</v>
      </c>
      <c r="AY14" s="18" t="s">
        <v>152</v>
      </c>
      <c r="AZ14" s="18"/>
      <c r="BA14" s="16" t="s">
        <v>108</v>
      </c>
      <c r="BB14" s="16" t="s">
        <v>123</v>
      </c>
      <c r="BC14" s="18" t="s">
        <v>153</v>
      </c>
      <c r="BD14" s="18" t="s">
        <v>111</v>
      </c>
      <c r="BE14" s="16"/>
      <c r="BF14" s="17">
        <v>4894981</v>
      </c>
      <c r="BG14" s="21">
        <v>43585</v>
      </c>
      <c r="BH14" s="17" t="e">
        <f ca="1">UPPER([1]!ENLETRAS(BF14))</f>
        <v>#NAME?</v>
      </c>
    </row>
    <row r="15" spans="1:66" s="23" customFormat="1" ht="27.75" customHeight="1" x14ac:dyDescent="0.25">
      <c r="A15" s="15">
        <v>12</v>
      </c>
      <c r="B15" s="16" t="s">
        <v>154</v>
      </c>
      <c r="C15" s="16" t="s">
        <v>155</v>
      </c>
      <c r="D15" s="14" t="s">
        <v>67</v>
      </c>
      <c r="E15" s="14" t="s">
        <v>68</v>
      </c>
      <c r="F15" s="17">
        <v>30940</v>
      </c>
      <c r="G15" s="16" t="s">
        <v>81</v>
      </c>
      <c r="H15" s="18"/>
      <c r="I15" s="18"/>
      <c r="J15" s="18"/>
      <c r="K15" s="17">
        <v>51736483</v>
      </c>
      <c r="L15" s="16" t="s">
        <v>156</v>
      </c>
      <c r="M15" s="16" t="s">
        <v>157</v>
      </c>
      <c r="N15" s="16" t="s">
        <v>84</v>
      </c>
      <c r="O15" s="19">
        <v>201</v>
      </c>
      <c r="P15" s="19" t="s">
        <v>85</v>
      </c>
      <c r="Q15" s="17">
        <v>708978</v>
      </c>
      <c r="R15" s="17">
        <v>795543</v>
      </c>
      <c r="S15" s="17">
        <f>R15*1.0765</f>
        <v>856402.03949999996</v>
      </c>
      <c r="T15" s="17">
        <v>889173.04559999995</v>
      </c>
      <c r="U15" s="17">
        <v>916693</v>
      </c>
      <c r="V15" s="17">
        <f t="shared" si="0"/>
        <v>64168.510000000009</v>
      </c>
      <c r="W15" s="17">
        <f>+U15+V15</f>
        <v>980861.51</v>
      </c>
      <c r="X15" s="17">
        <v>1044618</v>
      </c>
      <c r="Y15" s="17">
        <v>1117741</v>
      </c>
      <c r="Z15" s="17">
        <v>1195983</v>
      </c>
      <c r="AA15" s="17">
        <v>1276593</v>
      </c>
      <c r="AB15" s="17">
        <v>1374508</v>
      </c>
      <c r="AC15" s="17"/>
      <c r="AD15" s="17">
        <f t="shared" si="8"/>
        <v>1424540.0911999999</v>
      </c>
      <c r="AE15" s="17">
        <v>1481522</v>
      </c>
      <c r="AF15" s="17">
        <v>1555589</v>
      </c>
      <c r="AG15" s="17">
        <v>1618133</v>
      </c>
      <c r="AH15" s="17">
        <v>1690948.9850000001</v>
      </c>
      <c r="AI15" s="17"/>
      <c r="AJ15" s="17">
        <v>1906164</v>
      </c>
      <c r="AK15" s="17">
        <v>2039596</v>
      </c>
      <c r="AL15" s="17">
        <v>2159933</v>
      </c>
      <c r="AM15" s="17">
        <v>2311128</v>
      </c>
      <c r="AN15" s="17" t="s">
        <v>86</v>
      </c>
      <c r="AO15" s="17" t="s">
        <v>87</v>
      </c>
      <c r="AP15" s="17">
        <v>462226</v>
      </c>
      <c r="AQ15" s="17" t="s">
        <v>88</v>
      </c>
      <c r="AR15" s="17" t="e">
        <f ca="1">UPPER([1]!ENLETRAS(AM15))</f>
        <v>#NAME?</v>
      </c>
      <c r="AS15" s="17" t="e">
        <f ca="1">UPPER([1]!ENLETRAS(AP15))</f>
        <v>#NAME?</v>
      </c>
      <c r="AT15" s="21">
        <v>32266</v>
      </c>
      <c r="AU15" s="22">
        <f t="shared" ca="1" si="1"/>
        <v>32.363888888888887</v>
      </c>
      <c r="AV15" s="21">
        <v>23638</v>
      </c>
      <c r="AW15" s="22">
        <f t="shared" ca="1" si="2"/>
        <v>56.027397260273972</v>
      </c>
      <c r="AX15" s="16" t="s">
        <v>73</v>
      </c>
      <c r="AY15" s="18" t="s">
        <v>158</v>
      </c>
      <c r="AZ15" s="18"/>
      <c r="BA15" s="16" t="s">
        <v>101</v>
      </c>
      <c r="BB15" s="16" t="s">
        <v>92</v>
      </c>
      <c r="BC15" s="18" t="s">
        <v>159</v>
      </c>
      <c r="BD15" s="18" t="s">
        <v>111</v>
      </c>
      <c r="BE15" s="16"/>
      <c r="BF15" s="17">
        <v>4700104</v>
      </c>
      <c r="BG15" s="21">
        <v>43585</v>
      </c>
      <c r="BH15" s="17" t="e">
        <f ca="1">UPPER([1]!ENLETRAS(BF15))</f>
        <v>#NAME?</v>
      </c>
    </row>
    <row r="16" spans="1:66" s="23" customFormat="1" ht="27.75" customHeight="1" x14ac:dyDescent="0.25">
      <c r="A16" s="15">
        <v>13</v>
      </c>
      <c r="B16" s="16" t="s">
        <v>160</v>
      </c>
      <c r="C16" s="16"/>
      <c r="D16" s="14" t="s">
        <v>67</v>
      </c>
      <c r="E16" s="14" t="s">
        <v>95</v>
      </c>
      <c r="F16" s="17">
        <v>31050</v>
      </c>
      <c r="G16" s="16" t="s">
        <v>81</v>
      </c>
      <c r="H16" s="18"/>
      <c r="I16" s="18"/>
      <c r="J16" s="18"/>
      <c r="K16" s="17">
        <v>79047259</v>
      </c>
      <c r="L16" s="16" t="s">
        <v>161</v>
      </c>
      <c r="M16" s="16" t="s">
        <v>162</v>
      </c>
      <c r="N16" s="16" t="s">
        <v>125</v>
      </c>
      <c r="O16" s="19">
        <v>303</v>
      </c>
      <c r="P16" s="19" t="s">
        <v>163</v>
      </c>
      <c r="Q16" s="17">
        <v>687436</v>
      </c>
      <c r="R16" s="17">
        <v>771372</v>
      </c>
      <c r="S16" s="17">
        <f>R16*1.0765</f>
        <v>830381.95799999998</v>
      </c>
      <c r="T16" s="17">
        <v>889173.04559999995</v>
      </c>
      <c r="U16" s="17">
        <v>889173</v>
      </c>
      <c r="V16" s="17">
        <f t="shared" si="0"/>
        <v>62242.110000000008</v>
      </c>
      <c r="W16" s="17">
        <f>+U16+V16</f>
        <v>951415.11</v>
      </c>
      <c r="X16" s="17">
        <v>1013257</v>
      </c>
      <c r="Y16" s="17">
        <v>1084185</v>
      </c>
      <c r="Z16" s="17">
        <v>1160078</v>
      </c>
      <c r="AA16" s="17">
        <v>1238268</v>
      </c>
      <c r="AB16" s="17">
        <v>1333243</v>
      </c>
      <c r="AC16" s="17"/>
      <c r="AD16" s="17">
        <f t="shared" si="8"/>
        <v>1381773.0452000001</v>
      </c>
      <c r="AE16" s="17">
        <v>1437044</v>
      </c>
      <c r="AF16" s="17">
        <v>1508896</v>
      </c>
      <c r="AG16" s="17">
        <v>1569554</v>
      </c>
      <c r="AH16" s="17">
        <v>1640183.93</v>
      </c>
      <c r="AI16" s="17"/>
      <c r="AJ16" s="17">
        <v>1848937</v>
      </c>
      <c r="AK16" s="17">
        <v>1978363</v>
      </c>
      <c r="AL16" s="17">
        <v>2095087</v>
      </c>
      <c r="AM16" s="17">
        <v>2241743</v>
      </c>
      <c r="AN16" s="17" t="s">
        <v>86</v>
      </c>
      <c r="AO16" s="17" t="s">
        <v>87</v>
      </c>
      <c r="AP16" s="17">
        <v>448349</v>
      </c>
      <c r="AQ16" s="17" t="s">
        <v>88</v>
      </c>
      <c r="AR16" s="17" t="e">
        <f ca="1">UPPER([1]!ENLETRAS(AM16))</f>
        <v>#NAME?</v>
      </c>
      <c r="AS16" s="17" t="e">
        <f ca="1">UPPER([1]!ENLETRAS(AP16))</f>
        <v>#NAME?</v>
      </c>
      <c r="AT16" s="21">
        <v>34764</v>
      </c>
      <c r="AU16" s="22">
        <f t="shared" ca="1" si="1"/>
        <v>25.522222222222222</v>
      </c>
      <c r="AV16" s="21">
        <v>24211</v>
      </c>
      <c r="AW16" s="22">
        <f t="shared" ca="1" si="2"/>
        <v>54.457534246575342</v>
      </c>
      <c r="AX16" s="16" t="s">
        <v>73</v>
      </c>
      <c r="AY16" s="18" t="s">
        <v>164</v>
      </c>
      <c r="AZ16" s="18"/>
      <c r="BA16" s="16" t="s">
        <v>101</v>
      </c>
      <c r="BB16" s="16" t="s">
        <v>123</v>
      </c>
      <c r="BC16" s="18" t="s">
        <v>165</v>
      </c>
      <c r="BD16" s="18" t="s">
        <v>72</v>
      </c>
      <c r="BE16" s="16"/>
      <c r="BF16" s="17">
        <v>4606718</v>
      </c>
      <c r="BG16" s="21">
        <v>43585</v>
      </c>
      <c r="BH16" s="17" t="e">
        <f ca="1">UPPER([1]!ENLETRAS(BF16))</f>
        <v>#NAME?</v>
      </c>
    </row>
    <row r="17" spans="1:60" s="23" customFormat="1" ht="27.75" customHeight="1" x14ac:dyDescent="0.25">
      <c r="A17" s="15">
        <v>14</v>
      </c>
      <c r="B17" s="16" t="s">
        <v>154</v>
      </c>
      <c r="C17" s="16"/>
      <c r="D17" s="14" t="s">
        <v>67</v>
      </c>
      <c r="E17" s="14" t="s">
        <v>95</v>
      </c>
      <c r="F17" s="17">
        <v>31267</v>
      </c>
      <c r="G17" s="16" t="s">
        <v>81</v>
      </c>
      <c r="H17" s="18"/>
      <c r="I17" s="18"/>
      <c r="J17" s="18"/>
      <c r="K17" s="17">
        <v>79268034</v>
      </c>
      <c r="L17" s="16" t="s">
        <v>166</v>
      </c>
      <c r="M17" s="16" t="s">
        <v>99</v>
      </c>
      <c r="N17" s="16" t="s">
        <v>84</v>
      </c>
      <c r="O17" s="19">
        <v>104</v>
      </c>
      <c r="P17" s="19" t="s">
        <v>106</v>
      </c>
      <c r="Q17" s="17">
        <v>667159</v>
      </c>
      <c r="R17" s="17">
        <v>748618</v>
      </c>
      <c r="S17" s="17">
        <f>R17*1.0765</f>
        <v>805887.277</v>
      </c>
      <c r="T17" s="17">
        <v>862943.79960000003</v>
      </c>
      <c r="U17" s="17">
        <v>862944</v>
      </c>
      <c r="V17" s="17">
        <f t="shared" si="0"/>
        <v>60406.080000000009</v>
      </c>
      <c r="W17" s="17">
        <v>896504</v>
      </c>
      <c r="X17" s="17">
        <v>954777</v>
      </c>
      <c r="Y17" s="17">
        <v>1021611</v>
      </c>
      <c r="Z17" s="17">
        <v>1093124</v>
      </c>
      <c r="AA17" s="17">
        <v>1166801</v>
      </c>
      <c r="AB17" s="17">
        <v>1256295</v>
      </c>
      <c r="AC17" s="17"/>
      <c r="AD17" s="17">
        <f t="shared" si="8"/>
        <v>1302024.138</v>
      </c>
      <c r="AE17" s="17">
        <v>1354105</v>
      </c>
      <c r="AF17" s="17">
        <v>1421810</v>
      </c>
      <c r="AG17" s="17">
        <v>1478967</v>
      </c>
      <c r="AH17" s="17">
        <v>1545520.5149999999</v>
      </c>
      <c r="AI17" s="17"/>
      <c r="AJ17" s="17">
        <v>1742226</v>
      </c>
      <c r="AK17" s="17">
        <v>1864182</v>
      </c>
      <c r="AL17" s="17">
        <v>1974169</v>
      </c>
      <c r="AM17" s="17">
        <v>2112361</v>
      </c>
      <c r="AN17" s="17" t="s">
        <v>86</v>
      </c>
      <c r="AO17" s="17" t="s">
        <v>87</v>
      </c>
      <c r="AP17" s="17">
        <v>422472</v>
      </c>
      <c r="AQ17" s="17" t="s">
        <v>88</v>
      </c>
      <c r="AR17" s="17" t="e">
        <f ca="1">UPPER([1]!ENLETRAS(AM17))</f>
        <v>#NAME?</v>
      </c>
      <c r="AS17" s="17" t="e">
        <f ca="1">UPPER([1]!ENLETRAS(AP17))</f>
        <v>#NAME?</v>
      </c>
      <c r="AT17" s="21">
        <v>33365</v>
      </c>
      <c r="AU17" s="22">
        <f t="shared" ca="1" si="1"/>
        <v>29.352777777777778</v>
      </c>
      <c r="AV17" s="21">
        <v>22997</v>
      </c>
      <c r="AW17" s="22">
        <f t="shared" ca="1" si="2"/>
        <v>57.783561643835618</v>
      </c>
      <c r="AX17" s="16" t="s">
        <v>73</v>
      </c>
      <c r="AY17" s="18" t="s">
        <v>111</v>
      </c>
      <c r="AZ17" s="18"/>
      <c r="BA17" s="16" t="s">
        <v>101</v>
      </c>
      <c r="BB17" s="16" t="s">
        <v>123</v>
      </c>
      <c r="BC17" s="18" t="s">
        <v>110</v>
      </c>
      <c r="BD17" s="18" t="s">
        <v>111</v>
      </c>
      <c r="BE17" s="16"/>
      <c r="BF17" s="17">
        <v>5041679</v>
      </c>
      <c r="BG17" s="21">
        <v>43585</v>
      </c>
      <c r="BH17" s="17" t="e">
        <f ca="1">UPPER([1]!ENLETRAS(BF17))</f>
        <v>#NAME?</v>
      </c>
    </row>
    <row r="18" spans="1:60" s="23" customFormat="1" ht="27.75" customHeight="1" x14ac:dyDescent="0.25">
      <c r="A18" s="15">
        <v>15</v>
      </c>
      <c r="B18" s="16" t="s">
        <v>79</v>
      </c>
      <c r="C18" s="16" t="s">
        <v>167</v>
      </c>
      <c r="D18" s="14" t="s">
        <v>67</v>
      </c>
      <c r="E18" s="14" t="s">
        <v>95</v>
      </c>
      <c r="F18" s="17">
        <v>31265</v>
      </c>
      <c r="G18" s="16" t="s">
        <v>81</v>
      </c>
      <c r="H18" s="18" t="s">
        <v>96</v>
      </c>
      <c r="I18" s="18" t="s">
        <v>168</v>
      </c>
      <c r="J18" s="18"/>
      <c r="K18" s="17">
        <v>19480036</v>
      </c>
      <c r="L18" s="16" t="s">
        <v>169</v>
      </c>
      <c r="M18" s="16" t="s">
        <v>99</v>
      </c>
      <c r="N18" s="16" t="s">
        <v>84</v>
      </c>
      <c r="O18" s="19">
        <v>104</v>
      </c>
      <c r="P18" s="19" t="s">
        <v>85</v>
      </c>
      <c r="Q18" s="17">
        <v>708978</v>
      </c>
      <c r="R18" s="17">
        <v>795543</v>
      </c>
      <c r="S18" s="17">
        <f>R18*1.0765</f>
        <v>856402.03949999996</v>
      </c>
      <c r="T18" s="17">
        <v>916692.70079999999</v>
      </c>
      <c r="U18" s="17">
        <v>916693</v>
      </c>
      <c r="V18" s="17">
        <f t="shared" si="0"/>
        <v>64168.510000000009</v>
      </c>
      <c r="W18" s="17">
        <v>980862</v>
      </c>
      <c r="X18" s="17">
        <v>1044618</v>
      </c>
      <c r="Y18" s="17">
        <v>1117741</v>
      </c>
      <c r="Z18" s="17">
        <v>1195983</v>
      </c>
      <c r="AA18" s="17">
        <v>1276593</v>
      </c>
      <c r="AB18" s="17">
        <v>1374508</v>
      </c>
      <c r="AC18" s="17"/>
      <c r="AD18" s="17">
        <f t="shared" si="8"/>
        <v>1424540.0911999999</v>
      </c>
      <c r="AE18" s="17">
        <v>1481522</v>
      </c>
      <c r="AF18" s="17">
        <v>1555589</v>
      </c>
      <c r="AG18" s="17">
        <v>1618133</v>
      </c>
      <c r="AH18" s="17">
        <v>1690948.9850000001</v>
      </c>
      <c r="AI18" s="17"/>
      <c r="AJ18" s="17">
        <v>1906164</v>
      </c>
      <c r="AK18" s="17">
        <v>2039596</v>
      </c>
      <c r="AL18" s="17">
        <v>2159933</v>
      </c>
      <c r="AM18" s="17">
        <v>2311128</v>
      </c>
      <c r="AN18" s="17" t="s">
        <v>86</v>
      </c>
      <c r="AO18" s="17" t="s">
        <v>87</v>
      </c>
      <c r="AP18" s="17">
        <v>462226</v>
      </c>
      <c r="AQ18" s="17" t="s">
        <v>88</v>
      </c>
      <c r="AR18" s="17" t="e">
        <f ca="1">UPPER([1]!ENLETRAS(AM18))</f>
        <v>#NAME?</v>
      </c>
      <c r="AS18" s="17" t="e">
        <f ca="1">UPPER([1]!ENLETRAS(AP18))</f>
        <v>#NAME?</v>
      </c>
      <c r="AT18" s="21">
        <v>31317</v>
      </c>
      <c r="AU18" s="22">
        <f t="shared" ca="1" si="1"/>
        <v>34.963888888888889</v>
      </c>
      <c r="AV18" s="21">
        <v>22640</v>
      </c>
      <c r="AW18" s="22">
        <f t="shared" ca="1" si="2"/>
        <v>58.761643835616439</v>
      </c>
      <c r="AX18" s="16" t="s">
        <v>73</v>
      </c>
      <c r="AY18" s="18" t="s">
        <v>170</v>
      </c>
      <c r="AZ18" s="18"/>
      <c r="BA18" s="16" t="s">
        <v>101</v>
      </c>
      <c r="BB18" s="16" t="s">
        <v>77</v>
      </c>
      <c r="BC18" s="18" t="s">
        <v>171</v>
      </c>
      <c r="BD18" s="18" t="s">
        <v>111</v>
      </c>
      <c r="BE18" s="16"/>
      <c r="BF18" s="17">
        <v>5850050</v>
      </c>
      <c r="BG18" s="21">
        <v>43585</v>
      </c>
      <c r="BH18" s="17" t="e">
        <f ca="1">UPPER([1]!ENLETRAS(BF18))</f>
        <v>#NAME?</v>
      </c>
    </row>
    <row r="19" spans="1:60" s="23" customFormat="1" ht="27.75" customHeight="1" x14ac:dyDescent="0.25">
      <c r="A19" s="15">
        <v>16</v>
      </c>
      <c r="B19" s="16" t="s">
        <v>79</v>
      </c>
      <c r="C19" s="16"/>
      <c r="D19" s="14" t="s">
        <v>67</v>
      </c>
      <c r="E19" s="14" t="s">
        <v>95</v>
      </c>
      <c r="F19" s="17">
        <v>31295</v>
      </c>
      <c r="G19" s="16" t="s">
        <v>81</v>
      </c>
      <c r="H19" s="18" t="s">
        <v>96</v>
      </c>
      <c r="I19" s="18" t="s">
        <v>172</v>
      </c>
      <c r="J19" s="18"/>
      <c r="K19" s="17">
        <v>79756785</v>
      </c>
      <c r="L19" s="16" t="s">
        <v>173</v>
      </c>
      <c r="M19" s="16" t="s">
        <v>83</v>
      </c>
      <c r="N19" s="16" t="s">
        <v>84</v>
      </c>
      <c r="O19" s="19">
        <v>104</v>
      </c>
      <c r="P19" s="19" t="s">
        <v>85</v>
      </c>
      <c r="Q19" s="17"/>
      <c r="R19" s="17"/>
      <c r="S19" s="17"/>
      <c r="T19" s="17"/>
      <c r="U19" s="17"/>
      <c r="V19" s="17"/>
      <c r="W19" s="17">
        <v>896504</v>
      </c>
      <c r="X19" s="17">
        <v>954777</v>
      </c>
      <c r="Y19" s="17">
        <v>1021611</v>
      </c>
      <c r="Z19" s="17">
        <v>1093124</v>
      </c>
      <c r="AA19" s="17">
        <v>1201741</v>
      </c>
      <c r="AB19" s="17">
        <v>1374508</v>
      </c>
      <c r="AC19" s="17"/>
      <c r="AD19" s="17">
        <f t="shared" si="8"/>
        <v>1424540.0911999999</v>
      </c>
      <c r="AE19" s="17">
        <v>1481522</v>
      </c>
      <c r="AF19" s="17">
        <v>1555589</v>
      </c>
      <c r="AG19" s="17">
        <v>1618133</v>
      </c>
      <c r="AH19" s="17">
        <v>1690948.9850000001</v>
      </c>
      <c r="AI19" s="17"/>
      <c r="AJ19" s="17">
        <v>1906164</v>
      </c>
      <c r="AK19" s="17">
        <v>2039596</v>
      </c>
      <c r="AL19" s="17">
        <v>2159933</v>
      </c>
      <c r="AM19" s="17">
        <v>2311128</v>
      </c>
      <c r="AN19" s="17" t="s">
        <v>86</v>
      </c>
      <c r="AO19" s="17" t="s">
        <v>87</v>
      </c>
      <c r="AP19" s="17">
        <v>462226</v>
      </c>
      <c r="AQ19" s="17" t="s">
        <v>88</v>
      </c>
      <c r="AR19" s="17" t="e">
        <f ca="1">UPPER([1]!ENLETRAS(AM19))</f>
        <v>#NAME?</v>
      </c>
      <c r="AS19" s="17" t="e">
        <f ca="1">UPPER([1]!ENLETRAS(AP19))</f>
        <v>#NAME?</v>
      </c>
      <c r="AT19" s="21">
        <v>34849</v>
      </c>
      <c r="AU19" s="22">
        <f t="shared" ca="1" si="1"/>
        <v>25.288888888888888</v>
      </c>
      <c r="AV19" s="21">
        <v>27583</v>
      </c>
      <c r="AW19" s="22">
        <f t="shared" ca="1" si="2"/>
        <v>45.219178082191782</v>
      </c>
      <c r="AX19" s="16" t="s">
        <v>73</v>
      </c>
      <c r="AY19" s="18" t="s">
        <v>174</v>
      </c>
      <c r="AZ19" s="18" t="s">
        <v>175</v>
      </c>
      <c r="BA19" s="16" t="s">
        <v>108</v>
      </c>
      <c r="BB19" s="16" t="s">
        <v>77</v>
      </c>
      <c r="BC19" s="18" t="s">
        <v>110</v>
      </c>
      <c r="BD19" s="18" t="s">
        <v>176</v>
      </c>
      <c r="BE19" s="16"/>
      <c r="BF19" s="17">
        <v>12125530</v>
      </c>
      <c r="BG19" s="21">
        <v>43585</v>
      </c>
      <c r="BH19" s="17" t="e">
        <f ca="1">UPPER([1]!ENLETRAS(BF19))</f>
        <v>#NAME?</v>
      </c>
    </row>
    <row r="20" spans="1:60" s="23" customFormat="1" ht="27.75" customHeight="1" x14ac:dyDescent="0.2">
      <c r="A20" s="15">
        <v>17</v>
      </c>
      <c r="B20" s="16" t="s">
        <v>65</v>
      </c>
      <c r="C20" s="16"/>
      <c r="D20" s="14" t="s">
        <v>141</v>
      </c>
      <c r="E20" s="14" t="s">
        <v>95</v>
      </c>
      <c r="F20" s="17">
        <v>80352509</v>
      </c>
      <c r="G20" s="16" t="s">
        <v>142</v>
      </c>
      <c r="H20" s="18"/>
      <c r="I20" s="18"/>
      <c r="J20" s="18"/>
      <c r="K20" s="17">
        <v>80352509</v>
      </c>
      <c r="L20" s="16" t="s">
        <v>177</v>
      </c>
      <c r="M20" s="16" t="s">
        <v>178</v>
      </c>
      <c r="N20" s="16" t="s">
        <v>78</v>
      </c>
      <c r="O20" s="19" t="s">
        <v>179</v>
      </c>
      <c r="P20" s="19" t="s">
        <v>85</v>
      </c>
      <c r="Q20" s="17">
        <v>3848035</v>
      </c>
      <c r="R20" s="17">
        <v>4483045</v>
      </c>
      <c r="S20" s="17">
        <f>R20*1.0468</f>
        <v>4692851.5060000001</v>
      </c>
      <c r="T20" s="17">
        <v>4878220</v>
      </c>
      <c r="U20" s="17">
        <v>4878220</v>
      </c>
      <c r="V20" s="17"/>
      <c r="W20" s="17">
        <v>5166035</v>
      </c>
      <c r="X20" s="17">
        <v>5450167</v>
      </c>
      <c r="Y20" s="17">
        <v>5777177</v>
      </c>
      <c r="Z20" s="17">
        <v>6037150</v>
      </c>
      <c r="AA20" s="17">
        <v>6380664</v>
      </c>
      <c r="AB20" s="17">
        <v>6870061</v>
      </c>
      <c r="AC20" s="17"/>
      <c r="AD20" s="17"/>
      <c r="AE20" s="17">
        <v>7359207</v>
      </c>
      <c r="AF20" s="17">
        <v>7727167</v>
      </c>
      <c r="AG20" s="17">
        <v>7992982</v>
      </c>
      <c r="AH20" s="17">
        <v>8227976</v>
      </c>
      <c r="AI20" s="17"/>
      <c r="AJ20" s="17">
        <v>9280506</v>
      </c>
      <c r="AK20" s="17">
        <v>9906940</v>
      </c>
      <c r="AL20" s="17" t="s">
        <v>180</v>
      </c>
      <c r="AM20" s="29">
        <v>10879707</v>
      </c>
      <c r="AN20" s="17"/>
      <c r="AO20" s="17"/>
      <c r="AP20" s="17"/>
      <c r="AQ20" s="17"/>
      <c r="AR20" s="17" t="e">
        <f ca="1">UPPER([1]!ENLETRAS(AM20))</f>
        <v>#NAME?</v>
      </c>
      <c r="AS20" s="17"/>
      <c r="AT20" s="21">
        <v>42598</v>
      </c>
      <c r="AU20" s="22">
        <f t="shared" ca="1" si="1"/>
        <v>4.0777777777777775</v>
      </c>
      <c r="AV20" s="21">
        <v>23076</v>
      </c>
      <c r="AW20" s="22">
        <f t="shared" ca="1" si="2"/>
        <v>57.56712328767123</v>
      </c>
      <c r="AX20" s="16" t="s">
        <v>146</v>
      </c>
      <c r="AY20" s="18" t="s">
        <v>181</v>
      </c>
      <c r="AZ20" s="18" t="s">
        <v>182</v>
      </c>
      <c r="BA20" s="16" t="s">
        <v>108</v>
      </c>
      <c r="BB20" s="16" t="s">
        <v>77</v>
      </c>
      <c r="BC20" s="18" t="s">
        <v>183</v>
      </c>
      <c r="BD20" s="18" t="s">
        <v>72</v>
      </c>
      <c r="BE20" s="16"/>
      <c r="BF20" s="17">
        <v>5663557</v>
      </c>
      <c r="BG20" s="21">
        <v>43585</v>
      </c>
      <c r="BH20" s="17" t="e">
        <f ca="1">UPPER([1]!ENLETRAS(BF20))</f>
        <v>#NAME?</v>
      </c>
    </row>
    <row r="21" spans="1:60" s="23" customFormat="1" ht="27.75" customHeight="1" x14ac:dyDescent="0.25">
      <c r="A21" s="15">
        <v>18</v>
      </c>
      <c r="B21" s="16" t="s">
        <v>160</v>
      </c>
      <c r="C21" s="16"/>
      <c r="D21" s="14" t="s">
        <v>67</v>
      </c>
      <c r="E21" s="14" t="s">
        <v>68</v>
      </c>
      <c r="F21" s="17">
        <v>52969646</v>
      </c>
      <c r="G21" s="16" t="s">
        <v>69</v>
      </c>
      <c r="H21" s="18"/>
      <c r="I21" s="18"/>
      <c r="J21" s="18"/>
      <c r="K21" s="17">
        <v>52969646</v>
      </c>
      <c r="L21" s="16" t="s">
        <v>184</v>
      </c>
      <c r="M21" s="16" t="s">
        <v>113</v>
      </c>
      <c r="N21" s="16" t="s">
        <v>72</v>
      </c>
      <c r="O21" s="19">
        <v>506</v>
      </c>
      <c r="P21" s="19" t="s">
        <v>185</v>
      </c>
      <c r="Q21" s="17">
        <v>812253</v>
      </c>
      <c r="R21" s="17">
        <v>911428</v>
      </c>
      <c r="S21" s="17">
        <f>R21*1.0765</f>
        <v>981152.24199999997</v>
      </c>
      <c r="T21" s="17">
        <v>1049440.1791999999</v>
      </c>
      <c r="U21" s="17">
        <v>1049440</v>
      </c>
      <c r="V21" s="17">
        <f>+U21*0.07</f>
        <v>73460.800000000003</v>
      </c>
      <c r="W21" s="17">
        <f>+U21+V21</f>
        <v>1122900.8</v>
      </c>
      <c r="X21" s="17">
        <v>1195890</v>
      </c>
      <c r="Y21" s="17">
        <v>1279602</v>
      </c>
      <c r="Z21" s="17">
        <v>2516963</v>
      </c>
      <c r="AA21" s="17" t="e">
        <f>SUM(#REF!)</f>
        <v>#REF!</v>
      </c>
      <c r="AB21" s="17">
        <v>2892669</v>
      </c>
      <c r="AC21" s="17"/>
      <c r="AD21" s="17">
        <f>(AB21*3.64%)+AB21</f>
        <v>2997962.1516</v>
      </c>
      <c r="AE21" s="17">
        <v>3117882</v>
      </c>
      <c r="AF21" s="17">
        <v>3273776</v>
      </c>
      <c r="AG21" s="17">
        <v>3405382</v>
      </c>
      <c r="AH21" s="17">
        <v>3558624.19</v>
      </c>
      <c r="AI21" s="17"/>
      <c r="AJ21" s="17">
        <v>4011546</v>
      </c>
      <c r="AK21" s="17">
        <v>4292355</v>
      </c>
      <c r="AL21" s="17">
        <v>4545604</v>
      </c>
      <c r="AM21" s="17">
        <v>4863796</v>
      </c>
      <c r="AN21" s="17"/>
      <c r="AO21" s="17"/>
      <c r="AP21" s="17"/>
      <c r="AQ21" s="17"/>
      <c r="AR21" s="17" t="e">
        <f ca="1">UPPER([1]!ENLETRAS(AM21))</f>
        <v>#NAME?</v>
      </c>
      <c r="AS21" s="17"/>
      <c r="AT21" s="21">
        <v>42228</v>
      </c>
      <c r="AU21" s="22">
        <f t="shared" ca="1" si="1"/>
        <v>5.0888888888888886</v>
      </c>
      <c r="AV21" s="21">
        <v>30198</v>
      </c>
      <c r="AW21" s="22">
        <f t="shared" ca="1" si="2"/>
        <v>38.054794520547944</v>
      </c>
      <c r="AX21" s="16" t="s">
        <v>73</v>
      </c>
      <c r="AY21" s="18" t="s">
        <v>186</v>
      </c>
      <c r="AZ21" s="18" t="s">
        <v>187</v>
      </c>
      <c r="BA21" s="16" t="s">
        <v>101</v>
      </c>
      <c r="BB21" s="16" t="s">
        <v>77</v>
      </c>
      <c r="BC21" s="18"/>
      <c r="BD21" s="18" t="s">
        <v>72</v>
      </c>
      <c r="BE21" s="16"/>
      <c r="BF21" s="17">
        <v>2637445</v>
      </c>
      <c r="BG21" s="21">
        <v>43585</v>
      </c>
      <c r="BH21" s="17" t="e">
        <f ca="1">UPPER([1]!ENLETRAS(BF21))</f>
        <v>#NAME?</v>
      </c>
    </row>
    <row r="22" spans="1:60" s="23" customFormat="1" ht="27.75" customHeight="1" x14ac:dyDescent="0.25">
      <c r="A22" s="15">
        <v>19</v>
      </c>
      <c r="B22" s="16" t="s">
        <v>79</v>
      </c>
      <c r="C22" s="16" t="s">
        <v>104</v>
      </c>
      <c r="D22" s="14" t="s">
        <v>67</v>
      </c>
      <c r="E22" s="14" t="s">
        <v>68</v>
      </c>
      <c r="F22" s="17">
        <v>31340</v>
      </c>
      <c r="G22" s="16" t="s">
        <v>69</v>
      </c>
      <c r="H22" s="18"/>
      <c r="I22" s="18"/>
      <c r="J22" s="18"/>
      <c r="K22" s="17">
        <v>1022329374</v>
      </c>
      <c r="L22" s="16" t="s">
        <v>188</v>
      </c>
      <c r="M22" s="16" t="s">
        <v>83</v>
      </c>
      <c r="N22" s="16" t="s">
        <v>84</v>
      </c>
      <c r="O22" s="19">
        <v>104</v>
      </c>
      <c r="P22" s="19" t="s">
        <v>106</v>
      </c>
      <c r="Q22" s="17">
        <v>647520</v>
      </c>
      <c r="R22" s="17">
        <v>726581</v>
      </c>
      <c r="S22" s="17">
        <f>R22*1.0765</f>
        <v>782164.44649999996</v>
      </c>
      <c r="T22" s="17">
        <v>837854.07680000004</v>
      </c>
      <c r="U22" s="17">
        <v>837855</v>
      </c>
      <c r="V22" s="17">
        <f>+U22*0.07</f>
        <v>58649.850000000006</v>
      </c>
      <c r="W22" s="17">
        <f>+U22+V22</f>
        <v>896504.85</v>
      </c>
      <c r="X22" s="17">
        <v>954777</v>
      </c>
      <c r="Y22" s="17">
        <v>1021611</v>
      </c>
      <c r="Z22" s="17">
        <v>1093124</v>
      </c>
      <c r="AA22" s="17">
        <v>1166801</v>
      </c>
      <c r="AB22" s="17">
        <v>1256295</v>
      </c>
      <c r="AC22" s="17"/>
      <c r="AD22" s="17">
        <f>(AB22*3.64%)+AB22</f>
        <v>1302024.138</v>
      </c>
      <c r="AE22" s="17">
        <v>1354105</v>
      </c>
      <c r="AF22" s="17">
        <v>1421810</v>
      </c>
      <c r="AG22" s="17">
        <v>1478967</v>
      </c>
      <c r="AH22" s="17">
        <v>1545520.5149999999</v>
      </c>
      <c r="AI22" s="17"/>
      <c r="AJ22" s="17">
        <v>1742226</v>
      </c>
      <c r="AK22" s="17">
        <v>1864182</v>
      </c>
      <c r="AL22" s="17">
        <v>1974169</v>
      </c>
      <c r="AM22" s="17">
        <v>2112361</v>
      </c>
      <c r="AN22" s="17"/>
      <c r="AO22" s="17"/>
      <c r="AP22" s="17"/>
      <c r="AQ22" s="17"/>
      <c r="AR22" s="17" t="e">
        <f ca="1">UPPER([1]!ENLETRAS(AM22))</f>
        <v>#NAME?</v>
      </c>
      <c r="AS22" s="17"/>
      <c r="AT22" s="21">
        <v>39646</v>
      </c>
      <c r="AU22" s="22">
        <f t="shared" ca="1" si="1"/>
        <v>12.158333333333333</v>
      </c>
      <c r="AV22" s="21">
        <v>31833</v>
      </c>
      <c r="AW22" s="22">
        <f t="shared" ca="1" si="2"/>
        <v>33.575342465753423</v>
      </c>
      <c r="AX22" s="16" t="s">
        <v>73</v>
      </c>
      <c r="AY22" s="18" t="s">
        <v>189</v>
      </c>
      <c r="AZ22" s="18"/>
      <c r="BA22" s="16" t="s">
        <v>101</v>
      </c>
      <c r="BB22" s="16" t="s">
        <v>77</v>
      </c>
      <c r="BC22" s="18" t="s">
        <v>110</v>
      </c>
      <c r="BD22" s="18" t="s">
        <v>111</v>
      </c>
      <c r="BE22" s="16"/>
      <c r="BF22" s="17">
        <v>10663770</v>
      </c>
      <c r="BG22" s="21">
        <v>43585</v>
      </c>
      <c r="BH22" s="17" t="e">
        <f ca="1">UPPER([1]!ENLETRAS(BF22))</f>
        <v>#NAME?</v>
      </c>
    </row>
    <row r="23" spans="1:60" s="23" customFormat="1" ht="27.75" customHeight="1" x14ac:dyDescent="0.2">
      <c r="A23" s="15">
        <v>20</v>
      </c>
      <c r="B23" s="16" t="s">
        <v>160</v>
      </c>
      <c r="C23" s="16"/>
      <c r="D23" s="14" t="s">
        <v>141</v>
      </c>
      <c r="E23" s="14" t="s">
        <v>95</v>
      </c>
      <c r="F23" s="17">
        <v>11444051</v>
      </c>
      <c r="G23" s="16" t="s">
        <v>142</v>
      </c>
      <c r="H23" s="18"/>
      <c r="I23" s="18"/>
      <c r="J23" s="18"/>
      <c r="K23" s="17">
        <v>11444051</v>
      </c>
      <c r="L23" s="16" t="s">
        <v>190</v>
      </c>
      <c r="M23" s="16" t="s">
        <v>191</v>
      </c>
      <c r="N23" s="16" t="s">
        <v>118</v>
      </c>
      <c r="O23" s="19">
        <v>115</v>
      </c>
      <c r="P23" s="19" t="s">
        <v>163</v>
      </c>
      <c r="Q23" s="17">
        <v>3522874</v>
      </c>
      <c r="R23" s="17">
        <v>4435578</v>
      </c>
      <c r="S23" s="17">
        <f>R23*1.0468</f>
        <v>4643163.0504000001</v>
      </c>
      <c r="T23" s="17" t="e">
        <v>#N/A</v>
      </c>
      <c r="U23" s="17">
        <v>4828890</v>
      </c>
      <c r="V23" s="17"/>
      <c r="W23" s="17">
        <v>5113795</v>
      </c>
      <c r="X23" s="17">
        <v>5395053</v>
      </c>
      <c r="Y23" s="17">
        <v>5718756</v>
      </c>
      <c r="Z23" s="17">
        <v>5976100</v>
      </c>
      <c r="AA23" s="17">
        <v>6316140</v>
      </c>
      <c r="AB23" s="17">
        <v>6800588</v>
      </c>
      <c r="AC23" s="17"/>
      <c r="AD23" s="17"/>
      <c r="AE23" s="17">
        <v>7284791</v>
      </c>
      <c r="AF23" s="17">
        <v>7649031</v>
      </c>
      <c r="AG23" s="17">
        <v>7912158</v>
      </c>
      <c r="AH23" s="17">
        <v>8144775</v>
      </c>
      <c r="AI23" s="17"/>
      <c r="AJ23" s="17">
        <v>9186662</v>
      </c>
      <c r="AK23" s="17">
        <v>9806762</v>
      </c>
      <c r="AL23" s="17" t="s">
        <v>192</v>
      </c>
      <c r="AM23" s="29">
        <v>10769693</v>
      </c>
      <c r="AN23" s="17"/>
      <c r="AO23" s="17"/>
      <c r="AP23" s="17"/>
      <c r="AQ23" s="17"/>
      <c r="AR23" s="17" t="e">
        <f ca="1">UPPER([1]!ENLETRAS(AM23))</f>
        <v>#NAME?</v>
      </c>
      <c r="AS23" s="17"/>
      <c r="AT23" s="21">
        <v>43297</v>
      </c>
      <c r="AU23" s="22">
        <f t="shared" ca="1" si="1"/>
        <v>2.161111111111111</v>
      </c>
      <c r="AV23" s="21">
        <v>29148</v>
      </c>
      <c r="AW23" s="22">
        <f t="shared" ca="1" si="2"/>
        <v>40.93150684931507</v>
      </c>
      <c r="AX23" s="16" t="s">
        <v>146</v>
      </c>
      <c r="AY23" s="18" t="s">
        <v>193</v>
      </c>
      <c r="AZ23" s="18" t="s">
        <v>194</v>
      </c>
      <c r="BA23" s="16" t="s">
        <v>108</v>
      </c>
      <c r="BB23" s="16" t="s">
        <v>195</v>
      </c>
      <c r="BC23" s="18"/>
      <c r="BD23" s="18" t="s">
        <v>72</v>
      </c>
      <c r="BE23" s="16"/>
      <c r="BF23" s="17">
        <v>4756095</v>
      </c>
      <c r="BG23" s="21">
        <v>43585</v>
      </c>
      <c r="BH23" s="17" t="e">
        <f ca="1">UPPER([1]!ENLETRAS(BF23))</f>
        <v>#NAME?</v>
      </c>
    </row>
    <row r="24" spans="1:60" s="23" customFormat="1" ht="27.75" customHeight="1" x14ac:dyDescent="0.25">
      <c r="A24" s="15">
        <v>21</v>
      </c>
      <c r="B24" s="16" t="s">
        <v>126</v>
      </c>
      <c r="C24" s="16"/>
      <c r="D24" s="14" t="s">
        <v>67</v>
      </c>
      <c r="E24" s="14" t="s">
        <v>95</v>
      </c>
      <c r="F24" s="17">
        <v>31500</v>
      </c>
      <c r="G24" s="16" t="s">
        <v>81</v>
      </c>
      <c r="H24" s="18"/>
      <c r="I24" s="18"/>
      <c r="J24" s="18"/>
      <c r="K24" s="17">
        <v>79327092</v>
      </c>
      <c r="L24" s="16" t="s">
        <v>196</v>
      </c>
      <c r="M24" s="16" t="s">
        <v>83</v>
      </c>
      <c r="N24" s="16" t="s">
        <v>84</v>
      </c>
      <c r="O24" s="19">
        <v>104</v>
      </c>
      <c r="P24" s="19" t="s">
        <v>130</v>
      </c>
      <c r="Q24" s="17">
        <v>667159</v>
      </c>
      <c r="R24" s="17">
        <v>748618</v>
      </c>
      <c r="S24" s="17">
        <f>R24*1.0765</f>
        <v>805887.277</v>
      </c>
      <c r="T24" s="17">
        <v>862943.79960000003</v>
      </c>
      <c r="U24" s="17">
        <v>862944</v>
      </c>
      <c r="V24" s="17">
        <f>+U24*0.07</f>
        <v>60406.080000000009</v>
      </c>
      <c r="W24" s="17">
        <f>+U24+V24</f>
        <v>923350.08</v>
      </c>
      <c r="X24" s="17">
        <v>983368</v>
      </c>
      <c r="Y24" s="17">
        <v>1052204</v>
      </c>
      <c r="Z24" s="17">
        <v>1125858</v>
      </c>
      <c r="AA24" s="17">
        <v>1201741</v>
      </c>
      <c r="AB24" s="17">
        <v>1293915</v>
      </c>
      <c r="AC24" s="17"/>
      <c r="AD24" s="17">
        <f>(AB24*3.64%)+AB24</f>
        <v>1341013.5060000001</v>
      </c>
      <c r="AE24" s="17">
        <v>1394655</v>
      </c>
      <c r="AF24" s="17">
        <v>1464388</v>
      </c>
      <c r="AG24" s="17">
        <v>1523256</v>
      </c>
      <c r="AH24" s="17">
        <v>1591802.52</v>
      </c>
      <c r="AI24" s="17"/>
      <c r="AJ24" s="17">
        <v>1794399</v>
      </c>
      <c r="AK24" s="17">
        <v>1920007</v>
      </c>
      <c r="AL24" s="17">
        <v>2033288</v>
      </c>
      <c r="AM24" s="17">
        <v>2175618</v>
      </c>
      <c r="AN24" s="17" t="s">
        <v>86</v>
      </c>
      <c r="AO24" s="17" t="s">
        <v>87</v>
      </c>
      <c r="AP24" s="17">
        <v>435124</v>
      </c>
      <c r="AQ24" s="17" t="s">
        <v>88</v>
      </c>
      <c r="AR24" s="17" t="e">
        <f ca="1">UPPER([1]!ENLETRAS(AM24))</f>
        <v>#NAME?</v>
      </c>
      <c r="AS24" s="17" t="e">
        <f ca="1">UPPER([1]!ENLETRAS(AP24))</f>
        <v>#NAME?</v>
      </c>
      <c r="AT24" s="21">
        <v>35530</v>
      </c>
      <c r="AU24" s="22">
        <f t="shared" ca="1" si="1"/>
        <v>23.427777777777777</v>
      </c>
      <c r="AV24" s="21">
        <v>23727</v>
      </c>
      <c r="AW24" s="22">
        <f t="shared" ca="1" si="2"/>
        <v>55.783561643835618</v>
      </c>
      <c r="AX24" s="16" t="s">
        <v>73</v>
      </c>
      <c r="AY24" s="18" t="s">
        <v>197</v>
      </c>
      <c r="AZ24" s="18"/>
      <c r="BA24" s="16" t="s">
        <v>101</v>
      </c>
      <c r="BB24" s="16" t="s">
        <v>123</v>
      </c>
      <c r="BC24" s="18" t="s">
        <v>153</v>
      </c>
      <c r="BD24" s="18" t="s">
        <v>111</v>
      </c>
      <c r="BE24" s="16"/>
      <c r="BF24" s="17">
        <v>8033612</v>
      </c>
      <c r="BG24" s="21">
        <v>43585</v>
      </c>
      <c r="BH24" s="17" t="e">
        <f ca="1">UPPER([1]!ENLETRAS(BF24))</f>
        <v>#NAME?</v>
      </c>
    </row>
    <row r="25" spans="1:60" s="23" customFormat="1" ht="27.75" customHeight="1" x14ac:dyDescent="0.25">
      <c r="A25" s="15">
        <v>22</v>
      </c>
      <c r="B25" s="16" t="s">
        <v>154</v>
      </c>
      <c r="C25" s="16" t="s">
        <v>198</v>
      </c>
      <c r="D25" s="14" t="s">
        <v>67</v>
      </c>
      <c r="E25" s="14" t="s">
        <v>68</v>
      </c>
      <c r="F25" s="17">
        <v>31786</v>
      </c>
      <c r="G25" s="16" t="s">
        <v>81</v>
      </c>
      <c r="H25" s="18" t="s">
        <v>199</v>
      </c>
      <c r="I25" s="18" t="s">
        <v>200</v>
      </c>
      <c r="J25" s="18" t="s">
        <v>201</v>
      </c>
      <c r="K25" s="17">
        <v>35521289</v>
      </c>
      <c r="L25" s="16" t="s">
        <v>202</v>
      </c>
      <c r="M25" s="16" t="s">
        <v>71</v>
      </c>
      <c r="N25" s="16" t="s">
        <v>72</v>
      </c>
      <c r="O25" s="19">
        <v>406</v>
      </c>
      <c r="P25" s="19">
        <v>10</v>
      </c>
      <c r="Q25" s="17">
        <v>1202187</v>
      </c>
      <c r="R25" s="17">
        <v>1348977</v>
      </c>
      <c r="S25" s="17">
        <f>R25*1.0765</f>
        <v>1452173.7405000001</v>
      </c>
      <c r="T25" s="17">
        <v>1545694.0056</v>
      </c>
      <c r="U25" s="17">
        <v>1545694</v>
      </c>
      <c r="V25" s="17">
        <f>+U25*0.07</f>
        <v>108198.58000000002</v>
      </c>
      <c r="W25" s="17">
        <f>+U25+V25</f>
        <v>1653892.58</v>
      </c>
      <c r="X25" s="17">
        <v>1761396</v>
      </c>
      <c r="Y25" s="17">
        <v>1884694</v>
      </c>
      <c r="Z25" s="17">
        <v>2016623</v>
      </c>
      <c r="AA25" s="17">
        <v>2152544</v>
      </c>
      <c r="AB25" s="17">
        <v>2317644</v>
      </c>
      <c r="AC25" s="17"/>
      <c r="AD25" s="17">
        <f>(AB25*3.64%)+AB25</f>
        <v>2402006.2415999998</v>
      </c>
      <c r="AE25" s="17">
        <v>2498087</v>
      </c>
      <c r="AF25" s="17">
        <v>2622991</v>
      </c>
      <c r="AG25" s="17">
        <v>2728435</v>
      </c>
      <c r="AH25" s="17">
        <v>2851214.5750000002</v>
      </c>
      <c r="AI25" s="17"/>
      <c r="AJ25" s="17">
        <v>3214102</v>
      </c>
      <c r="AK25" s="17">
        <v>3439090</v>
      </c>
      <c r="AL25" s="17">
        <v>3641997</v>
      </c>
      <c r="AM25" s="17">
        <v>3896937</v>
      </c>
      <c r="AN25" s="17" t="s">
        <v>86</v>
      </c>
      <c r="AO25" s="17" t="s">
        <v>87</v>
      </c>
      <c r="AP25" s="17">
        <v>779387</v>
      </c>
      <c r="AQ25" s="17" t="s">
        <v>88</v>
      </c>
      <c r="AR25" s="17" t="e">
        <f ca="1">UPPER([1]!ENLETRAS(AM25))</f>
        <v>#NAME?</v>
      </c>
      <c r="AS25" s="17" t="e">
        <f ca="1">UPPER([1]!ENLETRAS(AP25))</f>
        <v>#NAME?</v>
      </c>
      <c r="AT25" s="21">
        <v>35663</v>
      </c>
      <c r="AU25" s="22">
        <f t="shared" ca="1" si="1"/>
        <v>23.06388888888889</v>
      </c>
      <c r="AV25" s="21">
        <v>24779</v>
      </c>
      <c r="AW25" s="22">
        <f t="shared" ca="1" si="2"/>
        <v>52.901369863013699</v>
      </c>
      <c r="AX25" s="16" t="s">
        <v>73</v>
      </c>
      <c r="AY25" s="18" t="s">
        <v>203</v>
      </c>
      <c r="AZ25" s="18"/>
      <c r="BA25" s="16" t="s">
        <v>101</v>
      </c>
      <c r="BB25" s="16" t="s">
        <v>123</v>
      </c>
      <c r="BC25" s="18" t="s">
        <v>204</v>
      </c>
      <c r="BD25" s="18" t="s">
        <v>72</v>
      </c>
      <c r="BE25" s="16"/>
      <c r="BF25" s="17">
        <v>2356525</v>
      </c>
      <c r="BG25" s="21">
        <v>43585</v>
      </c>
      <c r="BH25" s="17" t="e">
        <f ca="1">UPPER([1]!ENLETRAS(BF25))</f>
        <v>#NAME?</v>
      </c>
    </row>
    <row r="26" spans="1:60" s="23" customFormat="1" ht="27.75" customHeight="1" x14ac:dyDescent="0.25">
      <c r="A26" s="15">
        <v>23</v>
      </c>
      <c r="B26" s="16" t="s">
        <v>79</v>
      </c>
      <c r="C26" s="16" t="s">
        <v>104</v>
      </c>
      <c r="D26" s="14" t="s">
        <v>67</v>
      </c>
      <c r="E26" s="14" t="s">
        <v>95</v>
      </c>
      <c r="F26" s="17">
        <v>31789</v>
      </c>
      <c r="G26" s="16" t="s">
        <v>69</v>
      </c>
      <c r="H26" s="18"/>
      <c r="I26" s="18"/>
      <c r="J26" s="18"/>
      <c r="K26" s="17">
        <v>80439459</v>
      </c>
      <c r="L26" s="16" t="s">
        <v>205</v>
      </c>
      <c r="M26" s="16" t="s">
        <v>83</v>
      </c>
      <c r="N26" s="16" t="s">
        <v>84</v>
      </c>
      <c r="O26" s="19">
        <v>104</v>
      </c>
      <c r="P26" s="19" t="s">
        <v>206</v>
      </c>
      <c r="Q26" s="17"/>
      <c r="R26" s="17"/>
      <c r="S26" s="17"/>
      <c r="T26" s="17"/>
      <c r="U26" s="17"/>
      <c r="V26" s="17"/>
      <c r="W26" s="17"/>
      <c r="X26" s="17"/>
      <c r="Y26" s="17"/>
      <c r="Z26" s="17"/>
      <c r="AA26" s="17">
        <v>1112414</v>
      </c>
      <c r="AB26" s="17">
        <v>1197736</v>
      </c>
      <c r="AC26" s="17"/>
      <c r="AD26" s="17">
        <f>(AB26*3.64%)+AB26</f>
        <v>1241333.5904000001</v>
      </c>
      <c r="AE26" s="17">
        <v>1290988</v>
      </c>
      <c r="AF26" s="17">
        <v>1355537</v>
      </c>
      <c r="AG26" s="17">
        <v>1410030</v>
      </c>
      <c r="AH26" s="17">
        <v>1473481.35</v>
      </c>
      <c r="AI26" s="17"/>
      <c r="AJ26" s="17">
        <v>1661017</v>
      </c>
      <c r="AK26" s="17">
        <v>1661017</v>
      </c>
      <c r="AL26" s="17">
        <v>1649150</v>
      </c>
      <c r="AM26" s="17">
        <v>2013898</v>
      </c>
      <c r="AN26" s="17"/>
      <c r="AO26" s="17"/>
      <c r="AP26" s="17"/>
      <c r="AQ26" s="17"/>
      <c r="AR26" s="17" t="e">
        <f ca="1">UPPER([1]!ENLETRAS(AM26))</f>
        <v>#NAME?</v>
      </c>
      <c r="AS26" s="17"/>
      <c r="AT26" s="21">
        <v>40863</v>
      </c>
      <c r="AU26" s="22">
        <f t="shared" ca="1" si="1"/>
        <v>8.8277777777777775</v>
      </c>
      <c r="AV26" s="21">
        <v>26170</v>
      </c>
      <c r="AW26" s="22">
        <f t="shared" ca="1" si="2"/>
        <v>49.090410958904108</v>
      </c>
      <c r="AX26" s="16" t="s">
        <v>73</v>
      </c>
      <c r="AY26" s="18" t="s">
        <v>207</v>
      </c>
      <c r="AZ26" s="18"/>
      <c r="BA26" s="16" t="s">
        <v>101</v>
      </c>
      <c r="BB26" s="16" t="s">
        <v>123</v>
      </c>
      <c r="BC26" s="18"/>
      <c r="BD26" s="18" t="s">
        <v>111</v>
      </c>
      <c r="BE26" s="16"/>
      <c r="BF26" s="17">
        <v>5106238</v>
      </c>
      <c r="BG26" s="21">
        <v>43585</v>
      </c>
      <c r="BH26" s="17" t="e">
        <f ca="1">UPPER([1]!ENLETRAS(BF26))</f>
        <v>#NAME?</v>
      </c>
    </row>
    <row r="27" spans="1:60" s="23" customFormat="1" ht="27.75" customHeight="1" x14ac:dyDescent="0.25">
      <c r="A27" s="15">
        <v>24</v>
      </c>
      <c r="B27" s="16" t="s">
        <v>79</v>
      </c>
      <c r="C27" s="16"/>
      <c r="D27" s="14" t="s">
        <v>67</v>
      </c>
      <c r="E27" s="14" t="s">
        <v>95</v>
      </c>
      <c r="F27" s="17">
        <v>31978</v>
      </c>
      <c r="G27" s="16" t="s">
        <v>81</v>
      </c>
      <c r="H27" s="18" t="s">
        <v>96</v>
      </c>
      <c r="I27" s="18" t="s">
        <v>97</v>
      </c>
      <c r="J27" s="18"/>
      <c r="K27" s="17">
        <v>79498634</v>
      </c>
      <c r="L27" s="16" t="s">
        <v>208</v>
      </c>
      <c r="M27" s="16" t="s">
        <v>99</v>
      </c>
      <c r="N27" s="16" t="s">
        <v>84</v>
      </c>
      <c r="O27" s="19">
        <v>104</v>
      </c>
      <c r="P27" s="19" t="s">
        <v>85</v>
      </c>
      <c r="Q27" s="17">
        <v>708978</v>
      </c>
      <c r="R27" s="17">
        <v>795543</v>
      </c>
      <c r="S27" s="17">
        <f>R27*1.0765</f>
        <v>856402.03949999996</v>
      </c>
      <c r="T27" s="17">
        <v>916692.70079999999</v>
      </c>
      <c r="U27" s="17">
        <v>916693</v>
      </c>
      <c r="V27" s="17">
        <f>+U27*0.07</f>
        <v>64168.510000000009</v>
      </c>
      <c r="W27" s="17">
        <v>980862</v>
      </c>
      <c r="X27" s="17">
        <v>1044618</v>
      </c>
      <c r="Y27" s="17">
        <v>1117741</v>
      </c>
      <c r="Z27" s="17">
        <v>1195983</v>
      </c>
      <c r="AA27" s="17">
        <v>1276593</v>
      </c>
      <c r="AB27" s="17">
        <v>1374508</v>
      </c>
      <c r="AC27" s="17"/>
      <c r="AD27" s="17">
        <f>(AB27*3.64%)+AB27</f>
        <v>1424540.0911999999</v>
      </c>
      <c r="AE27" s="17">
        <v>1481522</v>
      </c>
      <c r="AF27" s="17">
        <v>1555589</v>
      </c>
      <c r="AG27" s="17">
        <v>1618133</v>
      </c>
      <c r="AH27" s="17">
        <v>1690948.9850000001</v>
      </c>
      <c r="AI27" s="17"/>
      <c r="AJ27" s="17">
        <v>1906164</v>
      </c>
      <c r="AK27" s="17">
        <v>2039596</v>
      </c>
      <c r="AL27" s="17">
        <v>2159933</v>
      </c>
      <c r="AM27" s="17">
        <v>2311128</v>
      </c>
      <c r="AN27" s="17" t="s">
        <v>86</v>
      </c>
      <c r="AO27" s="17" t="s">
        <v>87</v>
      </c>
      <c r="AP27" s="17">
        <v>462226</v>
      </c>
      <c r="AQ27" s="17" t="s">
        <v>88</v>
      </c>
      <c r="AR27" s="17" t="e">
        <f ca="1">UPPER([1]!ENLETRAS(AM27))</f>
        <v>#NAME?</v>
      </c>
      <c r="AS27" s="17" t="e">
        <f ca="1">UPPER([1]!ENLETRAS(AP27))</f>
        <v>#NAME?</v>
      </c>
      <c r="AT27" s="21">
        <v>34844</v>
      </c>
      <c r="AU27" s="22">
        <f t="shared" ca="1" si="1"/>
        <v>25.302777777777777</v>
      </c>
      <c r="AV27" s="21">
        <v>25429</v>
      </c>
      <c r="AW27" s="22">
        <f t="shared" ca="1" si="2"/>
        <v>51.12054794520548</v>
      </c>
      <c r="AX27" s="16" t="s">
        <v>73</v>
      </c>
      <c r="AY27" s="18" t="s">
        <v>209</v>
      </c>
      <c r="AZ27" s="18" t="s">
        <v>210</v>
      </c>
      <c r="BA27" s="16" t="s">
        <v>101</v>
      </c>
      <c r="BB27" s="16" t="s">
        <v>92</v>
      </c>
      <c r="BC27" s="18" t="s">
        <v>102</v>
      </c>
      <c r="BD27" s="18" t="s">
        <v>72</v>
      </c>
      <c r="BE27" s="16"/>
      <c r="BF27" s="17"/>
      <c r="BG27" s="21"/>
      <c r="BH27" s="17" t="e">
        <f ca="1">UPPER([1]!ENLETRAS(BF27))</f>
        <v>#NAME?</v>
      </c>
    </row>
    <row r="28" spans="1:60" s="23" customFormat="1" ht="27.75" customHeight="1" x14ac:dyDescent="0.25">
      <c r="A28" s="15">
        <v>25</v>
      </c>
      <c r="B28" s="16" t="s">
        <v>211</v>
      </c>
      <c r="C28" s="16"/>
      <c r="D28" s="14" t="s">
        <v>141</v>
      </c>
      <c r="E28" s="14" t="s">
        <v>95</v>
      </c>
      <c r="F28" s="17">
        <v>79692363</v>
      </c>
      <c r="G28" s="16" t="s">
        <v>142</v>
      </c>
      <c r="H28" s="18"/>
      <c r="I28" s="18"/>
      <c r="J28" s="18"/>
      <c r="K28" s="17">
        <v>79692363</v>
      </c>
      <c r="L28" s="16" t="s">
        <v>212</v>
      </c>
      <c r="M28" s="16" t="s">
        <v>178</v>
      </c>
      <c r="N28" s="16" t="s">
        <v>78</v>
      </c>
      <c r="O28" s="19" t="s">
        <v>179</v>
      </c>
      <c r="P28" s="19" t="s">
        <v>85</v>
      </c>
      <c r="Q28" s="17">
        <v>3848035</v>
      </c>
      <c r="R28" s="17">
        <v>4483045</v>
      </c>
      <c r="S28" s="17">
        <f>R28*1.0468</f>
        <v>4692851.5060000001</v>
      </c>
      <c r="T28" s="17">
        <v>4878220</v>
      </c>
      <c r="U28" s="17">
        <v>4878220</v>
      </c>
      <c r="V28" s="17"/>
      <c r="W28" s="17">
        <v>5166035</v>
      </c>
      <c r="X28" s="17">
        <v>5450167</v>
      </c>
      <c r="Y28" s="17">
        <v>5777177</v>
      </c>
      <c r="Z28" s="17">
        <v>6037150</v>
      </c>
      <c r="AA28" s="17">
        <v>6380664</v>
      </c>
      <c r="AB28" s="17">
        <v>6870061</v>
      </c>
      <c r="AC28" s="17"/>
      <c r="AD28" s="17"/>
      <c r="AE28" s="17">
        <v>7359207</v>
      </c>
      <c r="AF28" s="17">
        <v>7727167</v>
      </c>
      <c r="AG28" s="17">
        <v>7992982</v>
      </c>
      <c r="AH28" s="17">
        <v>8227976</v>
      </c>
      <c r="AI28" s="17"/>
      <c r="AJ28" s="17">
        <v>9280506</v>
      </c>
      <c r="AK28" s="17">
        <v>9906940</v>
      </c>
      <c r="AL28" s="17" t="s">
        <v>180</v>
      </c>
      <c r="AM28" s="17">
        <v>10879707</v>
      </c>
      <c r="AN28" s="17"/>
      <c r="AO28" s="17"/>
      <c r="AP28" s="17"/>
      <c r="AQ28" s="17"/>
      <c r="AR28" s="17" t="e">
        <f ca="1">UPPER([1]!ENLETRAS(AM28))</f>
        <v>#NAME?</v>
      </c>
      <c r="AS28" s="17"/>
      <c r="AT28" s="21">
        <v>43682</v>
      </c>
      <c r="AU28" s="22">
        <f t="shared" ca="1" si="1"/>
        <v>1.1083333333333334</v>
      </c>
      <c r="AV28" s="21">
        <v>27466</v>
      </c>
      <c r="AW28" s="22">
        <f t="shared" ca="1" si="2"/>
        <v>45.539726027397258</v>
      </c>
      <c r="AX28" s="16" t="s">
        <v>146</v>
      </c>
      <c r="AY28" s="18" t="s">
        <v>213</v>
      </c>
      <c r="AZ28" s="18" t="s">
        <v>214</v>
      </c>
      <c r="BA28" s="16" t="s">
        <v>101</v>
      </c>
      <c r="BB28" s="16" t="s">
        <v>77</v>
      </c>
      <c r="BC28" s="18" t="s">
        <v>213</v>
      </c>
      <c r="BD28" s="18" t="s">
        <v>72</v>
      </c>
      <c r="BE28" s="16"/>
      <c r="BF28" s="17">
        <v>5520073</v>
      </c>
      <c r="BG28" s="21">
        <v>43585</v>
      </c>
      <c r="BH28" s="17" t="e">
        <f ca="1">UPPER([1]!ENLETRAS(BF28))</f>
        <v>#NAME?</v>
      </c>
    </row>
    <row r="29" spans="1:60" s="23" customFormat="1" ht="27.75" customHeight="1" x14ac:dyDescent="0.2">
      <c r="A29" s="15">
        <v>26</v>
      </c>
      <c r="B29" s="16" t="s">
        <v>154</v>
      </c>
      <c r="C29" s="16" t="s">
        <v>155</v>
      </c>
      <c r="D29" s="14" t="s">
        <v>141</v>
      </c>
      <c r="E29" s="14" t="s">
        <v>68</v>
      </c>
      <c r="F29" s="17">
        <v>35414312</v>
      </c>
      <c r="G29" s="16" t="s">
        <v>142</v>
      </c>
      <c r="H29" s="18"/>
      <c r="I29" s="18"/>
      <c r="J29" s="18"/>
      <c r="K29" s="17">
        <v>35414312</v>
      </c>
      <c r="L29" s="16" t="s">
        <v>215</v>
      </c>
      <c r="M29" s="16" t="s">
        <v>216</v>
      </c>
      <c r="N29" s="16" t="s">
        <v>72</v>
      </c>
      <c r="O29" s="19">
        <v>201</v>
      </c>
      <c r="P29" s="19" t="s">
        <v>121</v>
      </c>
      <c r="Q29" s="17">
        <v>1981469</v>
      </c>
      <c r="R29" s="17">
        <v>2155283</v>
      </c>
      <c r="S29" s="17">
        <v>2259168</v>
      </c>
      <c r="T29" s="17" t="e">
        <v>#N/A</v>
      </c>
      <c r="U29" s="17">
        <v>2393137</v>
      </c>
      <c r="V29" s="17"/>
      <c r="W29" s="17">
        <v>2548462</v>
      </c>
      <c r="X29" s="17">
        <v>2715630</v>
      </c>
      <c r="Y29" s="17">
        <v>2878568</v>
      </c>
      <c r="Z29" s="17">
        <v>3008104</v>
      </c>
      <c r="AA29" s="17">
        <v>3195208</v>
      </c>
      <c r="AB29" s="17">
        <v>3440280</v>
      </c>
      <c r="AC29" s="17"/>
      <c r="AD29" s="17"/>
      <c r="AE29" s="17">
        <v>3721007</v>
      </c>
      <c r="AF29" s="17">
        <v>3907057</v>
      </c>
      <c r="AG29" s="17">
        <v>4041460</v>
      </c>
      <c r="AH29" s="17">
        <v>4160279</v>
      </c>
      <c r="AI29" s="17"/>
      <c r="AJ29" s="17">
        <v>4692466</v>
      </c>
      <c r="AK29" s="17">
        <v>5009207</v>
      </c>
      <c r="AL29" s="17" t="s">
        <v>145</v>
      </c>
      <c r="AM29" s="29">
        <v>5501064</v>
      </c>
      <c r="AN29" s="17"/>
      <c r="AO29" s="17"/>
      <c r="AP29" s="17"/>
      <c r="AQ29" s="17"/>
      <c r="AR29" s="17" t="e">
        <f ca="1">UPPER([1]!ENLETRAS(AM29))</f>
        <v>#NAME?</v>
      </c>
      <c r="AS29" s="17"/>
      <c r="AT29" s="21">
        <v>43245</v>
      </c>
      <c r="AU29" s="22">
        <f t="shared" ca="1" si="1"/>
        <v>2.3027777777777776</v>
      </c>
      <c r="AV29" s="21">
        <v>25895</v>
      </c>
      <c r="AW29" s="22">
        <f t="shared" ca="1" si="2"/>
        <v>49.843835616438355</v>
      </c>
      <c r="AX29" s="16" t="s">
        <v>146</v>
      </c>
      <c r="AY29" s="18" t="s">
        <v>217</v>
      </c>
      <c r="AZ29" s="18" t="s">
        <v>218</v>
      </c>
      <c r="BA29" s="16" t="s">
        <v>101</v>
      </c>
      <c r="BB29" s="16" t="s">
        <v>77</v>
      </c>
      <c r="BC29" s="18" t="s">
        <v>219</v>
      </c>
      <c r="BD29" s="18" t="s">
        <v>72</v>
      </c>
      <c r="BE29" s="16"/>
      <c r="BF29" s="17">
        <v>2700533</v>
      </c>
      <c r="BG29" s="21">
        <v>43585</v>
      </c>
      <c r="BH29" s="17" t="e">
        <f ca="1">UPPER([1]!ENLETRAS(BF29))</f>
        <v>#NAME?</v>
      </c>
    </row>
    <row r="30" spans="1:60" s="23" customFormat="1" ht="27.75" customHeight="1" x14ac:dyDescent="0.25">
      <c r="A30" s="15">
        <v>27</v>
      </c>
      <c r="B30" s="16" t="s">
        <v>79</v>
      </c>
      <c r="C30" s="16"/>
      <c r="D30" s="14" t="s">
        <v>67</v>
      </c>
      <c r="E30" s="14" t="s">
        <v>95</v>
      </c>
      <c r="F30" s="17">
        <v>80792935</v>
      </c>
      <c r="G30" s="16" t="s">
        <v>69</v>
      </c>
      <c r="H30" s="18"/>
      <c r="I30" s="18"/>
      <c r="J30" s="18"/>
      <c r="K30" s="17">
        <v>80792935</v>
      </c>
      <c r="L30" s="16" t="s">
        <v>220</v>
      </c>
      <c r="M30" s="16" t="s">
        <v>99</v>
      </c>
      <c r="N30" s="16" t="s">
        <v>84</v>
      </c>
      <c r="O30" s="19">
        <v>104</v>
      </c>
      <c r="P30" s="19" t="s">
        <v>85</v>
      </c>
      <c r="Q30" s="17">
        <v>708978</v>
      </c>
      <c r="R30" s="17">
        <v>795543</v>
      </c>
      <c r="S30" s="17">
        <f t="shared" ref="S30:S37" si="9">R30*1.0765</f>
        <v>856402.03949999996</v>
      </c>
      <c r="T30" s="17">
        <v>916692.70079999999</v>
      </c>
      <c r="U30" s="17">
        <v>916693</v>
      </c>
      <c r="V30" s="17">
        <f t="shared" ref="V30:V46" si="10">+U30*0.07</f>
        <v>64168.510000000009</v>
      </c>
      <c r="W30" s="17">
        <v>980862</v>
      </c>
      <c r="X30" s="17">
        <v>1044618</v>
      </c>
      <c r="Y30" s="17">
        <v>1117741</v>
      </c>
      <c r="Z30" s="17">
        <v>1195983</v>
      </c>
      <c r="AA30" s="17">
        <v>1201741</v>
      </c>
      <c r="AB30" s="17">
        <v>1374508</v>
      </c>
      <c r="AC30" s="17"/>
      <c r="AD30" s="17">
        <f>(AB30*3.64%)+AB30</f>
        <v>1424540.0911999999</v>
      </c>
      <c r="AE30" s="17">
        <v>1481522</v>
      </c>
      <c r="AF30" s="17">
        <v>1555589</v>
      </c>
      <c r="AG30" s="17">
        <v>1618133</v>
      </c>
      <c r="AH30" s="17">
        <v>1690948.9850000001</v>
      </c>
      <c r="AI30" s="17"/>
      <c r="AJ30" s="17">
        <v>1906164</v>
      </c>
      <c r="AK30" s="17">
        <v>1906164</v>
      </c>
      <c r="AL30" s="17">
        <v>2159933</v>
      </c>
      <c r="AM30" s="17">
        <v>2311128</v>
      </c>
      <c r="AN30" s="17"/>
      <c r="AO30" s="17"/>
      <c r="AP30" s="17"/>
      <c r="AQ30" s="17"/>
      <c r="AR30" s="17" t="e">
        <f ca="1">UPPER([1]!ENLETRAS(AM30))</f>
        <v>#NAME?</v>
      </c>
      <c r="AS30" s="17"/>
      <c r="AT30" s="21">
        <v>42248</v>
      </c>
      <c r="AU30" s="22">
        <f t="shared" ca="1" si="1"/>
        <v>5.0361111111111114</v>
      </c>
      <c r="AV30" s="21">
        <v>30598</v>
      </c>
      <c r="AW30" s="22">
        <f t="shared" ca="1" si="2"/>
        <v>36.958904109589042</v>
      </c>
      <c r="AX30" s="16" t="s">
        <v>73</v>
      </c>
      <c r="AY30" s="18" t="s">
        <v>221</v>
      </c>
      <c r="AZ30" s="18"/>
      <c r="BA30" s="16" t="s">
        <v>101</v>
      </c>
      <c r="BB30" s="16" t="s">
        <v>92</v>
      </c>
      <c r="BC30" s="18"/>
      <c r="BD30" s="18" t="s">
        <v>111</v>
      </c>
      <c r="BE30" s="16"/>
      <c r="BF30" s="17">
        <v>4506182</v>
      </c>
      <c r="BG30" s="21">
        <v>43585</v>
      </c>
      <c r="BH30" s="17" t="e">
        <f ca="1">UPPER([1]!ENLETRAS(BF30))</f>
        <v>#NAME?</v>
      </c>
    </row>
    <row r="31" spans="1:60" s="23" customFormat="1" ht="27.75" customHeight="1" x14ac:dyDescent="0.25">
      <c r="A31" s="15">
        <v>28</v>
      </c>
      <c r="B31" s="16" t="s">
        <v>154</v>
      </c>
      <c r="C31" s="16" t="s">
        <v>198</v>
      </c>
      <c r="D31" s="14" t="s">
        <v>67</v>
      </c>
      <c r="E31" s="14" t="s">
        <v>95</v>
      </c>
      <c r="F31" s="17">
        <v>10164098</v>
      </c>
      <c r="G31" s="16" t="s">
        <v>69</v>
      </c>
      <c r="H31" s="18"/>
      <c r="I31" s="18"/>
      <c r="J31" s="18"/>
      <c r="K31" s="17">
        <v>10164098</v>
      </c>
      <c r="L31" s="16" t="s">
        <v>222</v>
      </c>
      <c r="M31" s="16" t="s">
        <v>71</v>
      </c>
      <c r="N31" s="16" t="s">
        <v>72</v>
      </c>
      <c r="O31" s="19">
        <v>406</v>
      </c>
      <c r="P31" s="19">
        <v>10</v>
      </c>
      <c r="Q31" s="17">
        <v>1202187</v>
      </c>
      <c r="R31" s="17">
        <v>1348977</v>
      </c>
      <c r="S31" s="17">
        <f t="shared" si="9"/>
        <v>1452173.7405000001</v>
      </c>
      <c r="T31" s="17">
        <v>1545694.0056</v>
      </c>
      <c r="U31" s="17">
        <v>1545694</v>
      </c>
      <c r="V31" s="17">
        <f t="shared" si="10"/>
        <v>108198.58000000002</v>
      </c>
      <c r="W31" s="17">
        <f t="shared" ref="W31:W40" si="11">+U31+V31</f>
        <v>1653892.58</v>
      </c>
      <c r="X31" s="17">
        <v>1761396</v>
      </c>
      <c r="Y31" s="17">
        <v>1884694</v>
      </c>
      <c r="Z31" s="17">
        <v>2016623</v>
      </c>
      <c r="AA31" s="17">
        <v>2152544</v>
      </c>
      <c r="AB31" s="17">
        <v>2317644</v>
      </c>
      <c r="AC31" s="17"/>
      <c r="AD31" s="17">
        <f>(AB31*3.64%)+AB31</f>
        <v>2402006.2415999998</v>
      </c>
      <c r="AE31" s="17">
        <v>2498087</v>
      </c>
      <c r="AF31" s="17">
        <v>2622991</v>
      </c>
      <c r="AG31" s="17">
        <v>2728435</v>
      </c>
      <c r="AH31" s="17">
        <v>2851214.5750000002</v>
      </c>
      <c r="AI31" s="17"/>
      <c r="AJ31" s="17">
        <v>3191137</v>
      </c>
      <c r="AK31" s="17">
        <v>3191137</v>
      </c>
      <c r="AL31" s="17">
        <v>3641997</v>
      </c>
      <c r="AM31" s="17">
        <v>3869092</v>
      </c>
      <c r="AN31" s="17"/>
      <c r="AO31" s="17"/>
      <c r="AP31" s="17"/>
      <c r="AQ31" s="17"/>
      <c r="AR31" s="17" t="e">
        <f ca="1">UPPER([1]!ENLETRAS(AM31))</f>
        <v>#NAME?</v>
      </c>
      <c r="AS31" s="17"/>
      <c r="AT31" s="21">
        <v>41068</v>
      </c>
      <c r="AU31" s="22">
        <f t="shared" ca="1" si="1"/>
        <v>8.2666666666666675</v>
      </c>
      <c r="AV31" s="21">
        <v>21401</v>
      </c>
      <c r="AW31" s="22">
        <f t="shared" ca="1" si="2"/>
        <v>62.156164383561645</v>
      </c>
      <c r="AX31" s="16" t="s">
        <v>73</v>
      </c>
      <c r="AY31" s="18" t="s">
        <v>223</v>
      </c>
      <c r="AZ31" s="18" t="s">
        <v>224</v>
      </c>
      <c r="BA31" s="16" t="s">
        <v>101</v>
      </c>
      <c r="BB31" s="16" t="s">
        <v>195</v>
      </c>
      <c r="BC31" s="18"/>
      <c r="BD31" s="18" t="s">
        <v>72</v>
      </c>
      <c r="BE31" s="16"/>
      <c r="BF31" s="17">
        <v>2499838</v>
      </c>
      <c r="BG31" s="21">
        <v>43585</v>
      </c>
      <c r="BH31" s="17" t="e">
        <f ca="1">UPPER([1]!ENLETRAS(BF31))</f>
        <v>#NAME?</v>
      </c>
    </row>
    <row r="32" spans="1:60" s="23" customFormat="1" ht="27.75" customHeight="1" x14ac:dyDescent="0.25">
      <c r="A32" s="15">
        <v>29</v>
      </c>
      <c r="B32" s="16" t="s">
        <v>65</v>
      </c>
      <c r="C32" s="16" t="s">
        <v>225</v>
      </c>
      <c r="D32" s="14" t="s">
        <v>226</v>
      </c>
      <c r="E32" s="14" t="s">
        <v>95</v>
      </c>
      <c r="F32" s="17">
        <v>32318</v>
      </c>
      <c r="G32" s="16" t="s">
        <v>69</v>
      </c>
      <c r="H32" s="18"/>
      <c r="I32" s="18"/>
      <c r="J32" s="18"/>
      <c r="K32" s="17">
        <v>1073154624</v>
      </c>
      <c r="L32" s="16" t="s">
        <v>227</v>
      </c>
      <c r="M32" s="16" t="s">
        <v>228</v>
      </c>
      <c r="N32" s="16" t="s">
        <v>84</v>
      </c>
      <c r="O32" s="19">
        <v>201</v>
      </c>
      <c r="P32" s="19" t="s">
        <v>130</v>
      </c>
      <c r="Q32" s="17">
        <v>667159</v>
      </c>
      <c r="R32" s="17">
        <v>748618</v>
      </c>
      <c r="S32" s="17">
        <f t="shared" si="9"/>
        <v>805887.277</v>
      </c>
      <c r="T32" s="17">
        <v>862943.79960000003</v>
      </c>
      <c r="U32" s="17">
        <v>862944</v>
      </c>
      <c r="V32" s="17">
        <f t="shared" si="10"/>
        <v>60406.080000000009</v>
      </c>
      <c r="W32" s="17">
        <f t="shared" si="11"/>
        <v>923350.08</v>
      </c>
      <c r="X32" s="17">
        <v>983368</v>
      </c>
      <c r="Y32" s="17">
        <v>1052204</v>
      </c>
      <c r="Z32" s="17">
        <v>1125858</v>
      </c>
      <c r="AA32" s="17">
        <v>1201741</v>
      </c>
      <c r="AB32" s="17">
        <v>1293915</v>
      </c>
      <c r="AC32" s="17"/>
      <c r="AD32" s="17">
        <f>(AB32*3.64%)+AB32</f>
        <v>1341013.5060000001</v>
      </c>
      <c r="AE32" s="17">
        <v>1394655</v>
      </c>
      <c r="AF32" s="17">
        <v>1464388</v>
      </c>
      <c r="AG32" s="17">
        <v>1523256</v>
      </c>
      <c r="AH32" s="17">
        <v>1591802.52</v>
      </c>
      <c r="AI32" s="17"/>
      <c r="AJ32" s="17">
        <v>1794399</v>
      </c>
      <c r="AK32" s="17">
        <v>1920007</v>
      </c>
      <c r="AL32" s="17">
        <v>2033288</v>
      </c>
      <c r="AM32" s="17">
        <v>2175618</v>
      </c>
      <c r="AN32" s="17"/>
      <c r="AO32" s="17"/>
      <c r="AP32" s="17"/>
      <c r="AQ32" s="17"/>
      <c r="AR32" s="17" t="e">
        <f ca="1">UPPER([1]!ENLETRAS(AM32))</f>
        <v>#NAME?</v>
      </c>
      <c r="AS32" s="17"/>
      <c r="AT32" s="21">
        <v>39689</v>
      </c>
      <c r="AU32" s="22">
        <f t="shared" ca="1" si="1"/>
        <v>12.041666666666666</v>
      </c>
      <c r="AV32" s="21">
        <v>32241</v>
      </c>
      <c r="AW32" s="22">
        <f t="shared" ca="1" si="2"/>
        <v>32.457534246575342</v>
      </c>
      <c r="AX32" s="16" t="s">
        <v>73</v>
      </c>
      <c r="AY32" s="18" t="s">
        <v>229</v>
      </c>
      <c r="AZ32" s="18"/>
      <c r="BA32" s="16" t="s">
        <v>230</v>
      </c>
      <c r="BB32" s="16" t="s">
        <v>123</v>
      </c>
      <c r="BC32" s="18" t="s">
        <v>231</v>
      </c>
      <c r="BD32" s="18" t="s">
        <v>72</v>
      </c>
      <c r="BE32" s="16"/>
      <c r="BF32" s="17">
        <v>11515318</v>
      </c>
      <c r="BG32" s="21">
        <v>43585</v>
      </c>
      <c r="BH32" s="17" t="e">
        <f ca="1">UPPER([1]!ENLETRAS(BF32))</f>
        <v>#NAME?</v>
      </c>
    </row>
    <row r="33" spans="1:60" s="23" customFormat="1" ht="27.75" customHeight="1" x14ac:dyDescent="0.2">
      <c r="A33" s="15">
        <v>30</v>
      </c>
      <c r="B33" s="16" t="s">
        <v>134</v>
      </c>
      <c r="C33" s="16"/>
      <c r="D33" s="14" t="s">
        <v>141</v>
      </c>
      <c r="E33" s="14" t="s">
        <v>68</v>
      </c>
      <c r="F33" s="17">
        <v>20739213</v>
      </c>
      <c r="G33" s="16" t="s">
        <v>142</v>
      </c>
      <c r="H33" s="18"/>
      <c r="I33" s="18"/>
      <c r="J33" s="18"/>
      <c r="K33" s="17">
        <v>20739213</v>
      </c>
      <c r="L33" s="16" t="s">
        <v>232</v>
      </c>
      <c r="M33" s="16" t="s">
        <v>191</v>
      </c>
      <c r="N33" s="16" t="s">
        <v>78</v>
      </c>
      <c r="O33" s="19" t="s">
        <v>233</v>
      </c>
      <c r="P33" s="19" t="s">
        <v>163</v>
      </c>
      <c r="Q33" s="17">
        <v>1202187</v>
      </c>
      <c r="R33" s="17">
        <v>1348977</v>
      </c>
      <c r="S33" s="17">
        <f t="shared" si="9"/>
        <v>1452173.7405000001</v>
      </c>
      <c r="T33" s="17" t="s">
        <v>234</v>
      </c>
      <c r="U33" s="17">
        <v>1545694</v>
      </c>
      <c r="V33" s="17">
        <f t="shared" si="10"/>
        <v>108198.58000000002</v>
      </c>
      <c r="W33" s="17">
        <f t="shared" si="11"/>
        <v>1653892.58</v>
      </c>
      <c r="X33" s="17">
        <v>1761396</v>
      </c>
      <c r="Y33" s="17">
        <v>1884694</v>
      </c>
      <c r="Z33" s="17">
        <v>5525630</v>
      </c>
      <c r="AA33" s="17">
        <v>5840038</v>
      </c>
      <c r="AB33" s="17">
        <v>6287969</v>
      </c>
      <c r="AC33" s="17"/>
      <c r="AD33" s="17"/>
      <c r="AE33" s="17">
        <v>6735671</v>
      </c>
      <c r="AF33" s="17">
        <v>7072455</v>
      </c>
      <c r="AG33" s="17">
        <v>7315747</v>
      </c>
      <c r="AH33" s="17">
        <v>7530830</v>
      </c>
      <c r="AI33" s="17"/>
      <c r="AJ33" s="17">
        <v>8494181</v>
      </c>
      <c r="AK33" s="17">
        <v>9067533</v>
      </c>
      <c r="AL33" s="17" t="s">
        <v>235</v>
      </c>
      <c r="AM33" s="29">
        <v>9957878</v>
      </c>
      <c r="AN33" s="17"/>
      <c r="AO33" s="17"/>
      <c r="AP33" s="17"/>
      <c r="AQ33" s="17"/>
      <c r="AR33" s="17" t="e">
        <f ca="1">UPPER([1]!ENLETRAS(AM33))</f>
        <v>#NAME?</v>
      </c>
      <c r="AS33" s="17"/>
      <c r="AT33" s="21">
        <v>42829</v>
      </c>
      <c r="AU33" s="22">
        <f t="shared" ca="1" si="1"/>
        <v>3.4444444444444446</v>
      </c>
      <c r="AV33" s="21">
        <v>28658</v>
      </c>
      <c r="AW33" s="22">
        <f t="shared" ca="1" si="2"/>
        <v>42.273972602739725</v>
      </c>
      <c r="AX33" s="16" t="s">
        <v>146</v>
      </c>
      <c r="AY33" s="18" t="s">
        <v>236</v>
      </c>
      <c r="AZ33" s="18" t="s">
        <v>237</v>
      </c>
      <c r="BA33" s="16" t="s">
        <v>91</v>
      </c>
      <c r="BB33" s="16" t="s">
        <v>77</v>
      </c>
      <c r="BC33" s="18"/>
      <c r="BD33" s="18" t="s">
        <v>72</v>
      </c>
      <c r="BE33" s="16"/>
      <c r="BF33" s="17">
        <v>4929973</v>
      </c>
      <c r="BG33" s="21">
        <v>43585</v>
      </c>
      <c r="BH33" s="17" t="e">
        <f ca="1">UPPER([1]!ENLETRAS(BF33))</f>
        <v>#NAME?</v>
      </c>
    </row>
    <row r="34" spans="1:60" s="23" customFormat="1" ht="27.75" customHeight="1" x14ac:dyDescent="0.25">
      <c r="A34" s="15">
        <v>31</v>
      </c>
      <c r="B34" s="16" t="s">
        <v>79</v>
      </c>
      <c r="C34" s="16" t="s">
        <v>80</v>
      </c>
      <c r="D34" s="14" t="s">
        <v>67</v>
      </c>
      <c r="E34" s="14" t="s">
        <v>95</v>
      </c>
      <c r="F34" s="17">
        <v>32581</v>
      </c>
      <c r="G34" s="16" t="s">
        <v>81</v>
      </c>
      <c r="H34" s="18"/>
      <c r="I34" s="18"/>
      <c r="J34" s="18"/>
      <c r="K34" s="17">
        <v>13486771</v>
      </c>
      <c r="L34" s="16" t="s">
        <v>238</v>
      </c>
      <c r="M34" s="16" t="s">
        <v>83</v>
      </c>
      <c r="N34" s="16" t="s">
        <v>84</v>
      </c>
      <c r="O34" s="19">
        <v>104</v>
      </c>
      <c r="P34" s="19" t="s">
        <v>163</v>
      </c>
      <c r="Q34" s="17">
        <v>687436</v>
      </c>
      <c r="R34" s="17">
        <v>771372</v>
      </c>
      <c r="S34" s="17">
        <f t="shared" si="9"/>
        <v>830381.95799999998</v>
      </c>
      <c r="T34" s="17">
        <v>889173.04559999995</v>
      </c>
      <c r="U34" s="17">
        <v>889173</v>
      </c>
      <c r="V34" s="17">
        <f t="shared" si="10"/>
        <v>62242.110000000008</v>
      </c>
      <c r="W34" s="17">
        <f t="shared" si="11"/>
        <v>951415.11</v>
      </c>
      <c r="X34" s="17">
        <v>1013257</v>
      </c>
      <c r="Y34" s="17">
        <v>1084185</v>
      </c>
      <c r="Z34" s="17">
        <v>1160078</v>
      </c>
      <c r="AA34" s="17">
        <v>1276593</v>
      </c>
      <c r="AB34" s="17">
        <v>1333243</v>
      </c>
      <c r="AC34" s="17"/>
      <c r="AD34" s="17">
        <f t="shared" ref="AD34:AD46" si="12">(AB34*3.64%)+AB34</f>
        <v>1381773.0452000001</v>
      </c>
      <c r="AE34" s="17">
        <v>1437044</v>
      </c>
      <c r="AF34" s="17">
        <v>1508896</v>
      </c>
      <c r="AG34" s="17">
        <v>1569554</v>
      </c>
      <c r="AH34" s="17">
        <v>1640183.93</v>
      </c>
      <c r="AI34" s="17"/>
      <c r="AJ34" s="17">
        <v>1848937</v>
      </c>
      <c r="AK34" s="17">
        <v>1978363</v>
      </c>
      <c r="AL34" s="17">
        <v>2095087</v>
      </c>
      <c r="AM34" s="17">
        <v>2241743</v>
      </c>
      <c r="AN34" s="17" t="s">
        <v>86</v>
      </c>
      <c r="AO34" s="17" t="s">
        <v>87</v>
      </c>
      <c r="AP34" s="17">
        <v>448349</v>
      </c>
      <c r="AQ34" s="17" t="s">
        <v>88</v>
      </c>
      <c r="AR34" s="17" t="e">
        <f ca="1">UPPER([1]!ENLETRAS(AM34))</f>
        <v>#NAME?</v>
      </c>
      <c r="AS34" s="17" t="e">
        <f ca="1">UPPER([1]!ENLETRAS(AP34))</f>
        <v>#NAME?</v>
      </c>
      <c r="AT34" s="21">
        <v>33338</v>
      </c>
      <c r="AU34" s="22">
        <f t="shared" ca="1" si="1"/>
        <v>29.427777777777777</v>
      </c>
      <c r="AV34" s="21">
        <v>24479</v>
      </c>
      <c r="AW34" s="22">
        <f t="shared" ca="1" si="2"/>
        <v>53.723287671232875</v>
      </c>
      <c r="AX34" s="16" t="s">
        <v>73</v>
      </c>
      <c r="AY34" s="18" t="s">
        <v>239</v>
      </c>
      <c r="AZ34" s="18"/>
      <c r="BA34" s="16" t="s">
        <v>101</v>
      </c>
      <c r="BB34" s="16" t="s">
        <v>123</v>
      </c>
      <c r="BC34" s="18" t="s">
        <v>110</v>
      </c>
      <c r="BD34" s="18" t="s">
        <v>72</v>
      </c>
      <c r="BE34" s="16"/>
      <c r="BF34" s="17">
        <v>2332407</v>
      </c>
      <c r="BG34" s="21">
        <v>43585</v>
      </c>
      <c r="BH34" s="17" t="e">
        <f ca="1">UPPER([1]!ENLETRAS(BF34))</f>
        <v>#NAME?</v>
      </c>
    </row>
    <row r="35" spans="1:60" s="23" customFormat="1" ht="27.75" customHeight="1" x14ac:dyDescent="0.25">
      <c r="A35" s="15">
        <v>32</v>
      </c>
      <c r="B35" s="16" t="s">
        <v>126</v>
      </c>
      <c r="C35" s="16"/>
      <c r="D35" s="14" t="s">
        <v>67</v>
      </c>
      <c r="E35" s="14" t="s">
        <v>95</v>
      </c>
      <c r="F35" s="17">
        <v>32689</v>
      </c>
      <c r="G35" s="16" t="s">
        <v>69</v>
      </c>
      <c r="H35" s="18"/>
      <c r="I35" s="18"/>
      <c r="J35" s="18"/>
      <c r="K35" s="17">
        <v>11450610</v>
      </c>
      <c r="L35" s="16" t="s">
        <v>240</v>
      </c>
      <c r="M35" s="16" t="s">
        <v>83</v>
      </c>
      <c r="N35" s="16" t="s">
        <v>84</v>
      </c>
      <c r="O35" s="19">
        <v>104</v>
      </c>
      <c r="P35" s="19" t="s">
        <v>206</v>
      </c>
      <c r="Q35" s="17">
        <v>617016</v>
      </c>
      <c r="R35" s="17">
        <v>692454</v>
      </c>
      <c r="S35" s="17">
        <f t="shared" si="9"/>
        <v>745426.73100000003</v>
      </c>
      <c r="T35" s="17" t="e">
        <v>#N/A</v>
      </c>
      <c r="U35" s="17">
        <v>798800</v>
      </c>
      <c r="V35" s="17">
        <f t="shared" si="10"/>
        <v>55916.000000000007</v>
      </c>
      <c r="W35" s="17">
        <f t="shared" si="11"/>
        <v>854716</v>
      </c>
      <c r="X35" s="17">
        <v>910273</v>
      </c>
      <c r="Y35" s="17">
        <v>973992</v>
      </c>
      <c r="Z35" s="17">
        <v>1042171</v>
      </c>
      <c r="AA35" s="17">
        <v>1112414</v>
      </c>
      <c r="AB35" s="17">
        <v>1197736</v>
      </c>
      <c r="AC35" s="17"/>
      <c r="AD35" s="17">
        <f t="shared" si="12"/>
        <v>1241333.5904000001</v>
      </c>
      <c r="AE35" s="17">
        <v>1290988</v>
      </c>
      <c r="AF35" s="17">
        <v>1355537</v>
      </c>
      <c r="AG35" s="17">
        <v>1410030</v>
      </c>
      <c r="AH35" s="17">
        <v>1473481.35</v>
      </c>
      <c r="AI35" s="17"/>
      <c r="AJ35" s="17">
        <v>1649150</v>
      </c>
      <c r="AK35" s="17">
        <v>1649150</v>
      </c>
      <c r="AL35" s="17">
        <v>1649150</v>
      </c>
      <c r="AM35" s="17">
        <v>1999511</v>
      </c>
      <c r="AN35" s="17"/>
      <c r="AO35" s="17"/>
      <c r="AP35" s="17"/>
      <c r="AQ35" s="17"/>
      <c r="AR35" s="17" t="e">
        <f ca="1">UPPER([1]!ENLETRAS(AM35))</f>
        <v>#NAME?</v>
      </c>
      <c r="AS35" s="17"/>
      <c r="AT35" s="21">
        <v>39779</v>
      </c>
      <c r="AU35" s="22">
        <f t="shared" ca="1" si="1"/>
        <v>11.797222222222222</v>
      </c>
      <c r="AV35" s="21">
        <v>23186</v>
      </c>
      <c r="AW35" s="22">
        <f t="shared" ca="1" si="2"/>
        <v>57.265753424657532</v>
      </c>
      <c r="AX35" s="16" t="s">
        <v>73</v>
      </c>
      <c r="AY35" s="18" t="s">
        <v>241</v>
      </c>
      <c r="AZ35" s="18"/>
      <c r="BA35" s="16" t="s">
        <v>101</v>
      </c>
      <c r="BB35" s="16" t="s">
        <v>123</v>
      </c>
      <c r="BC35" s="18" t="s">
        <v>242</v>
      </c>
      <c r="BD35" s="18" t="s">
        <v>111</v>
      </c>
      <c r="BE35" s="16"/>
      <c r="BF35" s="17">
        <v>5346398</v>
      </c>
      <c r="BG35" s="21">
        <v>43585</v>
      </c>
      <c r="BH35" s="17" t="e">
        <f ca="1">UPPER([1]!ENLETRAS(BF35))</f>
        <v>#NAME?</v>
      </c>
    </row>
    <row r="36" spans="1:60" s="23" customFormat="1" ht="27.75" customHeight="1" x14ac:dyDescent="0.25">
      <c r="A36" s="15">
        <v>33</v>
      </c>
      <c r="B36" s="16" t="s">
        <v>126</v>
      </c>
      <c r="C36" s="16"/>
      <c r="D36" s="14" t="s">
        <v>67</v>
      </c>
      <c r="E36" s="14" t="s">
        <v>68</v>
      </c>
      <c r="F36" s="17">
        <v>33081</v>
      </c>
      <c r="G36" s="16" t="s">
        <v>81</v>
      </c>
      <c r="H36" s="18"/>
      <c r="I36" s="18"/>
      <c r="J36" s="18"/>
      <c r="K36" s="17">
        <v>20713991</v>
      </c>
      <c r="L36" s="16" t="s">
        <v>243</v>
      </c>
      <c r="M36" s="16" t="s">
        <v>244</v>
      </c>
      <c r="N36" s="16" t="s">
        <v>84</v>
      </c>
      <c r="O36" s="19">
        <v>202</v>
      </c>
      <c r="P36" s="19" t="s">
        <v>245</v>
      </c>
      <c r="Q36" s="17">
        <v>781839</v>
      </c>
      <c r="R36" s="17">
        <v>877302</v>
      </c>
      <c r="S36" s="17">
        <f t="shared" si="9"/>
        <v>944415.603</v>
      </c>
      <c r="T36" s="17">
        <v>1010147.3536</v>
      </c>
      <c r="U36" s="17">
        <v>1010147</v>
      </c>
      <c r="V36" s="17">
        <f t="shared" si="10"/>
        <v>70710.290000000008</v>
      </c>
      <c r="W36" s="17">
        <f t="shared" si="11"/>
        <v>1080857.29</v>
      </c>
      <c r="X36" s="17">
        <v>1151113</v>
      </c>
      <c r="Y36" s="17">
        <v>1231691</v>
      </c>
      <c r="Z36" s="17">
        <v>1317909</v>
      </c>
      <c r="AA36" s="17">
        <v>1276593</v>
      </c>
      <c r="AB36" s="17">
        <v>1514634</v>
      </c>
      <c r="AC36" s="17"/>
      <c r="AD36" s="17">
        <f t="shared" si="12"/>
        <v>1569766.6776000001</v>
      </c>
      <c r="AE36" s="17">
        <v>1632558</v>
      </c>
      <c r="AF36" s="17">
        <v>1714186</v>
      </c>
      <c r="AG36" s="17">
        <v>1783096</v>
      </c>
      <c r="AH36" s="17">
        <v>1863335.32</v>
      </c>
      <c r="AI36" s="17"/>
      <c r="AJ36" s="17">
        <v>2100490</v>
      </c>
      <c r="AK36" s="17">
        <v>2247525</v>
      </c>
      <c r="AL36" s="17">
        <v>2380129</v>
      </c>
      <c r="AM36" s="17">
        <v>2546738</v>
      </c>
      <c r="AN36" s="17" t="s">
        <v>86</v>
      </c>
      <c r="AO36" s="17" t="s">
        <v>87</v>
      </c>
      <c r="AP36" s="17">
        <v>509348</v>
      </c>
      <c r="AQ36" s="17" t="s">
        <v>88</v>
      </c>
      <c r="AR36" s="17" t="e">
        <f ca="1">UPPER([1]!ENLETRAS(AM36))</f>
        <v>#NAME?</v>
      </c>
      <c r="AS36" s="17" t="e">
        <f ca="1">UPPER([1]!ENLETRAS(AP36))</f>
        <v>#NAME?</v>
      </c>
      <c r="AT36" s="21">
        <v>33667</v>
      </c>
      <c r="AU36" s="22">
        <f t="shared" ca="1" si="1"/>
        <v>28.527777777777779</v>
      </c>
      <c r="AV36" s="21">
        <v>21536</v>
      </c>
      <c r="AW36" s="22">
        <f t="shared" ca="1" si="2"/>
        <v>61.786301369863011</v>
      </c>
      <c r="AX36" s="16" t="s">
        <v>73</v>
      </c>
      <c r="AY36" s="18" t="s">
        <v>246</v>
      </c>
      <c r="AZ36" s="18" t="s">
        <v>247</v>
      </c>
      <c r="BA36" s="16" t="s">
        <v>91</v>
      </c>
      <c r="BB36" s="16" t="s">
        <v>123</v>
      </c>
      <c r="BC36" s="18" t="s">
        <v>248</v>
      </c>
      <c r="BD36" s="18" t="s">
        <v>249</v>
      </c>
      <c r="BE36" s="16"/>
      <c r="BF36" s="17">
        <v>2631255</v>
      </c>
      <c r="BG36" s="21">
        <v>43585</v>
      </c>
      <c r="BH36" s="17" t="e">
        <f ca="1">UPPER([1]!ENLETRAS(BF36))</f>
        <v>#NAME?</v>
      </c>
    </row>
    <row r="37" spans="1:60" s="23" customFormat="1" ht="27.75" customHeight="1" x14ac:dyDescent="0.25">
      <c r="A37" s="15">
        <v>34</v>
      </c>
      <c r="B37" s="16" t="s">
        <v>126</v>
      </c>
      <c r="C37" s="16"/>
      <c r="D37" s="14" t="s">
        <v>67</v>
      </c>
      <c r="E37" s="14" t="s">
        <v>95</v>
      </c>
      <c r="F37" s="17">
        <v>3245434</v>
      </c>
      <c r="G37" s="16" t="s">
        <v>69</v>
      </c>
      <c r="H37" s="18"/>
      <c r="I37" s="18"/>
      <c r="J37" s="18"/>
      <c r="K37" s="17">
        <v>3245434</v>
      </c>
      <c r="L37" s="16" t="s">
        <v>250</v>
      </c>
      <c r="M37" s="16" t="s">
        <v>129</v>
      </c>
      <c r="N37" s="16" t="s">
        <v>84</v>
      </c>
      <c r="O37" s="19">
        <v>102</v>
      </c>
      <c r="P37" s="19" t="s">
        <v>130</v>
      </c>
      <c r="Q37" s="17">
        <v>667159</v>
      </c>
      <c r="R37" s="17">
        <v>748618</v>
      </c>
      <c r="S37" s="17">
        <f t="shared" si="9"/>
        <v>805887.277</v>
      </c>
      <c r="T37" s="17">
        <v>862943.79960000003</v>
      </c>
      <c r="U37" s="17">
        <v>862944</v>
      </c>
      <c r="V37" s="17">
        <f t="shared" si="10"/>
        <v>60406.080000000009</v>
      </c>
      <c r="W37" s="17">
        <f t="shared" si="11"/>
        <v>923350.08</v>
      </c>
      <c r="X37" s="17">
        <v>983368</v>
      </c>
      <c r="Y37" s="17">
        <v>1052204</v>
      </c>
      <c r="Z37" s="17">
        <v>1125858</v>
      </c>
      <c r="AA37" s="17">
        <v>1201741</v>
      </c>
      <c r="AB37" s="17">
        <v>1293915</v>
      </c>
      <c r="AC37" s="17"/>
      <c r="AD37" s="17">
        <f t="shared" si="12"/>
        <v>1341013.5060000001</v>
      </c>
      <c r="AE37" s="17">
        <v>1394655</v>
      </c>
      <c r="AF37" s="17">
        <v>1464388</v>
      </c>
      <c r="AG37" s="17">
        <v>1523256</v>
      </c>
      <c r="AH37" s="17">
        <v>1591802.52</v>
      </c>
      <c r="AI37" s="17"/>
      <c r="AJ37" s="17">
        <v>1794399</v>
      </c>
      <c r="AK37" s="17">
        <v>1920007</v>
      </c>
      <c r="AL37" s="17">
        <v>2033288</v>
      </c>
      <c r="AM37" s="17">
        <v>2175618</v>
      </c>
      <c r="AN37" s="17"/>
      <c r="AO37" s="17"/>
      <c r="AP37" s="17"/>
      <c r="AQ37" s="17"/>
      <c r="AR37" s="17" t="e">
        <f ca="1">UPPER([1]!ENLETRAS(AM37))</f>
        <v>#NAME?</v>
      </c>
      <c r="AS37" s="17"/>
      <c r="AT37" s="21">
        <v>41821</v>
      </c>
      <c r="AU37" s="22">
        <f t="shared" ca="1" si="1"/>
        <v>6.2027777777777775</v>
      </c>
      <c r="AV37" s="21">
        <v>20503</v>
      </c>
      <c r="AW37" s="22">
        <f t="shared" ca="1" si="2"/>
        <v>64.61643835616438</v>
      </c>
      <c r="AX37" s="16" t="s">
        <v>73</v>
      </c>
      <c r="AY37" s="18" t="s">
        <v>251</v>
      </c>
      <c r="AZ37" s="18"/>
      <c r="BA37" s="16" t="s">
        <v>101</v>
      </c>
      <c r="BB37" s="16" t="s">
        <v>92</v>
      </c>
      <c r="BC37" s="18"/>
      <c r="BD37" s="18"/>
      <c r="BE37" s="16"/>
      <c r="BF37" s="17">
        <v>11366137</v>
      </c>
      <c r="BG37" s="21">
        <v>43585</v>
      </c>
      <c r="BH37" s="17" t="e">
        <f ca="1">UPPER([1]!ENLETRAS(BF37))</f>
        <v>#NAME?</v>
      </c>
    </row>
    <row r="38" spans="1:60" s="23" customFormat="1" ht="27.75" customHeight="1" x14ac:dyDescent="0.25">
      <c r="A38" s="15">
        <v>35</v>
      </c>
      <c r="B38" s="16" t="s">
        <v>252</v>
      </c>
      <c r="C38" s="16"/>
      <c r="D38" s="14" t="s">
        <v>67</v>
      </c>
      <c r="E38" s="14" t="s">
        <v>68</v>
      </c>
      <c r="F38" s="17">
        <v>33800</v>
      </c>
      <c r="G38" s="16" t="s">
        <v>81</v>
      </c>
      <c r="H38" s="18"/>
      <c r="I38" s="18"/>
      <c r="J38" s="18"/>
      <c r="K38" s="17">
        <v>51986767</v>
      </c>
      <c r="L38" s="16" t="s">
        <v>253</v>
      </c>
      <c r="M38" s="16" t="s">
        <v>113</v>
      </c>
      <c r="N38" s="16" t="s">
        <v>72</v>
      </c>
      <c r="O38" s="19">
        <v>506</v>
      </c>
      <c r="P38" s="19" t="s">
        <v>254</v>
      </c>
      <c r="Q38" s="17">
        <v>1941351</v>
      </c>
      <c r="R38" s="17">
        <v>2111219</v>
      </c>
      <c r="S38" s="17">
        <v>1631130</v>
      </c>
      <c r="T38" s="17">
        <v>1545694.0056</v>
      </c>
      <c r="U38" s="17">
        <v>1736176</v>
      </c>
      <c r="V38" s="17">
        <f t="shared" si="10"/>
        <v>121532.32</v>
      </c>
      <c r="W38" s="17">
        <f t="shared" si="11"/>
        <v>1857708.32</v>
      </c>
      <c r="X38" s="17">
        <v>1978458</v>
      </c>
      <c r="Y38" s="17">
        <v>2116950</v>
      </c>
      <c r="Z38" s="17">
        <v>2265137</v>
      </c>
      <c r="AA38" s="17">
        <v>2417808</v>
      </c>
      <c r="AB38" s="17">
        <v>3353251</v>
      </c>
      <c r="AC38" s="17"/>
      <c r="AD38" s="17">
        <f t="shared" si="12"/>
        <v>3475309.3363999999</v>
      </c>
      <c r="AE38" s="17">
        <v>3614322</v>
      </c>
      <c r="AF38" s="17">
        <v>3795038</v>
      </c>
      <c r="AG38" s="17">
        <v>3947599</v>
      </c>
      <c r="AH38" s="17">
        <v>4125240.9550000001</v>
      </c>
      <c r="AI38" s="17"/>
      <c r="AJ38" s="17">
        <v>4650278</v>
      </c>
      <c r="AK38" s="17">
        <v>4975798</v>
      </c>
      <c r="AL38" s="17">
        <v>5269371</v>
      </c>
      <c r="AM38" s="17">
        <v>5638227</v>
      </c>
      <c r="AN38" s="17" t="s">
        <v>86</v>
      </c>
      <c r="AO38" s="17" t="s">
        <v>87</v>
      </c>
      <c r="AP38" s="17">
        <v>1127645</v>
      </c>
      <c r="AQ38" s="17" t="s">
        <v>88</v>
      </c>
      <c r="AR38" s="17" t="e">
        <f ca="1">UPPER([1]!ENLETRAS(AM38))</f>
        <v>#NAME?</v>
      </c>
      <c r="AS38" s="17" t="e">
        <f ca="1">UPPER([1]!ENLETRAS(AP38))</f>
        <v>#NAME?</v>
      </c>
      <c r="AT38" s="21">
        <v>35654</v>
      </c>
      <c r="AU38" s="22">
        <f t="shared" ca="1" si="1"/>
        <v>23.088888888888889</v>
      </c>
      <c r="AV38" s="21">
        <v>25834</v>
      </c>
      <c r="AW38" s="22">
        <f t="shared" ca="1" si="2"/>
        <v>50.010958904109586</v>
      </c>
      <c r="AX38" s="16" t="s">
        <v>73</v>
      </c>
      <c r="AY38" s="18" t="s">
        <v>255</v>
      </c>
      <c r="AZ38" s="18" t="s">
        <v>256</v>
      </c>
      <c r="BA38" s="16" t="s">
        <v>101</v>
      </c>
      <c r="BB38" s="16" t="s">
        <v>92</v>
      </c>
      <c r="BC38" s="18" t="s">
        <v>257</v>
      </c>
      <c r="BD38" s="18" t="s">
        <v>72</v>
      </c>
      <c r="BE38" s="16"/>
      <c r="BF38" s="17">
        <v>4054920</v>
      </c>
      <c r="BG38" s="21">
        <v>43585</v>
      </c>
      <c r="BH38" s="17" t="e">
        <f ca="1">UPPER([1]!ENLETRAS(BF38))</f>
        <v>#NAME?</v>
      </c>
    </row>
    <row r="39" spans="1:60" s="23" customFormat="1" ht="27.75" customHeight="1" x14ac:dyDescent="0.25">
      <c r="A39" s="15">
        <v>36</v>
      </c>
      <c r="B39" s="16" t="s">
        <v>65</v>
      </c>
      <c r="C39" s="16"/>
      <c r="D39" s="14" t="s">
        <v>67</v>
      </c>
      <c r="E39" s="14" t="s">
        <v>95</v>
      </c>
      <c r="F39" s="17">
        <v>33802</v>
      </c>
      <c r="G39" s="16" t="s">
        <v>81</v>
      </c>
      <c r="H39" s="18" t="s">
        <v>96</v>
      </c>
      <c r="I39" s="18" t="s">
        <v>258</v>
      </c>
      <c r="J39" s="18"/>
      <c r="K39" s="17">
        <v>79694298</v>
      </c>
      <c r="L39" s="16" t="s">
        <v>259</v>
      </c>
      <c r="M39" s="16" t="s">
        <v>83</v>
      </c>
      <c r="N39" s="16" t="s">
        <v>84</v>
      </c>
      <c r="O39" s="19">
        <v>104</v>
      </c>
      <c r="P39" s="19" t="s">
        <v>106</v>
      </c>
      <c r="Q39" s="17">
        <v>647520</v>
      </c>
      <c r="R39" s="17">
        <v>726581</v>
      </c>
      <c r="S39" s="17">
        <f t="shared" ref="S39:S46" si="13">R39*1.0765</f>
        <v>782164.44649999996</v>
      </c>
      <c r="T39" s="17">
        <v>837854.07680000004</v>
      </c>
      <c r="U39" s="17">
        <v>837854</v>
      </c>
      <c r="V39" s="17">
        <f t="shared" si="10"/>
        <v>58649.780000000006</v>
      </c>
      <c r="W39" s="17">
        <f t="shared" si="11"/>
        <v>896503.78</v>
      </c>
      <c r="X39" s="17">
        <v>954777</v>
      </c>
      <c r="Y39" s="17">
        <v>1021611</v>
      </c>
      <c r="Z39" s="17">
        <v>1093124</v>
      </c>
      <c r="AA39" s="17">
        <f>SUM(AA22:AA34)</f>
        <v>34474762</v>
      </c>
      <c r="AB39" s="17">
        <v>1256295</v>
      </c>
      <c r="AC39" s="17"/>
      <c r="AD39" s="17">
        <f t="shared" si="12"/>
        <v>1302024.138</v>
      </c>
      <c r="AE39" s="17">
        <v>1354105</v>
      </c>
      <c r="AF39" s="17">
        <v>1421810</v>
      </c>
      <c r="AG39" s="17">
        <v>1478967</v>
      </c>
      <c r="AH39" s="17">
        <v>1545520.5149999999</v>
      </c>
      <c r="AI39" s="17"/>
      <c r="AJ39" s="17">
        <v>1742226</v>
      </c>
      <c r="AK39" s="17">
        <v>1864182</v>
      </c>
      <c r="AL39" s="17">
        <v>1974169</v>
      </c>
      <c r="AM39" s="17">
        <v>2112361</v>
      </c>
      <c r="AN39" s="17"/>
      <c r="AO39" s="17"/>
      <c r="AP39" s="17"/>
      <c r="AQ39" s="17"/>
      <c r="AR39" s="17" t="e">
        <f ca="1">UPPER([1]!ENLETRAS(AM39))</f>
        <v>#NAME?</v>
      </c>
      <c r="AS39" s="17"/>
      <c r="AT39" s="21">
        <v>36686</v>
      </c>
      <c r="AU39" s="22">
        <f t="shared" ca="1" si="1"/>
        <v>20.263888888888889</v>
      </c>
      <c r="AV39" s="21">
        <v>27610</v>
      </c>
      <c r="AW39" s="22">
        <f t="shared" ca="1" si="2"/>
        <v>45.145205479452052</v>
      </c>
      <c r="AX39" s="16" t="s">
        <v>73</v>
      </c>
      <c r="AY39" s="18" t="s">
        <v>260</v>
      </c>
      <c r="AZ39" s="18" t="s">
        <v>261</v>
      </c>
      <c r="BA39" s="16" t="s">
        <v>101</v>
      </c>
      <c r="BB39" s="16" t="s">
        <v>77</v>
      </c>
      <c r="BC39" s="18" t="s">
        <v>153</v>
      </c>
      <c r="BD39" s="18" t="s">
        <v>72</v>
      </c>
      <c r="BE39" s="16"/>
      <c r="BF39" s="17">
        <v>4506505</v>
      </c>
      <c r="BG39" s="21">
        <v>43585</v>
      </c>
      <c r="BH39" s="17" t="e">
        <f ca="1">UPPER([1]!ENLETRAS(BF39))</f>
        <v>#NAME?</v>
      </c>
    </row>
    <row r="40" spans="1:60" s="23" customFormat="1" ht="27.75" customHeight="1" x14ac:dyDescent="0.25">
      <c r="A40" s="15">
        <v>37</v>
      </c>
      <c r="B40" s="16" t="s">
        <v>211</v>
      </c>
      <c r="C40" s="16" t="s">
        <v>262</v>
      </c>
      <c r="D40" s="14" t="s">
        <v>67</v>
      </c>
      <c r="E40" s="14" t="s">
        <v>95</v>
      </c>
      <c r="F40" s="17">
        <v>33748</v>
      </c>
      <c r="G40" s="16" t="s">
        <v>69</v>
      </c>
      <c r="H40" s="18"/>
      <c r="I40" s="18"/>
      <c r="J40" s="18"/>
      <c r="K40" s="17">
        <v>19413290</v>
      </c>
      <c r="L40" s="16" t="s">
        <v>263</v>
      </c>
      <c r="M40" s="16" t="s">
        <v>71</v>
      </c>
      <c r="N40" s="16" t="s">
        <v>72</v>
      </c>
      <c r="O40" s="19">
        <v>406</v>
      </c>
      <c r="P40" s="19">
        <v>10</v>
      </c>
      <c r="Q40" s="17">
        <v>1202187</v>
      </c>
      <c r="R40" s="17">
        <v>1348977</v>
      </c>
      <c r="S40" s="17">
        <f t="shared" si="13"/>
        <v>1452173.7405000001</v>
      </c>
      <c r="T40" s="17">
        <v>1545694.0056</v>
      </c>
      <c r="U40" s="17">
        <v>1545694</v>
      </c>
      <c r="V40" s="17">
        <f t="shared" si="10"/>
        <v>108198.58000000002</v>
      </c>
      <c r="W40" s="17">
        <f t="shared" si="11"/>
        <v>1653892.58</v>
      </c>
      <c r="X40" s="17">
        <v>1761396</v>
      </c>
      <c r="Y40" s="17">
        <v>1884694</v>
      </c>
      <c r="Z40" s="17">
        <v>2016623</v>
      </c>
      <c r="AA40" s="17">
        <v>2152544</v>
      </c>
      <c r="AB40" s="17">
        <v>2317644</v>
      </c>
      <c r="AC40" s="17"/>
      <c r="AD40" s="17">
        <f t="shared" si="12"/>
        <v>2402006.2415999998</v>
      </c>
      <c r="AE40" s="17">
        <v>2498087</v>
      </c>
      <c r="AF40" s="17">
        <v>2622991</v>
      </c>
      <c r="AG40" s="17">
        <v>2728435</v>
      </c>
      <c r="AH40" s="17">
        <v>2851214.5750000002</v>
      </c>
      <c r="AI40" s="17"/>
      <c r="AJ40" s="17">
        <v>3191137</v>
      </c>
      <c r="AK40" s="17">
        <v>3191137</v>
      </c>
      <c r="AL40" s="17">
        <v>3641997</v>
      </c>
      <c r="AM40" s="17">
        <v>3869091</v>
      </c>
      <c r="AN40" s="17"/>
      <c r="AO40" s="17"/>
      <c r="AP40" s="17"/>
      <c r="AQ40" s="17"/>
      <c r="AR40" s="17" t="e">
        <f ca="1">UPPER([1]!ENLETRAS(AM40))</f>
        <v>#NAME?</v>
      </c>
      <c r="AS40" s="17"/>
      <c r="AT40" s="21">
        <v>39609</v>
      </c>
      <c r="AU40" s="22">
        <f t="shared" ca="1" si="1"/>
        <v>12.261111111111111</v>
      </c>
      <c r="AV40" s="21">
        <v>21307</v>
      </c>
      <c r="AW40" s="22">
        <f t="shared" ca="1" si="2"/>
        <v>62.413698630136984</v>
      </c>
      <c r="AX40" s="16" t="s">
        <v>73</v>
      </c>
      <c r="AY40" s="18" t="s">
        <v>264</v>
      </c>
      <c r="AZ40" s="18"/>
      <c r="BA40" s="16" t="s">
        <v>108</v>
      </c>
      <c r="BB40" s="16" t="s">
        <v>77</v>
      </c>
      <c r="BC40" s="18" t="s">
        <v>265</v>
      </c>
      <c r="BD40" s="18" t="s">
        <v>72</v>
      </c>
      <c r="BE40" s="16"/>
      <c r="BF40" s="17">
        <v>2000749</v>
      </c>
      <c r="BG40" s="21">
        <v>43585</v>
      </c>
      <c r="BH40" s="17" t="e">
        <f ca="1">UPPER([1]!ENLETRAS(BF40))</f>
        <v>#NAME?</v>
      </c>
    </row>
    <row r="41" spans="1:60" s="23" customFormat="1" ht="27.75" customHeight="1" x14ac:dyDescent="0.25">
      <c r="A41" s="15">
        <v>38</v>
      </c>
      <c r="B41" s="16" t="s">
        <v>154</v>
      </c>
      <c r="C41" s="16" t="s">
        <v>198</v>
      </c>
      <c r="D41" s="14" t="s">
        <v>67</v>
      </c>
      <c r="E41" s="14" t="s">
        <v>68</v>
      </c>
      <c r="F41" s="17">
        <v>34430</v>
      </c>
      <c r="G41" s="16" t="s">
        <v>81</v>
      </c>
      <c r="H41" s="18"/>
      <c r="I41" s="18"/>
      <c r="J41" s="18"/>
      <c r="K41" s="17">
        <v>63390085</v>
      </c>
      <c r="L41" s="16" t="s">
        <v>266</v>
      </c>
      <c r="M41" s="16" t="s">
        <v>71</v>
      </c>
      <c r="N41" s="16" t="s">
        <v>72</v>
      </c>
      <c r="O41" s="19">
        <v>406</v>
      </c>
      <c r="P41" s="19">
        <v>10</v>
      </c>
      <c r="Q41" s="17">
        <v>1033141</v>
      </c>
      <c r="R41" s="17">
        <v>1159289</v>
      </c>
      <c r="S41" s="17">
        <f t="shared" si="13"/>
        <v>1247974.6085000001</v>
      </c>
      <c r="T41" s="17">
        <v>1332088.5149999999</v>
      </c>
      <c r="U41" s="17">
        <v>1332089</v>
      </c>
      <c r="V41" s="17">
        <f t="shared" si="10"/>
        <v>93246.23000000001</v>
      </c>
      <c r="W41" s="17">
        <v>1653893</v>
      </c>
      <c r="X41" s="17">
        <v>1761396</v>
      </c>
      <c r="Y41" s="17">
        <v>1884694</v>
      </c>
      <c r="Z41" s="17">
        <v>2016623</v>
      </c>
      <c r="AA41" s="17">
        <v>1855076</v>
      </c>
      <c r="AB41" s="17">
        <v>2317644</v>
      </c>
      <c r="AC41" s="17"/>
      <c r="AD41" s="17">
        <f t="shared" si="12"/>
        <v>2402006.2415999998</v>
      </c>
      <c r="AE41" s="17">
        <v>2498087</v>
      </c>
      <c r="AF41" s="17">
        <v>2622991</v>
      </c>
      <c r="AG41" s="17">
        <v>2728435</v>
      </c>
      <c r="AH41" s="17">
        <v>2851214.5750000002</v>
      </c>
      <c r="AI41" s="17"/>
      <c r="AJ41" s="17">
        <v>3214102</v>
      </c>
      <c r="AK41" s="17">
        <v>3439090</v>
      </c>
      <c r="AL41" s="17">
        <v>3641997</v>
      </c>
      <c r="AM41" s="17">
        <v>3896937</v>
      </c>
      <c r="AN41" s="17" t="s">
        <v>86</v>
      </c>
      <c r="AO41" s="17" t="s">
        <v>87</v>
      </c>
      <c r="AP41" s="17">
        <v>779387</v>
      </c>
      <c r="AQ41" s="17" t="s">
        <v>88</v>
      </c>
      <c r="AR41" s="17" t="e">
        <f ca="1">UPPER([1]!ENLETRAS(AM41))</f>
        <v>#NAME?</v>
      </c>
      <c r="AS41" s="17" t="e">
        <f ca="1">UPPER([1]!ENLETRAS(AP41))</f>
        <v>#NAME?</v>
      </c>
      <c r="AT41" s="21">
        <v>34977</v>
      </c>
      <c r="AU41" s="22">
        <f t="shared" ca="1" si="1"/>
        <v>24.941666666666666</v>
      </c>
      <c r="AV41" s="21">
        <v>21929</v>
      </c>
      <c r="AW41" s="22">
        <f t="shared" ca="1" si="2"/>
        <v>60.709589041095889</v>
      </c>
      <c r="AX41" s="16" t="s">
        <v>73</v>
      </c>
      <c r="AY41" s="18" t="s">
        <v>267</v>
      </c>
      <c r="AZ41" s="18" t="s">
        <v>268</v>
      </c>
      <c r="BA41" s="16" t="s">
        <v>76</v>
      </c>
      <c r="BB41" s="16" t="s">
        <v>123</v>
      </c>
      <c r="BC41" s="18" t="s">
        <v>269</v>
      </c>
      <c r="BD41" s="18" t="s">
        <v>72</v>
      </c>
      <c r="BE41" s="16"/>
      <c r="BF41" s="17">
        <v>5044126</v>
      </c>
      <c r="BG41" s="21">
        <v>43585</v>
      </c>
      <c r="BH41" s="17" t="e">
        <f ca="1">UPPER([1]!ENLETRAS(BF41))</f>
        <v>#NAME?</v>
      </c>
    </row>
    <row r="42" spans="1:60" s="23" customFormat="1" ht="27.75" customHeight="1" x14ac:dyDescent="0.25">
      <c r="A42" s="15">
        <v>39</v>
      </c>
      <c r="B42" s="16" t="s">
        <v>134</v>
      </c>
      <c r="C42" s="16"/>
      <c r="D42" s="14" t="s">
        <v>67</v>
      </c>
      <c r="E42" s="14" t="s">
        <v>68</v>
      </c>
      <c r="F42" s="17">
        <v>34451</v>
      </c>
      <c r="G42" s="16" t="s">
        <v>81</v>
      </c>
      <c r="H42" s="18" t="s">
        <v>199</v>
      </c>
      <c r="I42" s="18" t="s">
        <v>270</v>
      </c>
      <c r="J42" s="18"/>
      <c r="K42" s="17">
        <v>51957313</v>
      </c>
      <c r="L42" s="16" t="s">
        <v>271</v>
      </c>
      <c r="M42" s="16" t="s">
        <v>244</v>
      </c>
      <c r="N42" s="16" t="s">
        <v>84</v>
      </c>
      <c r="O42" s="19">
        <v>202</v>
      </c>
      <c r="P42" s="19" t="s">
        <v>272</v>
      </c>
      <c r="Q42" s="17">
        <v>733686</v>
      </c>
      <c r="R42" s="17">
        <v>823268</v>
      </c>
      <c r="S42" s="17">
        <f t="shared" si="13"/>
        <v>886248.00199999998</v>
      </c>
      <c r="T42" s="17">
        <v>948639.85920000006</v>
      </c>
      <c r="U42" s="17">
        <v>948640</v>
      </c>
      <c r="V42" s="17">
        <f t="shared" si="10"/>
        <v>66404.800000000003</v>
      </c>
      <c r="W42" s="17">
        <f>+U42+V42</f>
        <v>1015044.8</v>
      </c>
      <c r="X42" s="17">
        <v>1081023</v>
      </c>
      <c r="Y42" s="17">
        <v>1156695</v>
      </c>
      <c r="Z42" s="17">
        <v>1237664</v>
      </c>
      <c r="AA42" s="17">
        <v>1321083</v>
      </c>
      <c r="AB42" s="17">
        <v>1422410</v>
      </c>
      <c r="AC42" s="17"/>
      <c r="AD42" s="17">
        <f t="shared" si="12"/>
        <v>1474185.7239999999</v>
      </c>
      <c r="AE42" s="17">
        <v>1533154</v>
      </c>
      <c r="AF42" s="17">
        <v>1609812</v>
      </c>
      <c r="AG42" s="17">
        <v>1674526</v>
      </c>
      <c r="AH42" s="17">
        <v>1749879.67</v>
      </c>
      <c r="AI42" s="17"/>
      <c r="AJ42" s="17">
        <v>1972595</v>
      </c>
      <c r="AK42" s="17">
        <v>2110677</v>
      </c>
      <c r="AL42" s="17">
        <v>2235207</v>
      </c>
      <c r="AM42" s="17">
        <v>2391671</v>
      </c>
      <c r="AN42" s="17" t="s">
        <v>86</v>
      </c>
      <c r="AO42" s="17" t="s">
        <v>87</v>
      </c>
      <c r="AP42" s="17">
        <v>478334</v>
      </c>
      <c r="AQ42" s="17" t="s">
        <v>88</v>
      </c>
      <c r="AR42" s="17" t="e">
        <f ca="1">UPPER([1]!ENLETRAS(AM42))</f>
        <v>#NAME?</v>
      </c>
      <c r="AS42" s="17" t="e">
        <f ca="1">UPPER([1]!ENLETRAS(AP42))</f>
        <v>#NAME?</v>
      </c>
      <c r="AT42" s="21">
        <v>33560</v>
      </c>
      <c r="AU42" s="22">
        <f t="shared" ca="1" si="1"/>
        <v>28.822222222222223</v>
      </c>
      <c r="AV42" s="21">
        <v>25226</v>
      </c>
      <c r="AW42" s="22">
        <f t="shared" ca="1" si="2"/>
        <v>51.676712328767124</v>
      </c>
      <c r="AX42" s="16" t="s">
        <v>73</v>
      </c>
      <c r="AY42" s="18" t="s">
        <v>273</v>
      </c>
      <c r="AZ42" s="18"/>
      <c r="BA42" s="16" t="s">
        <v>101</v>
      </c>
      <c r="BB42" s="16" t="s">
        <v>123</v>
      </c>
      <c r="BC42" s="18" t="s">
        <v>274</v>
      </c>
      <c r="BD42" s="18" t="s">
        <v>111</v>
      </c>
      <c r="BE42" s="16"/>
      <c r="BF42" s="17">
        <v>3904359</v>
      </c>
      <c r="BG42" s="21">
        <v>43585</v>
      </c>
      <c r="BH42" s="17" t="e">
        <f ca="1">UPPER([1]!ENLETRAS(BF42))</f>
        <v>#NAME?</v>
      </c>
    </row>
    <row r="43" spans="1:60" s="23" customFormat="1" ht="27.75" customHeight="1" x14ac:dyDescent="0.25">
      <c r="A43" s="15">
        <v>40</v>
      </c>
      <c r="B43" s="16" t="s">
        <v>65</v>
      </c>
      <c r="C43" s="16"/>
      <c r="D43" s="14" t="s">
        <v>67</v>
      </c>
      <c r="E43" s="14" t="s">
        <v>95</v>
      </c>
      <c r="F43" s="17">
        <v>80383746</v>
      </c>
      <c r="G43" s="16" t="s">
        <v>69</v>
      </c>
      <c r="H43" s="18"/>
      <c r="I43" s="18"/>
      <c r="J43" s="18"/>
      <c r="K43" s="17">
        <v>80383746</v>
      </c>
      <c r="L43" s="16" t="s">
        <v>275</v>
      </c>
      <c r="M43" s="16" t="s">
        <v>71</v>
      </c>
      <c r="N43" s="16" t="s">
        <v>72</v>
      </c>
      <c r="O43" s="19">
        <v>406</v>
      </c>
      <c r="P43" s="19" t="s">
        <v>276</v>
      </c>
      <c r="Q43" s="17">
        <v>647520</v>
      </c>
      <c r="R43" s="17">
        <v>726581</v>
      </c>
      <c r="S43" s="17">
        <f t="shared" si="13"/>
        <v>782164.44649999996</v>
      </c>
      <c r="T43" s="17">
        <f>S43*7.12%+S43</f>
        <v>837854.55509079993</v>
      </c>
      <c r="U43" s="17">
        <v>837854</v>
      </c>
      <c r="V43" s="17">
        <f t="shared" si="10"/>
        <v>58649.780000000006</v>
      </c>
      <c r="W43" s="17">
        <v>1653893</v>
      </c>
      <c r="X43" s="17">
        <v>1761396</v>
      </c>
      <c r="Y43" s="17">
        <v>1884694</v>
      </c>
      <c r="Z43" s="17">
        <v>2016623</v>
      </c>
      <c r="AA43" s="17">
        <v>1406737</v>
      </c>
      <c r="AB43" s="17">
        <v>2317644</v>
      </c>
      <c r="AC43" s="17"/>
      <c r="AD43" s="17">
        <f t="shared" si="12"/>
        <v>2402006.2415999998</v>
      </c>
      <c r="AE43" s="17">
        <v>2498087</v>
      </c>
      <c r="AF43" s="17">
        <v>2622991</v>
      </c>
      <c r="AG43" s="17">
        <v>2728435</v>
      </c>
      <c r="AH43" s="17">
        <v>2851214.5750000002</v>
      </c>
      <c r="AI43" s="17"/>
      <c r="AJ43" s="17">
        <v>2769933</v>
      </c>
      <c r="AK43" s="17">
        <v>2769933</v>
      </c>
      <c r="AL43" s="17">
        <v>3138695</v>
      </c>
      <c r="AM43" s="17">
        <v>3358404</v>
      </c>
      <c r="AN43" s="17"/>
      <c r="AO43" s="17"/>
      <c r="AP43" s="17"/>
      <c r="AQ43" s="17"/>
      <c r="AR43" s="17" t="e">
        <f ca="1">UPPER([1]!ENLETRAS(AM43))</f>
        <v>#NAME?</v>
      </c>
      <c r="AS43" s="17"/>
      <c r="AT43" s="21">
        <v>42179</v>
      </c>
      <c r="AU43" s="22">
        <f t="shared" ca="1" si="1"/>
        <v>5.2222222222222223</v>
      </c>
      <c r="AV43" s="21">
        <v>25067</v>
      </c>
      <c r="AW43" s="22">
        <f t="shared" ca="1" si="2"/>
        <v>52.112328767123287</v>
      </c>
      <c r="AX43" s="16" t="s">
        <v>73</v>
      </c>
      <c r="AY43" s="18"/>
      <c r="AZ43" s="18"/>
      <c r="BA43" s="16" t="s">
        <v>101</v>
      </c>
      <c r="BB43" s="16" t="s">
        <v>77</v>
      </c>
      <c r="BC43" s="18" t="s">
        <v>277</v>
      </c>
      <c r="BD43" s="18" t="s">
        <v>72</v>
      </c>
      <c r="BE43" s="16"/>
      <c r="BF43" s="17">
        <v>7204270</v>
      </c>
      <c r="BG43" s="21">
        <v>43585</v>
      </c>
      <c r="BH43" s="17" t="e">
        <f ca="1">UPPER([1]!ENLETRAS(BF43))</f>
        <v>#NAME?</v>
      </c>
    </row>
    <row r="44" spans="1:60" s="23" customFormat="1" ht="27.75" customHeight="1" x14ac:dyDescent="0.25">
      <c r="A44" s="15">
        <v>41</v>
      </c>
      <c r="B44" s="16" t="s">
        <v>211</v>
      </c>
      <c r="C44" s="16"/>
      <c r="D44" s="14" t="s">
        <v>67</v>
      </c>
      <c r="E44" s="14" t="s">
        <v>95</v>
      </c>
      <c r="F44" s="17">
        <v>34420</v>
      </c>
      <c r="G44" s="16" t="s">
        <v>81</v>
      </c>
      <c r="H44" s="18"/>
      <c r="I44" s="18"/>
      <c r="J44" s="18"/>
      <c r="K44" s="17">
        <v>79672672</v>
      </c>
      <c r="L44" s="16" t="s">
        <v>278</v>
      </c>
      <c r="M44" s="16" t="s">
        <v>71</v>
      </c>
      <c r="N44" s="16" t="s">
        <v>72</v>
      </c>
      <c r="O44" s="19">
        <v>406</v>
      </c>
      <c r="P44" s="19" t="s">
        <v>279</v>
      </c>
      <c r="Q44" s="17">
        <v>1033141</v>
      </c>
      <c r="R44" s="17">
        <v>1159289</v>
      </c>
      <c r="S44" s="17">
        <f t="shared" si="13"/>
        <v>1247974.6085000001</v>
      </c>
      <c r="T44" s="17">
        <v>1332088.5149999999</v>
      </c>
      <c r="U44" s="17">
        <v>1332089</v>
      </c>
      <c r="V44" s="17">
        <f t="shared" si="10"/>
        <v>93246.23000000001</v>
      </c>
      <c r="W44" s="17">
        <f>+U44+V44</f>
        <v>1425335.23</v>
      </c>
      <c r="X44" s="17">
        <v>1517982</v>
      </c>
      <c r="Y44" s="17">
        <v>1624241</v>
      </c>
      <c r="Z44" s="17">
        <v>1737938</v>
      </c>
      <c r="AA44" s="17">
        <v>1737005</v>
      </c>
      <c r="AB44" s="17">
        <v>1997360</v>
      </c>
      <c r="AC44" s="17"/>
      <c r="AD44" s="17">
        <f t="shared" si="12"/>
        <v>2070063.9040000001</v>
      </c>
      <c r="AE44" s="17">
        <v>2152867</v>
      </c>
      <c r="AF44" s="17">
        <v>2260510</v>
      </c>
      <c r="AG44" s="17">
        <v>2351383</v>
      </c>
      <c r="AH44" s="17">
        <v>2457195.2349999999</v>
      </c>
      <c r="AI44" s="17"/>
      <c r="AJ44" s="17">
        <v>3214102</v>
      </c>
      <c r="AK44" s="17">
        <v>3439090</v>
      </c>
      <c r="AL44" s="17">
        <v>3641997</v>
      </c>
      <c r="AM44" s="17">
        <v>3896937</v>
      </c>
      <c r="AN44" s="17" t="s">
        <v>86</v>
      </c>
      <c r="AO44" s="17" t="s">
        <v>87</v>
      </c>
      <c r="AP44" s="17">
        <v>779387</v>
      </c>
      <c r="AQ44" s="17" t="s">
        <v>88</v>
      </c>
      <c r="AR44" s="17" t="e">
        <f ca="1">UPPER([1]!ENLETRAS(AM44))</f>
        <v>#NAME?</v>
      </c>
      <c r="AS44" s="17" t="e">
        <f ca="1">UPPER([1]!ENLETRAS(AP44))</f>
        <v>#NAME?</v>
      </c>
      <c r="AT44" s="21">
        <v>35339</v>
      </c>
      <c r="AU44" s="22">
        <f t="shared" ca="1" si="1"/>
        <v>23.952777777777779</v>
      </c>
      <c r="AV44" s="21">
        <v>27293</v>
      </c>
      <c r="AW44" s="22">
        <f t="shared" ca="1" si="2"/>
        <v>46.013698630136986</v>
      </c>
      <c r="AX44" s="16" t="s">
        <v>73</v>
      </c>
      <c r="AY44" s="18" t="s">
        <v>280</v>
      </c>
      <c r="AZ44" s="18" t="s">
        <v>281</v>
      </c>
      <c r="BA44" s="16" t="s">
        <v>108</v>
      </c>
      <c r="BB44" s="16" t="s">
        <v>123</v>
      </c>
      <c r="BC44" s="18" t="s">
        <v>282</v>
      </c>
      <c r="BD44" s="18" t="s">
        <v>72</v>
      </c>
      <c r="BE44" s="16"/>
      <c r="BF44" s="17">
        <v>4582004</v>
      </c>
      <c r="BG44" s="21">
        <v>43585</v>
      </c>
      <c r="BH44" s="17" t="e">
        <f ca="1">UPPER([1]!ENLETRAS(BF44))</f>
        <v>#NAME?</v>
      </c>
    </row>
    <row r="45" spans="1:60" s="23" customFormat="1" ht="27.75" customHeight="1" x14ac:dyDescent="0.25">
      <c r="A45" s="15">
        <v>42</v>
      </c>
      <c r="B45" s="16" t="s">
        <v>79</v>
      </c>
      <c r="C45" s="16" t="s">
        <v>104</v>
      </c>
      <c r="D45" s="14" t="s">
        <v>67</v>
      </c>
      <c r="E45" s="14" t="s">
        <v>95</v>
      </c>
      <c r="F45" s="17">
        <v>35100</v>
      </c>
      <c r="G45" s="16" t="s">
        <v>81</v>
      </c>
      <c r="H45" s="18"/>
      <c r="I45" s="18"/>
      <c r="J45" s="18"/>
      <c r="K45" s="17">
        <v>4020580</v>
      </c>
      <c r="L45" s="16" t="s">
        <v>283</v>
      </c>
      <c r="M45" s="16" t="s">
        <v>83</v>
      </c>
      <c r="N45" s="16" t="s">
        <v>84</v>
      </c>
      <c r="O45" s="19">
        <v>104</v>
      </c>
      <c r="P45" s="19" t="s">
        <v>106</v>
      </c>
      <c r="Q45" s="17">
        <v>647520</v>
      </c>
      <c r="R45" s="17">
        <v>726581</v>
      </c>
      <c r="S45" s="17">
        <f t="shared" si="13"/>
        <v>782164.44649999996</v>
      </c>
      <c r="T45" s="17">
        <v>837854</v>
      </c>
      <c r="U45" s="17">
        <v>837854</v>
      </c>
      <c r="V45" s="17">
        <f t="shared" si="10"/>
        <v>58649.780000000006</v>
      </c>
      <c r="W45" s="17">
        <f>+U45+V45</f>
        <v>896503.78</v>
      </c>
      <c r="X45" s="17">
        <v>954777</v>
      </c>
      <c r="Y45" s="17">
        <v>1021611</v>
      </c>
      <c r="Z45" s="17">
        <v>1093124</v>
      </c>
      <c r="AA45" s="17">
        <v>1166801</v>
      </c>
      <c r="AB45" s="17">
        <v>1256295</v>
      </c>
      <c r="AC45" s="17"/>
      <c r="AD45" s="17">
        <f t="shared" si="12"/>
        <v>1302024.138</v>
      </c>
      <c r="AE45" s="17">
        <v>1354105</v>
      </c>
      <c r="AF45" s="17">
        <v>1421810</v>
      </c>
      <c r="AG45" s="17">
        <v>1478967</v>
      </c>
      <c r="AH45" s="17">
        <v>1545520.5149999999</v>
      </c>
      <c r="AI45" s="17"/>
      <c r="AJ45" s="17">
        <v>1742226</v>
      </c>
      <c r="AK45" s="17">
        <v>1864182</v>
      </c>
      <c r="AL45" s="17">
        <v>1974169</v>
      </c>
      <c r="AM45" s="17">
        <v>2112361</v>
      </c>
      <c r="AN45" s="17" t="s">
        <v>86</v>
      </c>
      <c r="AO45" s="17" t="s">
        <v>87</v>
      </c>
      <c r="AP45" s="17">
        <v>422472</v>
      </c>
      <c r="AQ45" s="17" t="s">
        <v>88</v>
      </c>
      <c r="AR45" s="17" t="e">
        <f ca="1">UPPER([1]!ENLETRAS(AM45))</f>
        <v>#NAME?</v>
      </c>
      <c r="AS45" s="17" t="e">
        <f ca="1">UPPER([1]!ENLETRAS(AP45))</f>
        <v>#NAME?</v>
      </c>
      <c r="AT45" s="21">
        <v>34689</v>
      </c>
      <c r="AU45" s="22">
        <f t="shared" ca="1" si="1"/>
        <v>25.730555555555554</v>
      </c>
      <c r="AV45" s="21">
        <v>17858</v>
      </c>
      <c r="AW45" s="22">
        <f t="shared" ca="1" si="2"/>
        <v>71.863013698630141</v>
      </c>
      <c r="AX45" s="16" t="s">
        <v>73</v>
      </c>
      <c r="AY45" s="18" t="s">
        <v>284</v>
      </c>
      <c r="AZ45" s="18"/>
      <c r="BA45" s="16" t="s">
        <v>108</v>
      </c>
      <c r="BB45" s="16" t="s">
        <v>123</v>
      </c>
      <c r="BC45" s="18" t="s">
        <v>110</v>
      </c>
      <c r="BD45" s="18" t="s">
        <v>111</v>
      </c>
      <c r="BE45" s="16"/>
      <c r="BF45" s="17">
        <v>4728135</v>
      </c>
      <c r="BG45" s="21">
        <v>43585</v>
      </c>
      <c r="BH45" s="17" t="e">
        <f ca="1">UPPER([1]!ENLETRAS(BF45))</f>
        <v>#NAME?</v>
      </c>
    </row>
    <row r="46" spans="1:60" s="23" customFormat="1" ht="27.75" customHeight="1" x14ac:dyDescent="0.25">
      <c r="A46" s="15">
        <v>43</v>
      </c>
      <c r="B46" s="16" t="s">
        <v>79</v>
      </c>
      <c r="C46" s="16" t="s">
        <v>80</v>
      </c>
      <c r="D46" s="14" t="s">
        <v>67</v>
      </c>
      <c r="E46" s="14" t="s">
        <v>95</v>
      </c>
      <c r="F46" s="17">
        <v>80041950</v>
      </c>
      <c r="G46" s="16" t="s">
        <v>69</v>
      </c>
      <c r="H46" s="18"/>
      <c r="I46" s="18"/>
      <c r="J46" s="18"/>
      <c r="K46" s="17">
        <v>80041950</v>
      </c>
      <c r="L46" s="16" t="s">
        <v>285</v>
      </c>
      <c r="M46" s="16" t="s">
        <v>71</v>
      </c>
      <c r="N46" s="16" t="s">
        <v>72</v>
      </c>
      <c r="O46" s="19">
        <v>406</v>
      </c>
      <c r="P46" s="19">
        <v>10</v>
      </c>
      <c r="Q46" s="17">
        <v>647520</v>
      </c>
      <c r="R46" s="17">
        <v>726581</v>
      </c>
      <c r="S46" s="17">
        <f t="shared" si="13"/>
        <v>782164.44649999996</v>
      </c>
      <c r="T46" s="17">
        <f>S46*7.12%+S46</f>
        <v>837854.55509079993</v>
      </c>
      <c r="U46" s="17">
        <v>837854</v>
      </c>
      <c r="V46" s="17">
        <f t="shared" si="10"/>
        <v>58649.780000000006</v>
      </c>
      <c r="W46" s="17">
        <v>1653893</v>
      </c>
      <c r="X46" s="17">
        <v>1761396</v>
      </c>
      <c r="Y46" s="17">
        <v>1884694</v>
      </c>
      <c r="Z46" s="17">
        <v>2016623</v>
      </c>
      <c r="AA46" s="17">
        <v>1855076</v>
      </c>
      <c r="AB46" s="17">
        <v>2317644</v>
      </c>
      <c r="AC46" s="17"/>
      <c r="AD46" s="17">
        <f t="shared" si="12"/>
        <v>2402006.2415999998</v>
      </c>
      <c r="AE46" s="17">
        <v>2498087</v>
      </c>
      <c r="AF46" s="17">
        <v>2622991</v>
      </c>
      <c r="AG46" s="17">
        <v>2728435</v>
      </c>
      <c r="AH46" s="17">
        <v>2851214.5750000002</v>
      </c>
      <c r="AI46" s="17"/>
      <c r="AJ46" s="17">
        <v>3214102</v>
      </c>
      <c r="AK46" s="17">
        <v>3214102</v>
      </c>
      <c r="AL46" s="17">
        <v>3641997</v>
      </c>
      <c r="AM46" s="17">
        <v>3896937</v>
      </c>
      <c r="AN46" s="17"/>
      <c r="AO46" s="17"/>
      <c r="AP46" s="17"/>
      <c r="AQ46" s="17"/>
      <c r="AR46" s="17" t="e">
        <f ca="1">UPPER([1]!ENLETRAS(AM46))</f>
        <v>#NAME?</v>
      </c>
      <c r="AS46" s="17"/>
      <c r="AT46" s="21">
        <v>41458</v>
      </c>
      <c r="AU46" s="22">
        <f t="shared" ca="1" si="1"/>
        <v>7.197222222222222</v>
      </c>
      <c r="AV46" s="21">
        <v>30728</v>
      </c>
      <c r="AW46" s="22">
        <f t="shared" ca="1" si="2"/>
        <v>36.602739726027394</v>
      </c>
      <c r="AX46" s="16" t="s">
        <v>73</v>
      </c>
      <c r="AY46" s="18" t="s">
        <v>286</v>
      </c>
      <c r="AZ46" s="18"/>
      <c r="BA46" s="16" t="s">
        <v>230</v>
      </c>
      <c r="BB46" s="16" t="s">
        <v>123</v>
      </c>
      <c r="BC46" s="18"/>
      <c r="BD46" s="18" t="s">
        <v>72</v>
      </c>
      <c r="BE46" s="16"/>
      <c r="BF46" s="17">
        <v>12092313</v>
      </c>
      <c r="BG46" s="21">
        <v>43585</v>
      </c>
      <c r="BH46" s="17" t="e">
        <f ca="1">UPPER([1]!ENLETRAS(BF46))</f>
        <v>#NAME?</v>
      </c>
    </row>
    <row r="47" spans="1:60" s="23" customFormat="1" ht="27.75" customHeight="1" x14ac:dyDescent="0.2">
      <c r="A47" s="15">
        <v>44</v>
      </c>
      <c r="B47" s="16" t="s">
        <v>79</v>
      </c>
      <c r="C47" s="16"/>
      <c r="D47" s="14" t="s">
        <v>141</v>
      </c>
      <c r="E47" s="14" t="s">
        <v>95</v>
      </c>
      <c r="F47" s="17">
        <v>1032395960</v>
      </c>
      <c r="G47" s="16" t="s">
        <v>142</v>
      </c>
      <c r="H47" s="18"/>
      <c r="I47" s="18"/>
      <c r="J47" s="18"/>
      <c r="K47" s="17">
        <v>1032395960</v>
      </c>
      <c r="L47" s="16" t="s">
        <v>287</v>
      </c>
      <c r="M47" s="16" t="s">
        <v>178</v>
      </c>
      <c r="N47" s="16" t="s">
        <v>78</v>
      </c>
      <c r="O47" s="19" t="s">
        <v>179</v>
      </c>
      <c r="P47" s="19" t="s">
        <v>85</v>
      </c>
      <c r="Q47" s="17">
        <v>3848035</v>
      </c>
      <c r="R47" s="17">
        <v>4483045</v>
      </c>
      <c r="S47" s="17">
        <f>R47*1.0468</f>
        <v>4692851.5060000001</v>
      </c>
      <c r="T47" s="17">
        <v>4878220</v>
      </c>
      <c r="U47" s="17">
        <v>4878220</v>
      </c>
      <c r="V47" s="17"/>
      <c r="W47" s="17">
        <v>5166035</v>
      </c>
      <c r="X47" s="17">
        <v>5450167</v>
      </c>
      <c r="Y47" s="17">
        <v>5777177</v>
      </c>
      <c r="Z47" s="17">
        <v>6037150</v>
      </c>
      <c r="AA47" s="17">
        <v>6380664</v>
      </c>
      <c r="AB47" s="17">
        <v>6870061</v>
      </c>
      <c r="AC47" s="17"/>
      <c r="AD47" s="17"/>
      <c r="AE47" s="17">
        <v>7359207</v>
      </c>
      <c r="AF47" s="17">
        <v>7727167</v>
      </c>
      <c r="AG47" s="17">
        <v>7992982</v>
      </c>
      <c r="AH47" s="17">
        <v>8227976</v>
      </c>
      <c r="AI47" s="17"/>
      <c r="AJ47" s="17">
        <v>9280506</v>
      </c>
      <c r="AK47" s="17">
        <v>9906940</v>
      </c>
      <c r="AL47" s="17" t="s">
        <v>180</v>
      </c>
      <c r="AM47" s="29">
        <v>10879707</v>
      </c>
      <c r="AN47" s="17"/>
      <c r="AO47" s="17"/>
      <c r="AP47" s="17"/>
      <c r="AQ47" s="17"/>
      <c r="AR47" s="17" t="e">
        <f ca="1">UPPER([1]!ENLETRAS(AM47))</f>
        <v>#NAME?</v>
      </c>
      <c r="AS47" s="17"/>
      <c r="AT47" s="21">
        <v>43304</v>
      </c>
      <c r="AU47" s="22">
        <f t="shared" ca="1" si="1"/>
        <v>2.1416666666666666</v>
      </c>
      <c r="AV47" s="21">
        <v>32022</v>
      </c>
      <c r="AW47" s="22">
        <f t="shared" ca="1" si="2"/>
        <v>33.057534246575344</v>
      </c>
      <c r="AX47" s="16" t="s">
        <v>146</v>
      </c>
      <c r="AY47" s="18" t="s">
        <v>288</v>
      </c>
      <c r="AZ47" s="18" t="s">
        <v>289</v>
      </c>
      <c r="BA47" s="16" t="s">
        <v>108</v>
      </c>
      <c r="BB47" s="16" t="s">
        <v>290</v>
      </c>
      <c r="BC47" s="18"/>
      <c r="BD47" s="18" t="s">
        <v>72</v>
      </c>
      <c r="BE47" s="16"/>
      <c r="BF47" s="17">
        <v>4656600</v>
      </c>
      <c r="BG47" s="21">
        <v>43585</v>
      </c>
      <c r="BH47" s="17" t="e">
        <f ca="1">UPPER([1]!ENLETRAS(BF47))</f>
        <v>#NAME?</v>
      </c>
    </row>
    <row r="48" spans="1:60" s="23" customFormat="1" ht="27.75" customHeight="1" x14ac:dyDescent="0.25">
      <c r="A48" s="15">
        <v>45</v>
      </c>
      <c r="B48" s="16" t="s">
        <v>126</v>
      </c>
      <c r="C48" s="16"/>
      <c r="D48" s="14" t="s">
        <v>67</v>
      </c>
      <c r="E48" s="14" t="s">
        <v>95</v>
      </c>
      <c r="F48" s="17">
        <v>35310</v>
      </c>
      <c r="G48" s="16" t="s">
        <v>81</v>
      </c>
      <c r="H48" s="18" t="s">
        <v>96</v>
      </c>
      <c r="I48" s="18" t="s">
        <v>172</v>
      </c>
      <c r="J48" s="18" t="s">
        <v>291</v>
      </c>
      <c r="K48" s="17">
        <v>79231786</v>
      </c>
      <c r="L48" s="16" t="s">
        <v>292</v>
      </c>
      <c r="M48" s="16" t="s">
        <v>157</v>
      </c>
      <c r="N48" s="16" t="s">
        <v>84</v>
      </c>
      <c r="O48" s="19">
        <v>201</v>
      </c>
      <c r="P48" s="19" t="s">
        <v>130</v>
      </c>
      <c r="Q48" s="17">
        <v>667159</v>
      </c>
      <c r="R48" s="17">
        <v>748618</v>
      </c>
      <c r="S48" s="17">
        <f>R48*1.0765</f>
        <v>805887.277</v>
      </c>
      <c r="T48" s="17">
        <v>862943.79960000003</v>
      </c>
      <c r="U48" s="17">
        <v>862944</v>
      </c>
      <c r="V48" s="17">
        <f>+U48*0.07</f>
        <v>60406.080000000009</v>
      </c>
      <c r="W48" s="17">
        <f>+U48+V48</f>
        <v>923350.08</v>
      </c>
      <c r="X48" s="17">
        <v>983368</v>
      </c>
      <c r="Y48" s="17">
        <v>1052204</v>
      </c>
      <c r="Z48" s="17">
        <v>1125858</v>
      </c>
      <c r="AA48" s="17">
        <v>1201741</v>
      </c>
      <c r="AB48" s="17">
        <v>1293915</v>
      </c>
      <c r="AC48" s="17"/>
      <c r="AD48" s="17">
        <f>(AB48*3.64%)+AB48</f>
        <v>1341013.5060000001</v>
      </c>
      <c r="AE48" s="17">
        <v>1394655</v>
      </c>
      <c r="AF48" s="17">
        <v>1464388</v>
      </c>
      <c r="AG48" s="17">
        <v>1523256</v>
      </c>
      <c r="AH48" s="17">
        <v>1591802.52</v>
      </c>
      <c r="AI48" s="17"/>
      <c r="AJ48" s="17">
        <v>1794399</v>
      </c>
      <c r="AK48" s="17">
        <v>1920007</v>
      </c>
      <c r="AL48" s="17">
        <v>2033288</v>
      </c>
      <c r="AM48" s="17">
        <v>2175618</v>
      </c>
      <c r="AN48" s="17" t="s">
        <v>86</v>
      </c>
      <c r="AO48" s="17" t="s">
        <v>87</v>
      </c>
      <c r="AP48" s="17">
        <v>435124</v>
      </c>
      <c r="AQ48" s="17" t="s">
        <v>88</v>
      </c>
      <c r="AR48" s="17" t="e">
        <f ca="1">UPPER([1]!ENLETRAS(AM48))</f>
        <v>#NAME?</v>
      </c>
      <c r="AS48" s="17" t="e">
        <f ca="1">UPPER([1]!ENLETRAS(AP48))</f>
        <v>#NAME?</v>
      </c>
      <c r="AT48" s="21">
        <v>34954</v>
      </c>
      <c r="AU48" s="22">
        <f t="shared" ca="1" si="1"/>
        <v>25.005555555555556</v>
      </c>
      <c r="AV48" s="21">
        <v>22227</v>
      </c>
      <c r="AW48" s="22">
        <f t="shared" ca="1" si="2"/>
        <v>59.893150684931506</v>
      </c>
      <c r="AX48" s="16" t="s">
        <v>73</v>
      </c>
      <c r="AY48" s="18" t="s">
        <v>293</v>
      </c>
      <c r="AZ48" s="18" t="s">
        <v>294</v>
      </c>
      <c r="BA48" s="16" t="s">
        <v>101</v>
      </c>
      <c r="BB48" s="16" t="s">
        <v>123</v>
      </c>
      <c r="BC48" s="18" t="s">
        <v>231</v>
      </c>
      <c r="BD48" s="18" t="s">
        <v>176</v>
      </c>
      <c r="BE48" s="16"/>
      <c r="BF48" s="17">
        <v>5165464</v>
      </c>
      <c r="BG48" s="21">
        <v>43585</v>
      </c>
      <c r="BH48" s="17" t="e">
        <f ca="1">UPPER([1]!ENLETRAS(BF48))</f>
        <v>#NAME?</v>
      </c>
    </row>
    <row r="49" spans="1:60" s="23" customFormat="1" ht="27.75" customHeight="1" x14ac:dyDescent="0.25">
      <c r="A49" s="15">
        <v>46</v>
      </c>
      <c r="B49" s="16" t="s">
        <v>79</v>
      </c>
      <c r="C49" s="16" t="s">
        <v>104</v>
      </c>
      <c r="D49" s="14" t="s">
        <v>67</v>
      </c>
      <c r="E49" s="14" t="s">
        <v>95</v>
      </c>
      <c r="F49" s="17">
        <v>35372</v>
      </c>
      <c r="G49" s="16" t="s">
        <v>81</v>
      </c>
      <c r="H49" s="18"/>
      <c r="I49" s="18"/>
      <c r="J49" s="18"/>
      <c r="K49" s="17">
        <v>79525581</v>
      </c>
      <c r="L49" s="16" t="s">
        <v>295</v>
      </c>
      <c r="M49" s="16" t="s">
        <v>99</v>
      </c>
      <c r="N49" s="16" t="s">
        <v>84</v>
      </c>
      <c r="O49" s="19">
        <v>104</v>
      </c>
      <c r="P49" s="19" t="s">
        <v>85</v>
      </c>
      <c r="Q49" s="17">
        <v>708978</v>
      </c>
      <c r="R49" s="17">
        <v>795543</v>
      </c>
      <c r="S49" s="17">
        <f>R49*1.0765</f>
        <v>856402.03949999996</v>
      </c>
      <c r="T49" s="17">
        <v>916692.70079999999</v>
      </c>
      <c r="U49" s="17">
        <v>916693</v>
      </c>
      <c r="V49" s="17">
        <f>+U49*0.07</f>
        <v>64168.510000000009</v>
      </c>
      <c r="W49" s="17">
        <f>+U49+V49</f>
        <v>980861.51</v>
      </c>
      <c r="X49" s="17">
        <v>1044618</v>
      </c>
      <c r="Y49" s="17">
        <v>1117741</v>
      </c>
      <c r="Z49" s="17">
        <v>1195983</v>
      </c>
      <c r="AA49" s="17">
        <v>1276593</v>
      </c>
      <c r="AB49" s="17">
        <v>1374508</v>
      </c>
      <c r="AC49" s="17"/>
      <c r="AD49" s="17">
        <f>(AB49*3.64%)+AB49</f>
        <v>1424540.0911999999</v>
      </c>
      <c r="AE49" s="17">
        <v>1481522</v>
      </c>
      <c r="AF49" s="17">
        <v>1555589</v>
      </c>
      <c r="AG49" s="17">
        <v>1618133</v>
      </c>
      <c r="AH49" s="17">
        <v>1690948.9850000001</v>
      </c>
      <c r="AI49" s="17"/>
      <c r="AJ49" s="17">
        <v>1906164</v>
      </c>
      <c r="AK49" s="17">
        <v>2039596</v>
      </c>
      <c r="AL49" s="17">
        <v>2159933</v>
      </c>
      <c r="AM49" s="17">
        <v>2311128</v>
      </c>
      <c r="AN49" s="17" t="s">
        <v>86</v>
      </c>
      <c r="AO49" s="17" t="s">
        <v>87</v>
      </c>
      <c r="AP49" s="17">
        <v>462226</v>
      </c>
      <c r="AQ49" s="17" t="s">
        <v>88</v>
      </c>
      <c r="AR49" s="17" t="e">
        <f ca="1">UPPER([1]!ENLETRAS(AM49))</f>
        <v>#NAME?</v>
      </c>
      <c r="AS49" s="17" t="e">
        <f ca="1">UPPER([1]!ENLETRAS(AP49))</f>
        <v>#NAME?</v>
      </c>
      <c r="AT49" s="21">
        <v>33247</v>
      </c>
      <c r="AU49" s="22">
        <f t="shared" ca="1" si="1"/>
        <v>29.680555555555557</v>
      </c>
      <c r="AV49" s="21">
        <v>25603</v>
      </c>
      <c r="AW49" s="22">
        <f t="shared" ca="1" si="2"/>
        <v>50.643835616438359</v>
      </c>
      <c r="AX49" s="16" t="s">
        <v>73</v>
      </c>
      <c r="AY49" s="18" t="s">
        <v>296</v>
      </c>
      <c r="AZ49" s="18"/>
      <c r="BA49" s="16" t="s">
        <v>101</v>
      </c>
      <c r="BB49" s="16" t="s">
        <v>77</v>
      </c>
      <c r="BC49" s="18" t="s">
        <v>171</v>
      </c>
      <c r="BD49" s="18" t="s">
        <v>111</v>
      </c>
      <c r="BE49" s="16"/>
      <c r="BF49" s="17">
        <v>4414534</v>
      </c>
      <c r="BG49" s="21">
        <v>43585</v>
      </c>
      <c r="BH49" s="17" t="e">
        <f ca="1">UPPER([1]!ENLETRAS(BF49))</f>
        <v>#NAME?</v>
      </c>
    </row>
    <row r="50" spans="1:60" s="23" customFormat="1" ht="27.75" customHeight="1" x14ac:dyDescent="0.25">
      <c r="A50" s="15">
        <v>47</v>
      </c>
      <c r="B50" s="16" t="s">
        <v>79</v>
      </c>
      <c r="C50" s="16" t="s">
        <v>104</v>
      </c>
      <c r="D50" s="14" t="s">
        <v>67</v>
      </c>
      <c r="E50" s="14" t="s">
        <v>68</v>
      </c>
      <c r="F50" s="17">
        <v>35401</v>
      </c>
      <c r="G50" s="16" t="s">
        <v>81</v>
      </c>
      <c r="H50" s="18"/>
      <c r="I50" s="18"/>
      <c r="J50" s="18"/>
      <c r="K50" s="17">
        <v>20357513</v>
      </c>
      <c r="L50" s="16" t="s">
        <v>297</v>
      </c>
      <c r="M50" s="16" t="s">
        <v>83</v>
      </c>
      <c r="N50" s="16" t="s">
        <v>84</v>
      </c>
      <c r="O50" s="19">
        <v>104</v>
      </c>
      <c r="P50" s="19" t="s">
        <v>106</v>
      </c>
      <c r="Q50" s="17">
        <v>647520</v>
      </c>
      <c r="R50" s="17">
        <v>726581</v>
      </c>
      <c r="S50" s="17">
        <v>782164</v>
      </c>
      <c r="T50" s="17">
        <v>837854.07680000004</v>
      </c>
      <c r="U50" s="17">
        <v>837854</v>
      </c>
      <c r="V50" s="17">
        <f>+U50*0.07</f>
        <v>58649.780000000006</v>
      </c>
      <c r="W50" s="17">
        <f>+U50+V50</f>
        <v>896503.78</v>
      </c>
      <c r="X50" s="17">
        <v>954777</v>
      </c>
      <c r="Y50" s="17">
        <v>1021611</v>
      </c>
      <c r="Z50" s="17">
        <v>1093124</v>
      </c>
      <c r="AA50" s="17">
        <v>1166801</v>
      </c>
      <c r="AB50" s="17">
        <v>1256295</v>
      </c>
      <c r="AC50" s="17"/>
      <c r="AD50" s="17">
        <f>(AB50*3.64%)+AB50</f>
        <v>1302024.138</v>
      </c>
      <c r="AE50" s="17">
        <v>1354105</v>
      </c>
      <c r="AF50" s="17">
        <v>1421810</v>
      </c>
      <c r="AG50" s="17">
        <v>1478967</v>
      </c>
      <c r="AH50" s="17">
        <v>1545520.5149999999</v>
      </c>
      <c r="AI50" s="17"/>
      <c r="AJ50" s="17">
        <v>1742226</v>
      </c>
      <c r="AK50" s="17">
        <v>1864182</v>
      </c>
      <c r="AL50" s="17">
        <v>1974169</v>
      </c>
      <c r="AM50" s="17">
        <v>2112361</v>
      </c>
      <c r="AN50" s="17" t="s">
        <v>86</v>
      </c>
      <c r="AO50" s="17" t="s">
        <v>87</v>
      </c>
      <c r="AP50" s="17">
        <v>422472</v>
      </c>
      <c r="AQ50" s="17" t="s">
        <v>88</v>
      </c>
      <c r="AR50" s="17" t="e">
        <f ca="1">UPPER([1]!ENLETRAS(AM50))</f>
        <v>#NAME?</v>
      </c>
      <c r="AS50" s="17" t="e">
        <f ca="1">UPPER([1]!ENLETRAS(AP50))</f>
        <v>#NAME?</v>
      </c>
      <c r="AT50" s="21">
        <v>33865</v>
      </c>
      <c r="AU50" s="22">
        <f t="shared" ca="1" si="1"/>
        <v>27.988888888888887</v>
      </c>
      <c r="AV50" s="21">
        <v>22610</v>
      </c>
      <c r="AW50" s="22">
        <f t="shared" ca="1" si="2"/>
        <v>58.843835616438355</v>
      </c>
      <c r="AX50" s="16" t="s">
        <v>73</v>
      </c>
      <c r="AY50" s="18" t="s">
        <v>298</v>
      </c>
      <c r="AZ50" s="18"/>
      <c r="BA50" s="16" t="s">
        <v>101</v>
      </c>
      <c r="BB50" s="16" t="s">
        <v>92</v>
      </c>
      <c r="BC50" s="18" t="s">
        <v>110</v>
      </c>
      <c r="BD50" s="18" t="s">
        <v>176</v>
      </c>
      <c r="BE50" s="16"/>
      <c r="BF50" s="17">
        <v>15915176</v>
      </c>
      <c r="BG50" s="21">
        <v>43585</v>
      </c>
      <c r="BH50" s="17" t="e">
        <f ca="1">UPPER([1]!ENLETRAS(BF50))</f>
        <v>#NAME?</v>
      </c>
    </row>
    <row r="51" spans="1:60" s="23" customFormat="1" ht="27.75" customHeight="1" x14ac:dyDescent="0.2">
      <c r="A51" s="15">
        <v>48</v>
      </c>
      <c r="B51" s="16" t="s">
        <v>299</v>
      </c>
      <c r="C51" s="16"/>
      <c r="D51" s="14" t="s">
        <v>141</v>
      </c>
      <c r="E51" s="14" t="s">
        <v>95</v>
      </c>
      <c r="F51" s="17">
        <v>80654580</v>
      </c>
      <c r="G51" s="16" t="s">
        <v>142</v>
      </c>
      <c r="H51" s="18"/>
      <c r="I51" s="18"/>
      <c r="J51" s="18"/>
      <c r="K51" s="17">
        <v>80654580</v>
      </c>
      <c r="L51" s="16" t="s">
        <v>300</v>
      </c>
      <c r="M51" s="16" t="s">
        <v>301</v>
      </c>
      <c r="N51" s="16" t="s">
        <v>78</v>
      </c>
      <c r="O51" s="19" t="s">
        <v>302</v>
      </c>
      <c r="P51" s="19" t="s">
        <v>303</v>
      </c>
      <c r="Q51" s="17">
        <v>6264384</v>
      </c>
      <c r="R51" s="17">
        <v>6812518</v>
      </c>
      <c r="S51" s="17">
        <f>R51*1.0474</f>
        <v>7135431.3532000007</v>
      </c>
      <c r="T51" s="17">
        <f>3692586*2</f>
        <v>7385172</v>
      </c>
      <c r="U51" s="17">
        <v>7385172</v>
      </c>
      <c r="V51" s="17"/>
      <c r="W51" s="17">
        <v>7699042</v>
      </c>
      <c r="X51" s="17">
        <v>8122488</v>
      </c>
      <c r="Y51" s="17">
        <v>8528612</v>
      </c>
      <c r="Z51" s="17">
        <v>8912400</v>
      </c>
      <c r="AA51" s="17">
        <v>9419516</v>
      </c>
      <c r="AB51" s="17">
        <v>10141993</v>
      </c>
      <c r="AC51" s="17"/>
      <c r="AD51" s="17">
        <v>10344830</v>
      </c>
      <c r="AE51" s="17">
        <v>10737936</v>
      </c>
      <c r="AF51" s="17">
        <v>11274830</v>
      </c>
      <c r="AG51" s="17">
        <v>11662684</v>
      </c>
      <c r="AH51" s="17">
        <v>12005566</v>
      </c>
      <c r="AI51" s="17"/>
      <c r="AJ51" s="17">
        <v>11724036</v>
      </c>
      <c r="AK51" s="17">
        <v>12515408</v>
      </c>
      <c r="AL51" s="17" t="s">
        <v>304</v>
      </c>
      <c r="AM51" s="29">
        <v>13744313</v>
      </c>
      <c r="AN51" s="17"/>
      <c r="AO51" s="17"/>
      <c r="AP51" s="17"/>
      <c r="AQ51" s="17"/>
      <c r="AR51" s="17" t="e">
        <f ca="1">UPPER([1]!ENLETRAS(AM51))</f>
        <v>#NAME?</v>
      </c>
      <c r="AS51" s="17"/>
      <c r="AT51" s="21">
        <v>42410</v>
      </c>
      <c r="AU51" s="22">
        <f t="shared" ca="1" si="1"/>
        <v>4.5944444444444441</v>
      </c>
      <c r="AV51" s="21">
        <v>28477</v>
      </c>
      <c r="AW51" s="22">
        <f t="shared" ca="1" si="2"/>
        <v>42.769863013698632</v>
      </c>
      <c r="AX51" s="16" t="s">
        <v>146</v>
      </c>
      <c r="AY51" s="18" t="s">
        <v>305</v>
      </c>
      <c r="AZ51" s="18"/>
      <c r="BA51" s="16" t="s">
        <v>101</v>
      </c>
      <c r="BB51" s="16" t="s">
        <v>123</v>
      </c>
      <c r="BC51" s="18"/>
      <c r="BD51" s="18" t="s">
        <v>72</v>
      </c>
      <c r="BE51" s="16"/>
      <c r="BF51" s="17">
        <v>2648248</v>
      </c>
      <c r="BG51" s="21">
        <v>43585</v>
      </c>
      <c r="BH51" s="17" t="e">
        <f ca="1">UPPER([1]!ENLETRAS(BF51))</f>
        <v>#NAME?</v>
      </c>
    </row>
    <row r="52" spans="1:60" s="23" customFormat="1" ht="27.75" customHeight="1" x14ac:dyDescent="0.25">
      <c r="A52" s="15">
        <v>49</v>
      </c>
      <c r="B52" s="16" t="s">
        <v>126</v>
      </c>
      <c r="C52" s="16" t="s">
        <v>140</v>
      </c>
      <c r="D52" s="14" t="s">
        <v>226</v>
      </c>
      <c r="E52" s="14" t="s">
        <v>95</v>
      </c>
      <c r="F52" s="17">
        <v>80402590</v>
      </c>
      <c r="G52" s="16" t="s">
        <v>69</v>
      </c>
      <c r="H52" s="18"/>
      <c r="I52" s="18"/>
      <c r="J52" s="18"/>
      <c r="K52" s="17">
        <v>80402590</v>
      </c>
      <c r="L52" s="16" t="s">
        <v>306</v>
      </c>
      <c r="M52" s="16" t="s">
        <v>83</v>
      </c>
      <c r="N52" s="16" t="s">
        <v>84</v>
      </c>
      <c r="O52" s="19">
        <v>104</v>
      </c>
      <c r="P52" s="19" t="s">
        <v>130</v>
      </c>
      <c r="Q52" s="17">
        <v>667159</v>
      </c>
      <c r="R52" s="17">
        <v>748618</v>
      </c>
      <c r="S52" s="17">
        <f>R52*1.0765</f>
        <v>805887.277</v>
      </c>
      <c r="T52" s="17">
        <v>862943.79960000003</v>
      </c>
      <c r="U52" s="17">
        <v>862944</v>
      </c>
      <c r="V52" s="17">
        <f>+U52*0.07</f>
        <v>60406.080000000009</v>
      </c>
      <c r="W52" s="17">
        <f>+U52+V52</f>
        <v>923350.08</v>
      </c>
      <c r="X52" s="17">
        <v>983368</v>
      </c>
      <c r="Y52" s="17">
        <v>1052204</v>
      </c>
      <c r="Z52" s="17">
        <v>1125858</v>
      </c>
      <c r="AA52" s="17">
        <v>1201741</v>
      </c>
      <c r="AB52" s="17">
        <v>1293915</v>
      </c>
      <c r="AC52" s="17"/>
      <c r="AD52" s="17"/>
      <c r="AE52" s="17">
        <v>1394655</v>
      </c>
      <c r="AF52" s="17">
        <v>1464388</v>
      </c>
      <c r="AG52" s="17">
        <v>1523256</v>
      </c>
      <c r="AH52" s="17">
        <v>1591802.52</v>
      </c>
      <c r="AI52" s="17"/>
      <c r="AJ52" s="17">
        <v>1794399</v>
      </c>
      <c r="AK52" s="17">
        <v>1920007</v>
      </c>
      <c r="AL52" s="17">
        <v>2033288</v>
      </c>
      <c r="AM52" s="17">
        <v>2175618</v>
      </c>
      <c r="AN52" s="17"/>
      <c r="AO52" s="17"/>
      <c r="AP52" s="17"/>
      <c r="AQ52" s="17"/>
      <c r="AR52" s="17" t="e">
        <f ca="1">UPPER([1]!ENLETRAS(AM52))</f>
        <v>#NAME?</v>
      </c>
      <c r="AS52" s="17"/>
      <c r="AT52" s="21">
        <v>41079</v>
      </c>
      <c r="AU52" s="22">
        <f t="shared" ca="1" si="1"/>
        <v>8.2361111111111107</v>
      </c>
      <c r="AV52" s="21">
        <v>26307</v>
      </c>
      <c r="AW52" s="22">
        <f t="shared" ca="1" si="2"/>
        <v>48.715068493150682</v>
      </c>
      <c r="AX52" s="16" t="s">
        <v>73</v>
      </c>
      <c r="AY52" s="18" t="s">
        <v>307</v>
      </c>
      <c r="AZ52" s="18"/>
      <c r="BA52" s="16" t="s">
        <v>101</v>
      </c>
      <c r="BB52" s="16" t="s">
        <v>123</v>
      </c>
      <c r="BC52" s="18"/>
      <c r="BD52" s="18" t="s">
        <v>111</v>
      </c>
      <c r="BE52" s="16"/>
      <c r="BF52" s="17">
        <v>2506869</v>
      </c>
      <c r="BG52" s="21">
        <v>43585</v>
      </c>
      <c r="BH52" s="17" t="e">
        <f ca="1">UPPER([1]!ENLETRAS(BF52))</f>
        <v>#NAME?</v>
      </c>
    </row>
    <row r="53" spans="1:60" s="23" customFormat="1" ht="27.75" customHeight="1" x14ac:dyDescent="0.25">
      <c r="A53" s="15">
        <v>50</v>
      </c>
      <c r="B53" s="16" t="s">
        <v>79</v>
      </c>
      <c r="C53" s="16" t="s">
        <v>104</v>
      </c>
      <c r="D53" s="14" t="s">
        <v>67</v>
      </c>
      <c r="E53" s="14" t="s">
        <v>95</v>
      </c>
      <c r="F53" s="17">
        <v>36001</v>
      </c>
      <c r="G53" s="16" t="s">
        <v>69</v>
      </c>
      <c r="H53" s="18"/>
      <c r="I53" s="18"/>
      <c r="J53" s="18"/>
      <c r="K53" s="17">
        <v>80212113</v>
      </c>
      <c r="L53" s="16" t="s">
        <v>308</v>
      </c>
      <c r="M53" s="16" t="s">
        <v>83</v>
      </c>
      <c r="N53" s="16" t="s">
        <v>84</v>
      </c>
      <c r="O53" s="19">
        <v>104</v>
      </c>
      <c r="P53" s="19" t="s">
        <v>106</v>
      </c>
      <c r="Q53" s="17">
        <v>647520</v>
      </c>
      <c r="R53" s="17">
        <v>726581</v>
      </c>
      <c r="S53" s="17">
        <f>R53*1.0765</f>
        <v>782164.44649999996</v>
      </c>
      <c r="T53" s="17">
        <v>862943.79960000003</v>
      </c>
      <c r="U53" s="17">
        <v>837854</v>
      </c>
      <c r="V53" s="17">
        <f>+U53*0.07</f>
        <v>58649.780000000006</v>
      </c>
      <c r="W53" s="17">
        <f>+U53+V53</f>
        <v>896503.78</v>
      </c>
      <c r="X53" s="17">
        <v>954777</v>
      </c>
      <c r="Y53" s="17">
        <v>1021611</v>
      </c>
      <c r="Z53" s="17">
        <v>1093124</v>
      </c>
      <c r="AA53" s="17">
        <v>1166801</v>
      </c>
      <c r="AB53" s="17">
        <v>1256295</v>
      </c>
      <c r="AC53" s="17"/>
      <c r="AD53" s="17">
        <f>(AB53*3.64%)+AB53</f>
        <v>1302024.138</v>
      </c>
      <c r="AE53" s="17">
        <v>1354105</v>
      </c>
      <c r="AF53" s="17">
        <v>1421810</v>
      </c>
      <c r="AG53" s="17">
        <v>1478967</v>
      </c>
      <c r="AH53" s="17">
        <v>1545520.5149999999</v>
      </c>
      <c r="AI53" s="17"/>
      <c r="AJ53" s="17">
        <v>1742226</v>
      </c>
      <c r="AK53" s="17">
        <v>1864182</v>
      </c>
      <c r="AL53" s="17">
        <v>1974169</v>
      </c>
      <c r="AM53" s="17">
        <v>2112361</v>
      </c>
      <c r="AN53" s="17"/>
      <c r="AO53" s="17"/>
      <c r="AP53" s="17"/>
      <c r="AQ53" s="17"/>
      <c r="AR53" s="17" t="e">
        <f ca="1">UPPER([1]!ENLETRAS(AM53))</f>
        <v>#NAME?</v>
      </c>
      <c r="AS53" s="17"/>
      <c r="AT53" s="21">
        <v>39757</v>
      </c>
      <c r="AU53" s="22">
        <f t="shared" ca="1" si="1"/>
        <v>11.858333333333333</v>
      </c>
      <c r="AV53" s="21">
        <v>30621</v>
      </c>
      <c r="AW53" s="22">
        <f t="shared" ca="1" si="2"/>
        <v>36.895890410958906</v>
      </c>
      <c r="AX53" s="16" t="s">
        <v>73</v>
      </c>
      <c r="AY53" s="18" t="s">
        <v>309</v>
      </c>
      <c r="AZ53" s="18"/>
      <c r="BA53" s="16" t="s">
        <v>108</v>
      </c>
      <c r="BB53" s="16" t="s">
        <v>123</v>
      </c>
      <c r="BC53" s="18" t="s">
        <v>110</v>
      </c>
      <c r="BD53" s="18" t="s">
        <v>111</v>
      </c>
      <c r="BE53" s="16"/>
      <c r="BF53" s="17">
        <v>2481167</v>
      </c>
      <c r="BG53" s="21">
        <v>43585</v>
      </c>
      <c r="BH53" s="17" t="e">
        <f ca="1">UPPER([1]!ENLETRAS(BF53))</f>
        <v>#NAME?</v>
      </c>
    </row>
    <row r="54" spans="1:60" s="23" customFormat="1" ht="27.75" customHeight="1" x14ac:dyDescent="0.25">
      <c r="A54" s="15">
        <v>51</v>
      </c>
      <c r="B54" s="16" t="s">
        <v>154</v>
      </c>
      <c r="C54" s="16"/>
      <c r="D54" s="14" t="s">
        <v>67</v>
      </c>
      <c r="E54" s="14" t="s">
        <v>68</v>
      </c>
      <c r="F54" s="17">
        <v>35473</v>
      </c>
      <c r="G54" s="16" t="s">
        <v>69</v>
      </c>
      <c r="H54" s="18"/>
      <c r="I54" s="18"/>
      <c r="J54" s="18"/>
      <c r="K54" s="17">
        <v>51572041</v>
      </c>
      <c r="L54" s="16" t="s">
        <v>310</v>
      </c>
      <c r="M54" s="16" t="s">
        <v>83</v>
      </c>
      <c r="N54" s="16" t="s">
        <v>84</v>
      </c>
      <c r="O54" s="19">
        <v>104</v>
      </c>
      <c r="P54" s="19" t="s">
        <v>106</v>
      </c>
      <c r="Q54" s="17">
        <v>647520</v>
      </c>
      <c r="R54" s="17">
        <v>726581</v>
      </c>
      <c r="S54" s="17">
        <f>R54*1.0765</f>
        <v>782164.44649999996</v>
      </c>
      <c r="T54" s="17">
        <v>837854.07680000004</v>
      </c>
      <c r="U54" s="17">
        <v>837854</v>
      </c>
      <c r="V54" s="17">
        <f>+U54*0.07</f>
        <v>58649.780000000006</v>
      </c>
      <c r="W54" s="17">
        <f>+U54+V54</f>
        <v>896503.78</v>
      </c>
      <c r="X54" s="17">
        <v>954777</v>
      </c>
      <c r="Y54" s="17">
        <v>1021611</v>
      </c>
      <c r="Z54" s="17">
        <v>1093124</v>
      </c>
      <c r="AA54" s="17">
        <v>1166801</v>
      </c>
      <c r="AB54" s="17">
        <v>1256295</v>
      </c>
      <c r="AC54" s="17"/>
      <c r="AD54" s="17">
        <f>(AB54*3.64%)+AB54</f>
        <v>1302024.138</v>
      </c>
      <c r="AE54" s="17">
        <v>1354105</v>
      </c>
      <c r="AF54" s="17">
        <v>1421810</v>
      </c>
      <c r="AG54" s="17">
        <v>1478967</v>
      </c>
      <c r="AH54" s="17">
        <v>1545520.5149999999</v>
      </c>
      <c r="AI54" s="17"/>
      <c r="AJ54" s="17">
        <v>1742226</v>
      </c>
      <c r="AK54" s="17">
        <v>1864182</v>
      </c>
      <c r="AL54" s="17">
        <v>1974169</v>
      </c>
      <c r="AM54" s="17">
        <v>2112361</v>
      </c>
      <c r="AN54" s="17"/>
      <c r="AO54" s="17"/>
      <c r="AP54" s="17"/>
      <c r="AQ54" s="17"/>
      <c r="AR54" s="17" t="e">
        <f ca="1">UPPER([1]!ENLETRAS(AM54))</f>
        <v>#NAME?</v>
      </c>
      <c r="AS54" s="17"/>
      <c r="AT54" s="21">
        <v>39517</v>
      </c>
      <c r="AU54" s="22">
        <f t="shared" ca="1" si="1"/>
        <v>12.511111111111111</v>
      </c>
      <c r="AV54" s="21">
        <v>21984</v>
      </c>
      <c r="AW54" s="22">
        <f t="shared" ca="1" si="2"/>
        <v>60.558904109589044</v>
      </c>
      <c r="AX54" s="16" t="s">
        <v>73</v>
      </c>
      <c r="AY54" s="18" t="s">
        <v>311</v>
      </c>
      <c r="AZ54" s="18"/>
      <c r="BA54" s="16" t="s">
        <v>101</v>
      </c>
      <c r="BB54" s="16" t="s">
        <v>92</v>
      </c>
      <c r="BC54" s="18" t="s">
        <v>110</v>
      </c>
      <c r="BD54" s="18" t="s">
        <v>111</v>
      </c>
      <c r="BE54" s="16"/>
      <c r="BF54" s="17">
        <v>2114132</v>
      </c>
      <c r="BG54" s="21">
        <v>43585</v>
      </c>
      <c r="BH54" s="17" t="e">
        <f ca="1">UPPER([1]!ENLETRAS(BF54))</f>
        <v>#NAME?</v>
      </c>
    </row>
    <row r="55" spans="1:60" s="23" customFormat="1" ht="27.75" customHeight="1" x14ac:dyDescent="0.25">
      <c r="A55" s="15">
        <v>52</v>
      </c>
      <c r="B55" s="16" t="s">
        <v>211</v>
      </c>
      <c r="C55" s="16"/>
      <c r="D55" s="14" t="s">
        <v>67</v>
      </c>
      <c r="E55" s="14" t="s">
        <v>95</v>
      </c>
      <c r="F55" s="17">
        <v>79280001</v>
      </c>
      <c r="G55" s="16" t="s">
        <v>69</v>
      </c>
      <c r="H55" s="18"/>
      <c r="I55" s="18"/>
      <c r="J55" s="18"/>
      <c r="K55" s="17">
        <v>79280001</v>
      </c>
      <c r="L55" s="16" t="s">
        <v>312</v>
      </c>
      <c r="M55" s="16" t="s">
        <v>83</v>
      </c>
      <c r="N55" s="16" t="s">
        <v>84</v>
      </c>
      <c r="O55" s="19">
        <v>104</v>
      </c>
      <c r="P55" s="19" t="s">
        <v>106</v>
      </c>
      <c r="Q55" s="17"/>
      <c r="R55" s="17"/>
      <c r="S55" s="17"/>
      <c r="T55" s="17"/>
      <c r="U55" s="17"/>
      <c r="V55" s="17"/>
      <c r="W55" s="17"/>
      <c r="X55" s="17"/>
      <c r="Y55" s="17"/>
      <c r="Z55" s="17"/>
      <c r="AA55" s="17"/>
      <c r="AB55" s="17"/>
      <c r="AC55" s="17"/>
      <c r="AD55" s="17"/>
      <c r="AE55" s="17"/>
      <c r="AF55" s="17"/>
      <c r="AG55" s="17"/>
      <c r="AH55" s="17"/>
      <c r="AI55" s="17"/>
      <c r="AJ55" s="17"/>
      <c r="AK55" s="17"/>
      <c r="AL55" s="17">
        <v>1974169</v>
      </c>
      <c r="AM55" s="17">
        <v>2112361</v>
      </c>
      <c r="AN55" s="17"/>
      <c r="AO55" s="17"/>
      <c r="AP55" s="17"/>
      <c r="AQ55" s="17"/>
      <c r="AR55" s="17" t="e">
        <f ca="1">UPPER([1]!ENLETRAS(AM55))</f>
        <v>#NAME?</v>
      </c>
      <c r="AS55" s="17"/>
      <c r="AT55" s="21">
        <v>43509</v>
      </c>
      <c r="AU55" s="22">
        <f t="shared" ca="1" si="1"/>
        <v>1.586111111111111</v>
      </c>
      <c r="AV55" s="21">
        <v>23136</v>
      </c>
      <c r="AW55" s="22">
        <f t="shared" ca="1" si="2"/>
        <v>57.402739726027399</v>
      </c>
      <c r="AX55" s="16" t="s">
        <v>73</v>
      </c>
      <c r="AY55" s="18" t="s">
        <v>313</v>
      </c>
      <c r="AZ55" s="18"/>
      <c r="BA55" s="16" t="s">
        <v>108</v>
      </c>
      <c r="BB55" s="16" t="s">
        <v>314</v>
      </c>
      <c r="BC55" s="18" t="s">
        <v>110</v>
      </c>
      <c r="BD55" s="18" t="s">
        <v>111</v>
      </c>
      <c r="BE55" s="16"/>
      <c r="BF55" s="17">
        <v>4941648</v>
      </c>
      <c r="BG55" s="21">
        <v>43585</v>
      </c>
      <c r="BH55" s="17" t="e">
        <f ca="1">UPPER([1]!ENLETRAS(BF55))</f>
        <v>#NAME?</v>
      </c>
    </row>
    <row r="56" spans="1:60" s="23" customFormat="1" ht="27.75" customHeight="1" x14ac:dyDescent="0.25">
      <c r="A56" s="15">
        <v>53</v>
      </c>
      <c r="B56" s="16" t="s">
        <v>126</v>
      </c>
      <c r="C56" s="16"/>
      <c r="D56" s="14" t="s">
        <v>67</v>
      </c>
      <c r="E56" s="14" t="s">
        <v>68</v>
      </c>
      <c r="F56" s="17">
        <v>35470</v>
      </c>
      <c r="G56" s="16" t="s">
        <v>81</v>
      </c>
      <c r="H56" s="18"/>
      <c r="I56" s="18"/>
      <c r="J56" s="18"/>
      <c r="K56" s="17">
        <v>51597126</v>
      </c>
      <c r="L56" s="16" t="s">
        <v>315</v>
      </c>
      <c r="M56" s="16" t="s">
        <v>99</v>
      </c>
      <c r="N56" s="16" t="s">
        <v>84</v>
      </c>
      <c r="O56" s="19">
        <v>104</v>
      </c>
      <c r="P56" s="19" t="s">
        <v>85</v>
      </c>
      <c r="Q56" s="17">
        <v>708978</v>
      </c>
      <c r="R56" s="17">
        <v>795543</v>
      </c>
      <c r="S56" s="17">
        <f>R56*1.0765</f>
        <v>856402.03949999996</v>
      </c>
      <c r="T56" s="17">
        <v>916692.70079999999</v>
      </c>
      <c r="U56" s="17">
        <v>916693</v>
      </c>
      <c r="V56" s="17">
        <f>+U56*0.07</f>
        <v>64168.510000000009</v>
      </c>
      <c r="W56" s="17">
        <f>+U56+V56</f>
        <v>980861.51</v>
      </c>
      <c r="X56" s="17">
        <v>1044618</v>
      </c>
      <c r="Y56" s="17">
        <v>1117741</v>
      </c>
      <c r="Z56" s="17">
        <v>1195983</v>
      </c>
      <c r="AA56" s="17">
        <v>1276593</v>
      </c>
      <c r="AB56" s="17">
        <v>1374508</v>
      </c>
      <c r="AC56" s="17"/>
      <c r="AD56" s="17">
        <f>(AB56*3.64%)+AB56</f>
        <v>1424540.0911999999</v>
      </c>
      <c r="AE56" s="17">
        <v>1481522</v>
      </c>
      <c r="AF56" s="17">
        <v>1555589</v>
      </c>
      <c r="AG56" s="17">
        <v>1618133</v>
      </c>
      <c r="AH56" s="17">
        <v>1690948.9850000001</v>
      </c>
      <c r="AI56" s="17"/>
      <c r="AJ56" s="17">
        <v>1906164</v>
      </c>
      <c r="AK56" s="17">
        <v>2039596</v>
      </c>
      <c r="AL56" s="17">
        <v>2159933</v>
      </c>
      <c r="AM56" s="17">
        <v>2311128</v>
      </c>
      <c r="AN56" s="17" t="s">
        <v>86</v>
      </c>
      <c r="AO56" s="17" t="s">
        <v>87</v>
      </c>
      <c r="AP56" s="17">
        <v>462226</v>
      </c>
      <c r="AQ56" s="17" t="s">
        <v>88</v>
      </c>
      <c r="AR56" s="17" t="e">
        <f ca="1">UPPER([1]!ENLETRAS(AM56))</f>
        <v>#NAME?</v>
      </c>
      <c r="AS56" s="17" t="e">
        <f ca="1">UPPER([1]!ENLETRAS(AP56))</f>
        <v>#NAME?</v>
      </c>
      <c r="AT56" s="21">
        <v>32265</v>
      </c>
      <c r="AU56" s="22">
        <f t="shared" ca="1" si="1"/>
        <v>32.366666666666667</v>
      </c>
      <c r="AV56" s="21">
        <v>22358</v>
      </c>
      <c r="AW56" s="22">
        <f t="shared" ca="1" si="2"/>
        <v>59.534246575342465</v>
      </c>
      <c r="AX56" s="16" t="s">
        <v>73</v>
      </c>
      <c r="AY56" s="18" t="s">
        <v>316</v>
      </c>
      <c r="AZ56" s="18"/>
      <c r="BA56" s="16" t="s">
        <v>91</v>
      </c>
      <c r="BB56" s="16" t="s">
        <v>123</v>
      </c>
      <c r="BC56" s="18" t="s">
        <v>171</v>
      </c>
      <c r="BD56" s="18" t="s">
        <v>111</v>
      </c>
      <c r="BE56" s="16"/>
      <c r="BF56" s="17">
        <v>2647882</v>
      </c>
      <c r="BG56" s="21">
        <v>43585</v>
      </c>
      <c r="BH56" s="17" t="e">
        <f ca="1">UPPER([1]!ENLETRAS(BF56))</f>
        <v>#NAME?</v>
      </c>
    </row>
    <row r="57" spans="1:60" s="23" customFormat="1" ht="27.75" customHeight="1" x14ac:dyDescent="0.25">
      <c r="A57" s="15">
        <v>54</v>
      </c>
      <c r="B57" s="16" t="s">
        <v>126</v>
      </c>
      <c r="C57" s="16"/>
      <c r="D57" s="14" t="s">
        <v>67</v>
      </c>
      <c r="E57" s="14" t="s">
        <v>95</v>
      </c>
      <c r="F57" s="17">
        <v>35733</v>
      </c>
      <c r="G57" s="16" t="s">
        <v>69</v>
      </c>
      <c r="H57" s="18"/>
      <c r="I57" s="18"/>
      <c r="J57" s="18"/>
      <c r="K57" s="17">
        <v>19269921</v>
      </c>
      <c r="L57" s="16" t="s">
        <v>317</v>
      </c>
      <c r="M57" s="16" t="s">
        <v>129</v>
      </c>
      <c r="N57" s="16" t="s">
        <v>84</v>
      </c>
      <c r="O57" s="19">
        <v>102</v>
      </c>
      <c r="P57" s="19" t="s">
        <v>130</v>
      </c>
      <c r="Q57" s="17">
        <v>667159</v>
      </c>
      <c r="R57" s="17">
        <v>748618</v>
      </c>
      <c r="S57" s="17">
        <f>R57*1.0765</f>
        <v>805887.277</v>
      </c>
      <c r="T57" s="17">
        <v>862943.79960000003</v>
      </c>
      <c r="U57" s="17">
        <v>862944</v>
      </c>
      <c r="V57" s="17">
        <f>+U57*0.07</f>
        <v>60406.080000000009</v>
      </c>
      <c r="W57" s="17">
        <f>+U57+V57</f>
        <v>923350.08</v>
      </c>
      <c r="X57" s="17">
        <v>983368</v>
      </c>
      <c r="Y57" s="17">
        <v>1052204</v>
      </c>
      <c r="Z57" s="17">
        <v>1125858</v>
      </c>
      <c r="AA57" s="17">
        <v>1201741</v>
      </c>
      <c r="AB57" s="17">
        <v>1293915</v>
      </c>
      <c r="AC57" s="17"/>
      <c r="AD57" s="17">
        <f>(AB57*3.64%)+AB57</f>
        <v>1341013.5060000001</v>
      </c>
      <c r="AE57" s="17">
        <v>1394655</v>
      </c>
      <c r="AF57" s="17">
        <v>1464388</v>
      </c>
      <c r="AG57" s="17">
        <v>1523256</v>
      </c>
      <c r="AH57" s="17">
        <v>1591802.52</v>
      </c>
      <c r="AI57" s="17"/>
      <c r="AJ57" s="17">
        <v>1794399</v>
      </c>
      <c r="AK57" s="17">
        <v>2247525</v>
      </c>
      <c r="AL57" s="17">
        <v>2033288</v>
      </c>
      <c r="AM57" s="17">
        <v>2175618</v>
      </c>
      <c r="AN57" s="17"/>
      <c r="AO57" s="17"/>
      <c r="AP57" s="17"/>
      <c r="AQ57" s="17"/>
      <c r="AR57" s="17" t="e">
        <f ca="1">UPPER([1]!ENLETRAS(AM57))</f>
        <v>#NAME?</v>
      </c>
      <c r="AS57" s="17"/>
      <c r="AT57" s="21">
        <v>39752</v>
      </c>
      <c r="AU57" s="22">
        <f t="shared" ca="1" si="1"/>
        <v>11.872222222222222</v>
      </c>
      <c r="AV57" s="21">
        <v>20554</v>
      </c>
      <c r="AW57" s="22">
        <f t="shared" ca="1" si="2"/>
        <v>64.476712328767121</v>
      </c>
      <c r="AX57" s="16" t="s">
        <v>73</v>
      </c>
      <c r="AY57" s="18" t="s">
        <v>318</v>
      </c>
      <c r="AZ57" s="18"/>
      <c r="BA57" s="16" t="s">
        <v>91</v>
      </c>
      <c r="BB57" s="16" t="s">
        <v>123</v>
      </c>
      <c r="BC57" s="18"/>
      <c r="BD57" s="18" t="s">
        <v>111</v>
      </c>
      <c r="BE57" s="16"/>
      <c r="BF57" s="17">
        <v>11416990</v>
      </c>
      <c r="BG57" s="21">
        <v>43585</v>
      </c>
      <c r="BH57" s="17" t="e">
        <f ca="1">UPPER([1]!ENLETRAS(BF57))</f>
        <v>#NAME?</v>
      </c>
    </row>
    <row r="58" spans="1:60" s="23" customFormat="1" ht="27.75" customHeight="1" x14ac:dyDescent="0.2">
      <c r="A58" s="15">
        <v>55</v>
      </c>
      <c r="B58" s="16" t="s">
        <v>252</v>
      </c>
      <c r="C58" s="16"/>
      <c r="D58" s="14" t="s">
        <v>141</v>
      </c>
      <c r="E58" s="14" t="s">
        <v>68</v>
      </c>
      <c r="F58" s="17">
        <v>53015261</v>
      </c>
      <c r="G58" s="16" t="s">
        <v>142</v>
      </c>
      <c r="H58" s="18"/>
      <c r="I58" s="18"/>
      <c r="J58" s="18"/>
      <c r="K58" s="17">
        <v>53015261</v>
      </c>
      <c r="L58" s="16" t="s">
        <v>319</v>
      </c>
      <c r="M58" s="16" t="s">
        <v>191</v>
      </c>
      <c r="N58" s="16" t="s">
        <v>118</v>
      </c>
      <c r="O58" s="19">
        <v>115</v>
      </c>
      <c r="P58" s="19" t="s">
        <v>163</v>
      </c>
      <c r="Q58" s="17">
        <v>3522874</v>
      </c>
      <c r="R58" s="17">
        <v>4435578</v>
      </c>
      <c r="S58" s="17">
        <f>R58*1.0468</f>
        <v>4643163.0504000001</v>
      </c>
      <c r="T58" s="17" t="e">
        <v>#N/A</v>
      </c>
      <c r="U58" s="17">
        <v>4828890</v>
      </c>
      <c r="V58" s="17"/>
      <c r="W58" s="17">
        <v>5113795</v>
      </c>
      <c r="X58" s="17">
        <v>5395053</v>
      </c>
      <c r="Y58" s="17">
        <v>5718756</v>
      </c>
      <c r="Z58" s="17">
        <v>5976100</v>
      </c>
      <c r="AA58" s="17">
        <v>6316140</v>
      </c>
      <c r="AB58" s="17">
        <v>6800588</v>
      </c>
      <c r="AC58" s="17"/>
      <c r="AD58" s="17"/>
      <c r="AE58" s="17">
        <v>7284791</v>
      </c>
      <c r="AF58" s="17">
        <v>7649031</v>
      </c>
      <c r="AG58" s="17">
        <v>7912158</v>
      </c>
      <c r="AH58" s="17">
        <v>8144775</v>
      </c>
      <c r="AI58" s="17"/>
      <c r="AJ58" s="17">
        <v>9186662</v>
      </c>
      <c r="AK58" s="17">
        <v>9806762</v>
      </c>
      <c r="AL58" s="17" t="s">
        <v>192</v>
      </c>
      <c r="AM58" s="29">
        <v>10769693</v>
      </c>
      <c r="AN58" s="17"/>
      <c r="AO58" s="17"/>
      <c r="AP58" s="17"/>
      <c r="AQ58" s="17"/>
      <c r="AR58" s="17" t="e">
        <f ca="1">UPPER([1]!ENLETRAS(AM58))</f>
        <v>#NAME?</v>
      </c>
      <c r="AS58" s="17"/>
      <c r="AT58" s="21">
        <v>43125</v>
      </c>
      <c r="AU58" s="22">
        <f t="shared" ca="1" si="1"/>
        <v>2.6361111111111111</v>
      </c>
      <c r="AV58" s="21">
        <v>31005</v>
      </c>
      <c r="AW58" s="22">
        <f t="shared" ca="1" si="2"/>
        <v>35.843835616438355</v>
      </c>
      <c r="AX58" s="16" t="s">
        <v>146</v>
      </c>
      <c r="AY58" s="18" t="s">
        <v>320</v>
      </c>
      <c r="AZ58" s="18" t="s">
        <v>321</v>
      </c>
      <c r="BA58" s="16" t="s">
        <v>101</v>
      </c>
      <c r="BB58" s="16" t="s">
        <v>77</v>
      </c>
      <c r="BC58" s="18"/>
      <c r="BD58" s="18" t="s">
        <v>72</v>
      </c>
      <c r="BE58" s="16"/>
      <c r="BF58" s="17">
        <v>5144442</v>
      </c>
      <c r="BG58" s="21">
        <v>43585</v>
      </c>
      <c r="BH58" s="17" t="e">
        <f ca="1">UPPER([1]!ENLETRAS(BF58))</f>
        <v>#NAME?</v>
      </c>
    </row>
    <row r="59" spans="1:60" s="23" customFormat="1" ht="27.75" customHeight="1" x14ac:dyDescent="0.25">
      <c r="A59" s="15">
        <v>56</v>
      </c>
      <c r="B59" s="16" t="s">
        <v>79</v>
      </c>
      <c r="C59" s="16" t="s">
        <v>104</v>
      </c>
      <c r="D59" s="14" t="s">
        <v>67</v>
      </c>
      <c r="E59" s="14" t="s">
        <v>95</v>
      </c>
      <c r="F59" s="17">
        <v>35735</v>
      </c>
      <c r="G59" s="16" t="s">
        <v>81</v>
      </c>
      <c r="H59" s="18" t="s">
        <v>96</v>
      </c>
      <c r="I59" s="18" t="s">
        <v>97</v>
      </c>
      <c r="J59" s="18"/>
      <c r="K59" s="17">
        <v>19346151</v>
      </c>
      <c r="L59" s="16" t="s">
        <v>322</v>
      </c>
      <c r="M59" s="16" t="s">
        <v>99</v>
      </c>
      <c r="N59" s="16" t="s">
        <v>84</v>
      </c>
      <c r="O59" s="19">
        <v>104</v>
      </c>
      <c r="P59" s="19" t="s">
        <v>272</v>
      </c>
      <c r="Q59" s="17">
        <v>733686</v>
      </c>
      <c r="R59" s="17">
        <v>823268</v>
      </c>
      <c r="S59" s="17">
        <f t="shared" ref="S59:S66" si="14">R59*1.0765</f>
        <v>886248.00199999998</v>
      </c>
      <c r="T59" s="17">
        <v>948639.85920000006</v>
      </c>
      <c r="U59" s="17">
        <v>948640</v>
      </c>
      <c r="V59" s="17">
        <f t="shared" ref="V59:V66" si="15">+U59*0.07</f>
        <v>66404.800000000003</v>
      </c>
      <c r="W59" s="17">
        <f>+U59+V59</f>
        <v>1015044.8</v>
      </c>
      <c r="X59" s="17">
        <v>1081023</v>
      </c>
      <c r="Y59" s="17">
        <v>1156695</v>
      </c>
      <c r="Z59" s="17">
        <v>1237664</v>
      </c>
      <c r="AA59" s="17">
        <v>1321083</v>
      </c>
      <c r="AB59" s="17">
        <v>1422410</v>
      </c>
      <c r="AC59" s="17"/>
      <c r="AD59" s="17">
        <f t="shared" ref="AD59:AD70" si="16">(AB59*3.64%)+AB59</f>
        <v>1474185.7239999999</v>
      </c>
      <c r="AE59" s="17">
        <v>1533154</v>
      </c>
      <c r="AF59" s="17">
        <v>1609812</v>
      </c>
      <c r="AG59" s="17">
        <v>1674526</v>
      </c>
      <c r="AH59" s="17">
        <v>1749879.67</v>
      </c>
      <c r="AI59" s="17"/>
      <c r="AJ59" s="17">
        <v>1972595</v>
      </c>
      <c r="AK59" s="17">
        <v>2110677</v>
      </c>
      <c r="AL59" s="17">
        <v>2235207</v>
      </c>
      <c r="AM59" s="17">
        <v>2391671</v>
      </c>
      <c r="AN59" s="17" t="s">
        <v>86</v>
      </c>
      <c r="AO59" s="17" t="s">
        <v>87</v>
      </c>
      <c r="AP59" s="17">
        <v>478334</v>
      </c>
      <c r="AQ59" s="17" t="s">
        <v>88</v>
      </c>
      <c r="AR59" s="17" t="e">
        <f ca="1">UPPER([1]!ENLETRAS(AM59))</f>
        <v>#NAME?</v>
      </c>
      <c r="AS59" s="17" t="e">
        <f ca="1">UPPER([1]!ENLETRAS(AP59))</f>
        <v>#NAME?</v>
      </c>
      <c r="AT59" s="21">
        <v>32706</v>
      </c>
      <c r="AU59" s="22">
        <f t="shared" ca="1" si="1"/>
        <v>31.158333333333335</v>
      </c>
      <c r="AV59" s="21">
        <v>21495</v>
      </c>
      <c r="AW59" s="22">
        <f t="shared" ca="1" si="2"/>
        <v>61.898630136986299</v>
      </c>
      <c r="AX59" s="16" t="s">
        <v>73</v>
      </c>
      <c r="AY59" s="18" t="s">
        <v>323</v>
      </c>
      <c r="AZ59" s="18"/>
      <c r="BA59" s="16" t="s">
        <v>101</v>
      </c>
      <c r="BB59" s="16" t="s">
        <v>123</v>
      </c>
      <c r="BC59" s="18" t="s">
        <v>124</v>
      </c>
      <c r="BD59" s="18" t="s">
        <v>176</v>
      </c>
      <c r="BE59" s="16"/>
      <c r="BF59" s="17">
        <v>8066773</v>
      </c>
      <c r="BG59" s="21">
        <v>43585</v>
      </c>
      <c r="BH59" s="17" t="e">
        <f ca="1">UPPER([1]!ENLETRAS(BF59))</f>
        <v>#NAME?</v>
      </c>
    </row>
    <row r="60" spans="1:60" s="23" customFormat="1" ht="27.75" customHeight="1" x14ac:dyDescent="0.25">
      <c r="A60" s="15">
        <v>57</v>
      </c>
      <c r="B60" s="16" t="s">
        <v>160</v>
      </c>
      <c r="C60" s="16"/>
      <c r="D60" s="14" t="s">
        <v>67</v>
      </c>
      <c r="E60" s="14" t="s">
        <v>68</v>
      </c>
      <c r="F60" s="17">
        <v>35592</v>
      </c>
      <c r="G60" s="16" t="s">
        <v>81</v>
      </c>
      <c r="H60" s="18"/>
      <c r="I60" s="18"/>
      <c r="J60" s="18"/>
      <c r="K60" s="17">
        <v>20903995</v>
      </c>
      <c r="L60" s="16" t="s">
        <v>324</v>
      </c>
      <c r="M60" s="16" t="s">
        <v>71</v>
      </c>
      <c r="N60" s="16" t="s">
        <v>72</v>
      </c>
      <c r="O60" s="19">
        <v>406</v>
      </c>
      <c r="P60" s="19">
        <v>10</v>
      </c>
      <c r="Q60" s="17">
        <v>1202187</v>
      </c>
      <c r="R60" s="17">
        <v>1348977</v>
      </c>
      <c r="S60" s="17">
        <f t="shared" si="14"/>
        <v>1452173.7405000001</v>
      </c>
      <c r="T60" s="17">
        <v>1545694.0056</v>
      </c>
      <c r="U60" s="17">
        <v>1545694</v>
      </c>
      <c r="V60" s="17">
        <f t="shared" si="15"/>
        <v>108198.58000000002</v>
      </c>
      <c r="W60" s="17">
        <f>+U60+V60</f>
        <v>1653892.58</v>
      </c>
      <c r="X60" s="17">
        <v>1761396</v>
      </c>
      <c r="Y60" s="17">
        <v>1884694</v>
      </c>
      <c r="Z60" s="17">
        <v>2016623</v>
      </c>
      <c r="AA60" s="17">
        <v>2152544</v>
      </c>
      <c r="AB60" s="17">
        <v>2317644</v>
      </c>
      <c r="AC60" s="17"/>
      <c r="AD60" s="17">
        <f t="shared" si="16"/>
        <v>2402006.2415999998</v>
      </c>
      <c r="AE60" s="17">
        <v>2498087</v>
      </c>
      <c r="AF60" s="17">
        <v>2622991</v>
      </c>
      <c r="AG60" s="17">
        <v>2728435</v>
      </c>
      <c r="AH60" s="17">
        <v>2851214.5750000002</v>
      </c>
      <c r="AI60" s="17"/>
      <c r="AJ60" s="17">
        <v>3214102</v>
      </c>
      <c r="AK60" s="17">
        <v>3439090</v>
      </c>
      <c r="AL60" s="17">
        <v>3641997</v>
      </c>
      <c r="AM60" s="17">
        <v>3896937</v>
      </c>
      <c r="AN60" s="17" t="s">
        <v>86</v>
      </c>
      <c r="AO60" s="17" t="s">
        <v>87</v>
      </c>
      <c r="AP60" s="17">
        <v>779387</v>
      </c>
      <c r="AQ60" s="17" t="s">
        <v>88</v>
      </c>
      <c r="AR60" s="17" t="e">
        <f ca="1">UPPER([1]!ENLETRAS(AM60))</f>
        <v>#NAME?</v>
      </c>
      <c r="AS60" s="17" t="e">
        <f ca="1">UPPER([1]!ENLETRAS(AP60))</f>
        <v>#NAME?</v>
      </c>
      <c r="AT60" s="21">
        <v>33994</v>
      </c>
      <c r="AU60" s="22">
        <f t="shared" ca="1" si="1"/>
        <v>27.636111111111113</v>
      </c>
      <c r="AV60" s="21">
        <v>22676</v>
      </c>
      <c r="AW60" s="22">
        <f t="shared" ca="1" si="2"/>
        <v>58.663013698630138</v>
      </c>
      <c r="AX60" s="16" t="s">
        <v>73</v>
      </c>
      <c r="AY60" s="18" t="s">
        <v>325</v>
      </c>
      <c r="AZ60" s="18" t="s">
        <v>326</v>
      </c>
      <c r="BA60" s="16" t="s">
        <v>108</v>
      </c>
      <c r="BB60" s="16" t="s">
        <v>92</v>
      </c>
      <c r="BC60" s="18" t="s">
        <v>265</v>
      </c>
      <c r="BD60" s="18" t="s">
        <v>72</v>
      </c>
      <c r="BE60" s="16"/>
      <c r="BF60" s="17">
        <v>5270427</v>
      </c>
      <c r="BG60" s="21">
        <v>43585</v>
      </c>
      <c r="BH60" s="17" t="e">
        <f ca="1">UPPER([1]!ENLETRAS(BF60))</f>
        <v>#NAME?</v>
      </c>
    </row>
    <row r="61" spans="1:60" s="23" customFormat="1" ht="27.75" customHeight="1" x14ac:dyDescent="0.25">
      <c r="A61" s="15">
        <v>58</v>
      </c>
      <c r="B61" s="16" t="s">
        <v>79</v>
      </c>
      <c r="C61" s="16" t="s">
        <v>104</v>
      </c>
      <c r="D61" s="14" t="s">
        <v>67</v>
      </c>
      <c r="E61" s="14" t="s">
        <v>95</v>
      </c>
      <c r="F61" s="17">
        <v>35876</v>
      </c>
      <c r="G61" s="16" t="s">
        <v>81</v>
      </c>
      <c r="H61" s="18"/>
      <c r="I61" s="18"/>
      <c r="J61" s="18"/>
      <c r="K61" s="17">
        <v>3001871</v>
      </c>
      <c r="L61" s="16" t="s">
        <v>327</v>
      </c>
      <c r="M61" s="16" t="s">
        <v>83</v>
      </c>
      <c r="N61" s="16" t="s">
        <v>84</v>
      </c>
      <c r="O61" s="19">
        <v>104</v>
      </c>
      <c r="P61" s="19" t="s">
        <v>272</v>
      </c>
      <c r="Q61" s="17">
        <v>733686</v>
      </c>
      <c r="R61" s="17">
        <v>823268</v>
      </c>
      <c r="S61" s="17">
        <f t="shared" si="14"/>
        <v>886248.00199999998</v>
      </c>
      <c r="T61" s="17">
        <v>948639.85920000006</v>
      </c>
      <c r="U61" s="17">
        <v>948640</v>
      </c>
      <c r="V61" s="17">
        <f t="shared" si="15"/>
        <v>66404.800000000003</v>
      </c>
      <c r="W61" s="17">
        <f>+U61+V61</f>
        <v>1015044.8</v>
      </c>
      <c r="X61" s="17">
        <v>1081023</v>
      </c>
      <c r="Y61" s="17">
        <v>1156695</v>
      </c>
      <c r="Z61" s="17">
        <v>1237664</v>
      </c>
      <c r="AA61" s="17">
        <v>1321083</v>
      </c>
      <c r="AB61" s="17">
        <v>1422410</v>
      </c>
      <c r="AC61" s="17"/>
      <c r="AD61" s="17">
        <f t="shared" si="16"/>
        <v>1474185.7239999999</v>
      </c>
      <c r="AE61" s="17">
        <v>1533154</v>
      </c>
      <c r="AF61" s="17">
        <v>1609812</v>
      </c>
      <c r="AG61" s="17">
        <v>1674526</v>
      </c>
      <c r="AH61" s="17">
        <v>1749879.67</v>
      </c>
      <c r="AI61" s="17"/>
      <c r="AJ61" s="17">
        <v>1972595</v>
      </c>
      <c r="AK61" s="17">
        <v>2110677</v>
      </c>
      <c r="AL61" s="17">
        <v>2235207</v>
      </c>
      <c r="AM61" s="17">
        <v>2391671</v>
      </c>
      <c r="AN61" s="17" t="s">
        <v>86</v>
      </c>
      <c r="AO61" s="17" t="s">
        <v>87</v>
      </c>
      <c r="AP61" s="17">
        <v>478334</v>
      </c>
      <c r="AQ61" s="17" t="s">
        <v>88</v>
      </c>
      <c r="AR61" s="17" t="e">
        <f ca="1">UPPER([1]!ENLETRAS(AM61))</f>
        <v>#NAME?</v>
      </c>
      <c r="AS61" s="17" t="e">
        <f ca="1">UPPER([1]!ENLETRAS(AP61))</f>
        <v>#NAME?</v>
      </c>
      <c r="AT61" s="21">
        <v>33415</v>
      </c>
      <c r="AU61" s="22">
        <f t="shared" ca="1" si="1"/>
        <v>29.216666666666665</v>
      </c>
      <c r="AV61" s="21">
        <v>20861</v>
      </c>
      <c r="AW61" s="22">
        <f t="shared" ca="1" si="2"/>
        <v>63.635616438356166</v>
      </c>
      <c r="AX61" s="16" t="s">
        <v>73</v>
      </c>
      <c r="AY61" s="18" t="s">
        <v>328</v>
      </c>
      <c r="AZ61" s="18"/>
      <c r="BA61" s="16" t="s">
        <v>101</v>
      </c>
      <c r="BB61" s="16" t="s">
        <v>290</v>
      </c>
      <c r="BC61" s="18" t="s">
        <v>124</v>
      </c>
      <c r="BD61" s="18" t="s">
        <v>72</v>
      </c>
      <c r="BE61" s="16"/>
      <c r="BF61" s="17">
        <v>3661898</v>
      </c>
      <c r="BG61" s="21">
        <v>43585</v>
      </c>
      <c r="BH61" s="17" t="e">
        <f ca="1">UPPER([1]!ENLETRAS(BF61))</f>
        <v>#NAME?</v>
      </c>
    </row>
    <row r="62" spans="1:60" s="23" customFormat="1" ht="27.75" customHeight="1" x14ac:dyDescent="0.25">
      <c r="A62" s="15">
        <v>59</v>
      </c>
      <c r="B62" s="16" t="s">
        <v>211</v>
      </c>
      <c r="C62" s="16"/>
      <c r="D62" s="14" t="s">
        <v>67</v>
      </c>
      <c r="E62" s="14" t="s">
        <v>68</v>
      </c>
      <c r="F62" s="17">
        <v>35875</v>
      </c>
      <c r="G62" s="16" t="s">
        <v>69</v>
      </c>
      <c r="H62" s="18"/>
      <c r="I62" s="18"/>
      <c r="J62" s="18"/>
      <c r="K62" s="17">
        <v>40369663</v>
      </c>
      <c r="L62" s="16" t="s">
        <v>329</v>
      </c>
      <c r="M62" s="16" t="s">
        <v>330</v>
      </c>
      <c r="N62" s="16" t="s">
        <v>125</v>
      </c>
      <c r="O62" s="19">
        <v>305</v>
      </c>
      <c r="P62" s="19" t="s">
        <v>276</v>
      </c>
      <c r="Q62" s="17">
        <v>781839</v>
      </c>
      <c r="R62" s="17">
        <v>877302</v>
      </c>
      <c r="S62" s="17">
        <f t="shared" si="14"/>
        <v>944415.603</v>
      </c>
      <c r="T62" s="17" t="e">
        <v>#N/A</v>
      </c>
      <c r="U62" s="17">
        <v>1010147</v>
      </c>
      <c r="V62" s="17">
        <f t="shared" si="15"/>
        <v>70710.290000000008</v>
      </c>
      <c r="W62" s="17">
        <f>+U62+V62</f>
        <v>1080857.29</v>
      </c>
      <c r="X62" s="17">
        <v>1151113</v>
      </c>
      <c r="Y62" s="17">
        <v>1231691</v>
      </c>
      <c r="Z62" s="17">
        <v>1317909</v>
      </c>
      <c r="AA62" s="17">
        <v>1406737</v>
      </c>
      <c r="AB62" s="17">
        <v>1870233</v>
      </c>
      <c r="AC62" s="17"/>
      <c r="AD62" s="17">
        <f t="shared" si="16"/>
        <v>1938309.4812</v>
      </c>
      <c r="AE62" s="17">
        <v>2015842</v>
      </c>
      <c r="AF62" s="17">
        <v>2116634</v>
      </c>
      <c r="AG62" s="17">
        <v>2201723</v>
      </c>
      <c r="AH62" s="17">
        <v>2300800.5350000001</v>
      </c>
      <c r="AI62" s="17"/>
      <c r="AJ62" s="17">
        <v>2593634</v>
      </c>
      <c r="AK62" s="17">
        <v>2775189</v>
      </c>
      <c r="AL62" s="17">
        <v>2938926</v>
      </c>
      <c r="AM62" s="17">
        <v>3144651</v>
      </c>
      <c r="AN62" s="17"/>
      <c r="AO62" s="17"/>
      <c r="AP62" s="17"/>
      <c r="AQ62" s="17"/>
      <c r="AR62" s="17" t="e">
        <f ca="1">UPPER([1]!ENLETRAS(AM62))</f>
        <v>#NAME?</v>
      </c>
      <c r="AS62" s="17"/>
      <c r="AT62" s="21">
        <v>39631</v>
      </c>
      <c r="AU62" s="22">
        <f t="shared" ca="1" si="1"/>
        <v>12.2</v>
      </c>
      <c r="AV62" s="21">
        <v>22969</v>
      </c>
      <c r="AW62" s="22">
        <f t="shared" ca="1" si="2"/>
        <v>57.860273972602741</v>
      </c>
      <c r="AX62" s="16" t="s">
        <v>73</v>
      </c>
      <c r="AY62" s="18" t="s">
        <v>331</v>
      </c>
      <c r="AZ62" s="18"/>
      <c r="BA62" s="16" t="s">
        <v>91</v>
      </c>
      <c r="BB62" s="16" t="s">
        <v>92</v>
      </c>
      <c r="BC62" s="18" t="s">
        <v>332</v>
      </c>
      <c r="BD62" s="18" t="s">
        <v>111</v>
      </c>
      <c r="BE62" s="16"/>
      <c r="BF62" s="17">
        <v>3059844</v>
      </c>
      <c r="BG62" s="21">
        <v>43585</v>
      </c>
      <c r="BH62" s="17" t="e">
        <f ca="1">UPPER([1]!ENLETRAS(BF62))</f>
        <v>#NAME?</v>
      </c>
    </row>
    <row r="63" spans="1:60" s="23" customFormat="1" ht="27.75" customHeight="1" x14ac:dyDescent="0.25">
      <c r="A63" s="15">
        <v>60</v>
      </c>
      <c r="B63" s="16" t="s">
        <v>134</v>
      </c>
      <c r="C63" s="16"/>
      <c r="D63" s="14" t="s">
        <v>67</v>
      </c>
      <c r="E63" s="14" t="s">
        <v>95</v>
      </c>
      <c r="F63" s="17">
        <v>35880</v>
      </c>
      <c r="G63" s="16" t="s">
        <v>69</v>
      </c>
      <c r="H63" s="18"/>
      <c r="I63" s="18"/>
      <c r="J63" s="18"/>
      <c r="K63" s="17">
        <v>19455654</v>
      </c>
      <c r="L63" s="16" t="s">
        <v>333</v>
      </c>
      <c r="M63" s="16" t="s">
        <v>330</v>
      </c>
      <c r="N63" s="16" t="s">
        <v>125</v>
      </c>
      <c r="O63" s="19">
        <v>305</v>
      </c>
      <c r="P63" s="19" t="s">
        <v>121</v>
      </c>
      <c r="Q63" s="17">
        <v>647520</v>
      </c>
      <c r="R63" s="17">
        <v>726581</v>
      </c>
      <c r="S63" s="17">
        <f t="shared" si="14"/>
        <v>782164.44649999996</v>
      </c>
      <c r="T63" s="17" t="e">
        <v>#N/A</v>
      </c>
      <c r="U63" s="17">
        <v>837854</v>
      </c>
      <c r="V63" s="17">
        <f t="shared" si="15"/>
        <v>58649.780000000006</v>
      </c>
      <c r="W63" s="17">
        <v>1080857</v>
      </c>
      <c r="X63" s="17">
        <v>1151113</v>
      </c>
      <c r="Y63" s="17">
        <v>1231691</v>
      </c>
      <c r="Z63" s="17">
        <v>1317909</v>
      </c>
      <c r="AA63" s="17">
        <v>1321083</v>
      </c>
      <c r="AB63" s="17">
        <v>1573551</v>
      </c>
      <c r="AC63" s="17"/>
      <c r="AD63" s="17">
        <f t="shared" si="16"/>
        <v>1630828.2564000001</v>
      </c>
      <c r="AE63" s="17">
        <v>1696062</v>
      </c>
      <c r="AF63" s="17">
        <v>1780865</v>
      </c>
      <c r="AG63" s="17">
        <v>1852456</v>
      </c>
      <c r="AH63" s="17">
        <v>1935816.52</v>
      </c>
      <c r="AI63" s="17"/>
      <c r="AJ63" s="17">
        <v>2166606</v>
      </c>
      <c r="AK63" s="17">
        <v>2166606</v>
      </c>
      <c r="AL63" s="17">
        <v>2455047</v>
      </c>
      <c r="AM63" s="17">
        <v>2626900</v>
      </c>
      <c r="AN63" s="17"/>
      <c r="AO63" s="17"/>
      <c r="AP63" s="17"/>
      <c r="AQ63" s="17"/>
      <c r="AR63" s="17" t="e">
        <f ca="1">UPPER([1]!ENLETRAS(AM63))</f>
        <v>#NAME?</v>
      </c>
      <c r="AS63" s="17"/>
      <c r="AT63" s="21">
        <v>40127</v>
      </c>
      <c r="AU63" s="22">
        <f t="shared" ca="1" si="1"/>
        <v>10.844444444444445</v>
      </c>
      <c r="AV63" s="21">
        <v>22596</v>
      </c>
      <c r="AW63" s="22">
        <f t="shared" ca="1" si="2"/>
        <v>58.88219178082192</v>
      </c>
      <c r="AX63" s="16" t="s">
        <v>73</v>
      </c>
      <c r="AY63" s="18" t="s">
        <v>334</v>
      </c>
      <c r="AZ63" s="18"/>
      <c r="BA63" s="16" t="s">
        <v>101</v>
      </c>
      <c r="BB63" s="16" t="s">
        <v>92</v>
      </c>
      <c r="BC63" s="18"/>
      <c r="BD63" s="18"/>
      <c r="BE63" s="16"/>
      <c r="BF63" s="17">
        <v>4301934</v>
      </c>
      <c r="BG63" s="21">
        <v>43585</v>
      </c>
      <c r="BH63" s="17" t="e">
        <f ca="1">UPPER([1]!ENLETRAS(BF63))</f>
        <v>#NAME?</v>
      </c>
    </row>
    <row r="64" spans="1:60" s="23" customFormat="1" ht="27.75" customHeight="1" x14ac:dyDescent="0.25">
      <c r="A64" s="15">
        <v>61</v>
      </c>
      <c r="B64" s="16" t="s">
        <v>79</v>
      </c>
      <c r="C64" s="16" t="s">
        <v>104</v>
      </c>
      <c r="D64" s="14" t="s">
        <v>67</v>
      </c>
      <c r="E64" s="14" t="s">
        <v>95</v>
      </c>
      <c r="F64" s="17">
        <v>35887</v>
      </c>
      <c r="G64" s="16" t="s">
        <v>81</v>
      </c>
      <c r="H64" s="18"/>
      <c r="I64" s="18"/>
      <c r="J64" s="18"/>
      <c r="K64" s="17">
        <v>3080725</v>
      </c>
      <c r="L64" s="16" t="s">
        <v>335</v>
      </c>
      <c r="M64" s="16" t="s">
        <v>83</v>
      </c>
      <c r="N64" s="16" t="s">
        <v>84</v>
      </c>
      <c r="O64" s="19">
        <v>104</v>
      </c>
      <c r="P64" s="19" t="s">
        <v>106</v>
      </c>
      <c r="Q64" s="17">
        <v>647520</v>
      </c>
      <c r="R64" s="17">
        <v>726581</v>
      </c>
      <c r="S64" s="17">
        <f t="shared" si="14"/>
        <v>782164.44649999996</v>
      </c>
      <c r="T64" s="17">
        <v>837854.07680000004</v>
      </c>
      <c r="U64" s="17">
        <v>837854</v>
      </c>
      <c r="V64" s="17">
        <f t="shared" si="15"/>
        <v>58649.780000000006</v>
      </c>
      <c r="W64" s="17">
        <f>+U64+V64</f>
        <v>896503.78</v>
      </c>
      <c r="X64" s="17">
        <v>954777</v>
      </c>
      <c r="Y64" s="17">
        <v>1021611</v>
      </c>
      <c r="Z64" s="17">
        <v>1093124</v>
      </c>
      <c r="AA64" s="17">
        <v>1166801</v>
      </c>
      <c r="AB64" s="17">
        <v>1256295</v>
      </c>
      <c r="AC64" s="17"/>
      <c r="AD64" s="17">
        <f t="shared" si="16"/>
        <v>1302024.138</v>
      </c>
      <c r="AE64" s="17">
        <v>1354105</v>
      </c>
      <c r="AF64" s="17">
        <v>1421810</v>
      </c>
      <c r="AG64" s="17">
        <v>1478967</v>
      </c>
      <c r="AH64" s="17">
        <v>1545520.5149999999</v>
      </c>
      <c r="AI64" s="17"/>
      <c r="AJ64" s="17">
        <v>1742226</v>
      </c>
      <c r="AK64" s="17">
        <v>1864182</v>
      </c>
      <c r="AL64" s="17">
        <v>1974169</v>
      </c>
      <c r="AM64" s="17">
        <v>2112361</v>
      </c>
      <c r="AN64" s="17" t="s">
        <v>86</v>
      </c>
      <c r="AO64" s="17" t="s">
        <v>87</v>
      </c>
      <c r="AP64" s="17">
        <v>422472</v>
      </c>
      <c r="AQ64" s="17" t="s">
        <v>88</v>
      </c>
      <c r="AR64" s="17" t="e">
        <f ca="1">UPPER([1]!ENLETRAS(AM64))</f>
        <v>#NAME?</v>
      </c>
      <c r="AS64" s="17" t="e">
        <f ca="1">UPPER([1]!ENLETRAS(AP64))</f>
        <v>#NAME?</v>
      </c>
      <c r="AT64" s="21">
        <v>35507</v>
      </c>
      <c r="AU64" s="22">
        <f t="shared" ca="1" si="1"/>
        <v>23.488888888888887</v>
      </c>
      <c r="AV64" s="21">
        <v>26772</v>
      </c>
      <c r="AW64" s="22">
        <f t="shared" ca="1" si="2"/>
        <v>47.441095890410956</v>
      </c>
      <c r="AX64" s="16" t="s">
        <v>73</v>
      </c>
      <c r="AY64" s="18" t="s">
        <v>336</v>
      </c>
      <c r="AZ64" s="18"/>
      <c r="BA64" s="16" t="s">
        <v>101</v>
      </c>
      <c r="BB64" s="16" t="s">
        <v>314</v>
      </c>
      <c r="BC64" s="18" t="s">
        <v>110</v>
      </c>
      <c r="BD64" s="18" t="s">
        <v>111</v>
      </c>
      <c r="BE64" s="16"/>
      <c r="BF64" s="17">
        <v>5626420</v>
      </c>
      <c r="BG64" s="21">
        <v>43585</v>
      </c>
      <c r="BH64" s="17" t="e">
        <f ca="1">UPPER([1]!ENLETRAS(BF64))</f>
        <v>#NAME?</v>
      </c>
    </row>
    <row r="65" spans="1:60" s="23" customFormat="1" ht="27.75" customHeight="1" x14ac:dyDescent="0.25">
      <c r="A65" s="15">
        <v>62</v>
      </c>
      <c r="B65" s="16" t="s">
        <v>79</v>
      </c>
      <c r="C65" s="16" t="s">
        <v>104</v>
      </c>
      <c r="D65" s="14" t="s">
        <v>67</v>
      </c>
      <c r="E65" s="14" t="s">
        <v>95</v>
      </c>
      <c r="F65" s="17">
        <v>35975</v>
      </c>
      <c r="G65" s="16" t="s">
        <v>81</v>
      </c>
      <c r="H65" s="18"/>
      <c r="I65" s="18"/>
      <c r="J65" s="18"/>
      <c r="K65" s="17">
        <v>11517943</v>
      </c>
      <c r="L65" s="16" t="s">
        <v>337</v>
      </c>
      <c r="M65" s="16" t="s">
        <v>83</v>
      </c>
      <c r="N65" s="16" t="s">
        <v>84</v>
      </c>
      <c r="O65" s="19">
        <v>104</v>
      </c>
      <c r="P65" s="19" t="s">
        <v>272</v>
      </c>
      <c r="Q65" s="17">
        <v>733686</v>
      </c>
      <c r="R65" s="17">
        <v>823268</v>
      </c>
      <c r="S65" s="17">
        <f t="shared" si="14"/>
        <v>886248.00199999998</v>
      </c>
      <c r="T65" s="17">
        <v>948639.85920000006</v>
      </c>
      <c r="U65" s="17">
        <v>948640</v>
      </c>
      <c r="V65" s="17">
        <f t="shared" si="15"/>
        <v>66404.800000000003</v>
      </c>
      <c r="W65" s="17">
        <f>+U65+V65</f>
        <v>1015044.8</v>
      </c>
      <c r="X65" s="17">
        <v>1081023</v>
      </c>
      <c r="Y65" s="17">
        <v>1156695</v>
      </c>
      <c r="Z65" s="17">
        <v>1237664</v>
      </c>
      <c r="AA65" s="17">
        <v>1276593</v>
      </c>
      <c r="AB65" s="17">
        <v>1422410</v>
      </c>
      <c r="AC65" s="17"/>
      <c r="AD65" s="17">
        <f t="shared" si="16"/>
        <v>1474185.7239999999</v>
      </c>
      <c r="AE65" s="17">
        <v>1533154</v>
      </c>
      <c r="AF65" s="17">
        <v>1609812</v>
      </c>
      <c r="AG65" s="17">
        <v>1674526</v>
      </c>
      <c r="AH65" s="17">
        <v>1749879.67</v>
      </c>
      <c r="AI65" s="17"/>
      <c r="AJ65" s="17">
        <v>1972595</v>
      </c>
      <c r="AK65" s="17">
        <v>2110677</v>
      </c>
      <c r="AL65" s="17">
        <v>2235207</v>
      </c>
      <c r="AM65" s="17">
        <v>2391671</v>
      </c>
      <c r="AN65" s="17" t="s">
        <v>86</v>
      </c>
      <c r="AO65" s="17" t="s">
        <v>87</v>
      </c>
      <c r="AP65" s="17">
        <v>478334</v>
      </c>
      <c r="AQ65" s="17" t="s">
        <v>88</v>
      </c>
      <c r="AR65" s="17" t="e">
        <f ca="1">UPPER([1]!ENLETRAS(AM65))</f>
        <v>#NAME?</v>
      </c>
      <c r="AS65" s="17" t="e">
        <f ca="1">UPPER([1]!ENLETRAS(AP65))</f>
        <v>#NAME?</v>
      </c>
      <c r="AT65" s="21">
        <v>32556</v>
      </c>
      <c r="AU65" s="22">
        <f t="shared" ca="1" si="1"/>
        <v>31.574999999999999</v>
      </c>
      <c r="AV65" s="21">
        <v>23230</v>
      </c>
      <c r="AW65" s="22">
        <f t="shared" ca="1" si="2"/>
        <v>57.145205479452052</v>
      </c>
      <c r="AX65" s="16" t="s">
        <v>73</v>
      </c>
      <c r="AY65" s="18" t="s">
        <v>338</v>
      </c>
      <c r="AZ65" s="18" t="s">
        <v>338</v>
      </c>
      <c r="BA65" s="16" t="s">
        <v>91</v>
      </c>
      <c r="BB65" s="16" t="s">
        <v>123</v>
      </c>
      <c r="BC65" s="18" t="s">
        <v>171</v>
      </c>
      <c r="BD65" s="18" t="s">
        <v>72</v>
      </c>
      <c r="BE65" s="16"/>
      <c r="BF65" s="17">
        <v>4692307</v>
      </c>
      <c r="BG65" s="21">
        <v>43585</v>
      </c>
      <c r="BH65" s="17" t="e">
        <f ca="1">UPPER([1]!ENLETRAS(BF65))</f>
        <v>#NAME?</v>
      </c>
    </row>
    <row r="66" spans="1:60" s="23" customFormat="1" ht="27.75" customHeight="1" x14ac:dyDescent="0.25">
      <c r="A66" s="15">
        <v>63</v>
      </c>
      <c r="B66" s="16" t="s">
        <v>79</v>
      </c>
      <c r="C66" s="16" t="s">
        <v>80</v>
      </c>
      <c r="D66" s="14" t="s">
        <v>67</v>
      </c>
      <c r="E66" s="14" t="s">
        <v>68</v>
      </c>
      <c r="F66" s="17">
        <v>36030</v>
      </c>
      <c r="G66" s="16" t="s">
        <v>81</v>
      </c>
      <c r="H66" s="18"/>
      <c r="I66" s="18"/>
      <c r="J66" s="18"/>
      <c r="K66" s="17">
        <v>51835379</v>
      </c>
      <c r="L66" s="16" t="s">
        <v>339</v>
      </c>
      <c r="M66" s="16" t="s">
        <v>83</v>
      </c>
      <c r="N66" s="16" t="s">
        <v>84</v>
      </c>
      <c r="O66" s="19">
        <v>104</v>
      </c>
      <c r="P66" s="19" t="s">
        <v>106</v>
      </c>
      <c r="Q66" s="17">
        <v>647520</v>
      </c>
      <c r="R66" s="17">
        <v>726581</v>
      </c>
      <c r="S66" s="17">
        <f t="shared" si="14"/>
        <v>782164.44649999996</v>
      </c>
      <c r="T66" s="17">
        <v>837854.07680000004</v>
      </c>
      <c r="U66" s="17">
        <v>837854</v>
      </c>
      <c r="V66" s="17">
        <f t="shared" si="15"/>
        <v>58649.780000000006</v>
      </c>
      <c r="W66" s="17">
        <f>+U66+V66</f>
        <v>896503.78</v>
      </c>
      <c r="X66" s="17">
        <v>954777</v>
      </c>
      <c r="Y66" s="17">
        <v>1021611</v>
      </c>
      <c r="Z66" s="17">
        <v>1093124</v>
      </c>
      <c r="AA66" s="17">
        <v>1166801</v>
      </c>
      <c r="AB66" s="17">
        <v>1256295</v>
      </c>
      <c r="AC66" s="17"/>
      <c r="AD66" s="17">
        <f t="shared" si="16"/>
        <v>1302024.138</v>
      </c>
      <c r="AE66" s="17">
        <v>1354105</v>
      </c>
      <c r="AF66" s="17">
        <v>1421810</v>
      </c>
      <c r="AG66" s="17">
        <v>1478967</v>
      </c>
      <c r="AH66" s="17">
        <v>1545520.5149999999</v>
      </c>
      <c r="AI66" s="17"/>
      <c r="AJ66" s="17">
        <v>1742226</v>
      </c>
      <c r="AK66" s="17">
        <v>1864182</v>
      </c>
      <c r="AL66" s="17">
        <v>1974169</v>
      </c>
      <c r="AM66" s="17">
        <v>2112361</v>
      </c>
      <c r="AN66" s="17" t="s">
        <v>86</v>
      </c>
      <c r="AO66" s="17" t="s">
        <v>87</v>
      </c>
      <c r="AP66" s="17">
        <v>422472</v>
      </c>
      <c r="AQ66" s="17" t="s">
        <v>88</v>
      </c>
      <c r="AR66" s="17" t="e">
        <f ca="1">UPPER([1]!ENLETRAS(AM66))</f>
        <v>#NAME?</v>
      </c>
      <c r="AS66" s="17" t="e">
        <f ca="1">UPPER([1]!ENLETRAS(AP66))</f>
        <v>#NAME?</v>
      </c>
      <c r="AT66" s="21">
        <v>34241</v>
      </c>
      <c r="AU66" s="22">
        <f t="shared" ca="1" si="1"/>
        <v>26.958333333333332</v>
      </c>
      <c r="AV66" s="21">
        <v>24308</v>
      </c>
      <c r="AW66" s="22">
        <f t="shared" ca="1" si="2"/>
        <v>54.19178082191781</v>
      </c>
      <c r="AX66" s="16" t="s">
        <v>73</v>
      </c>
      <c r="AY66" s="18" t="s">
        <v>340</v>
      </c>
      <c r="AZ66" s="18"/>
      <c r="BA66" s="16" t="s">
        <v>101</v>
      </c>
      <c r="BB66" s="16" t="s">
        <v>123</v>
      </c>
      <c r="BC66" s="18" t="s">
        <v>110</v>
      </c>
      <c r="BD66" s="18" t="s">
        <v>176</v>
      </c>
      <c r="BE66" s="16"/>
      <c r="BF66" s="17">
        <v>9782960</v>
      </c>
      <c r="BG66" s="21">
        <v>43585</v>
      </c>
      <c r="BH66" s="17" t="e">
        <f ca="1">UPPER([1]!ENLETRAS(BF66))</f>
        <v>#NAME?</v>
      </c>
    </row>
    <row r="67" spans="1:60" s="23" customFormat="1" ht="27.75" customHeight="1" x14ac:dyDescent="0.25">
      <c r="A67" s="15">
        <v>64</v>
      </c>
      <c r="B67" s="16" t="s">
        <v>79</v>
      </c>
      <c r="C67" s="16" t="s">
        <v>80</v>
      </c>
      <c r="D67" s="14" t="s">
        <v>67</v>
      </c>
      <c r="E67" s="14" t="s">
        <v>68</v>
      </c>
      <c r="F67" s="17">
        <v>36056</v>
      </c>
      <c r="G67" s="16" t="s">
        <v>81</v>
      </c>
      <c r="H67" s="18"/>
      <c r="I67" s="18"/>
      <c r="J67" s="18"/>
      <c r="K67" s="17">
        <v>51965194</v>
      </c>
      <c r="L67" s="16" t="s">
        <v>341</v>
      </c>
      <c r="M67" s="16" t="s">
        <v>113</v>
      </c>
      <c r="N67" s="16" t="s">
        <v>72</v>
      </c>
      <c r="O67" s="19">
        <v>506</v>
      </c>
      <c r="P67" s="19">
        <v>14</v>
      </c>
      <c r="Q67" s="17"/>
      <c r="R67" s="17"/>
      <c r="S67" s="17"/>
      <c r="T67" s="17"/>
      <c r="U67" s="17"/>
      <c r="V67" s="17"/>
      <c r="W67" s="17">
        <v>2064238</v>
      </c>
      <c r="X67" s="17">
        <v>2198413</v>
      </c>
      <c r="Y67" s="17">
        <v>2352302</v>
      </c>
      <c r="Z67" s="17">
        <v>2516963</v>
      </c>
      <c r="AA67" s="17">
        <v>2152544</v>
      </c>
      <c r="AB67" s="17">
        <v>2892669</v>
      </c>
      <c r="AC67" s="17"/>
      <c r="AD67" s="17">
        <f t="shared" si="16"/>
        <v>2997962.1516</v>
      </c>
      <c r="AE67" s="17">
        <v>3117882</v>
      </c>
      <c r="AF67" s="17">
        <v>3273776</v>
      </c>
      <c r="AG67" s="17">
        <v>3405382</v>
      </c>
      <c r="AH67" s="17">
        <v>3558624.19</v>
      </c>
      <c r="AI67" s="17"/>
      <c r="AJ67" s="17">
        <v>4011546</v>
      </c>
      <c r="AK67" s="17">
        <v>4292355</v>
      </c>
      <c r="AL67" s="17">
        <v>4545604</v>
      </c>
      <c r="AM67" s="17">
        <v>4863796</v>
      </c>
      <c r="AN67" s="17" t="s">
        <v>86</v>
      </c>
      <c r="AO67" s="17" t="s">
        <v>87</v>
      </c>
      <c r="AP67" s="17">
        <v>972759</v>
      </c>
      <c r="AQ67" s="17" t="s">
        <v>88</v>
      </c>
      <c r="AR67" s="17" t="e">
        <f ca="1">UPPER([1]!ENLETRAS(AM67))</f>
        <v>#NAME?</v>
      </c>
      <c r="AS67" s="17" t="e">
        <f ca="1">UPPER([1]!ENLETRAS(AP67))</f>
        <v>#NAME?</v>
      </c>
      <c r="AT67" s="21">
        <v>32700</v>
      </c>
      <c r="AU67" s="22">
        <f t="shared" ca="1" si="1"/>
        <v>31.175000000000001</v>
      </c>
      <c r="AV67" s="21">
        <v>23440</v>
      </c>
      <c r="AW67" s="22">
        <f t="shared" ca="1" si="2"/>
        <v>56.56986301369863</v>
      </c>
      <c r="AX67" s="16" t="s">
        <v>73</v>
      </c>
      <c r="AY67" s="18" t="s">
        <v>342</v>
      </c>
      <c r="AZ67" s="18" t="s">
        <v>343</v>
      </c>
      <c r="BA67" s="16" t="s">
        <v>101</v>
      </c>
      <c r="BB67" s="16" t="s">
        <v>92</v>
      </c>
      <c r="BC67" s="18" t="s">
        <v>344</v>
      </c>
      <c r="BD67" s="18" t="s">
        <v>72</v>
      </c>
      <c r="BE67" s="16"/>
      <c r="BF67" s="17">
        <v>5680796</v>
      </c>
      <c r="BG67" s="21">
        <v>43585</v>
      </c>
      <c r="BH67" s="17" t="e">
        <f ca="1">UPPER([1]!ENLETRAS(BF67))</f>
        <v>#NAME?</v>
      </c>
    </row>
    <row r="68" spans="1:60" s="23" customFormat="1" ht="27.75" customHeight="1" x14ac:dyDescent="0.25">
      <c r="A68" s="15">
        <v>65</v>
      </c>
      <c r="B68" s="16" t="s">
        <v>154</v>
      </c>
      <c r="C68" s="16" t="s">
        <v>198</v>
      </c>
      <c r="D68" s="14" t="s">
        <v>67</v>
      </c>
      <c r="E68" s="14" t="s">
        <v>68</v>
      </c>
      <c r="F68" s="17">
        <v>36108</v>
      </c>
      <c r="G68" s="16" t="s">
        <v>81</v>
      </c>
      <c r="H68" s="18" t="s">
        <v>199</v>
      </c>
      <c r="I68" s="18" t="s">
        <v>97</v>
      </c>
      <c r="J68" s="18"/>
      <c r="K68" s="17">
        <v>65710691</v>
      </c>
      <c r="L68" s="16" t="s">
        <v>345</v>
      </c>
      <c r="M68" s="16" t="s">
        <v>330</v>
      </c>
      <c r="N68" s="16" t="s">
        <v>125</v>
      </c>
      <c r="O68" s="19">
        <v>305</v>
      </c>
      <c r="P68" s="19" t="s">
        <v>121</v>
      </c>
      <c r="Q68" s="17">
        <v>812253</v>
      </c>
      <c r="R68" s="17">
        <v>911428</v>
      </c>
      <c r="S68" s="17">
        <f>R68*1.0765</f>
        <v>981152.24199999997</v>
      </c>
      <c r="T68" s="17">
        <v>916692.70079999999</v>
      </c>
      <c r="U68" s="17">
        <v>1049440</v>
      </c>
      <c r="V68" s="17">
        <f t="shared" ref="V68:V73" si="17">+U68*0.07</f>
        <v>73460.800000000003</v>
      </c>
      <c r="W68" s="17">
        <f t="shared" ref="W68:W73" si="18">+U68+V68</f>
        <v>1122900.8</v>
      </c>
      <c r="X68" s="17">
        <v>1195890</v>
      </c>
      <c r="Y68" s="17">
        <v>1279602</v>
      </c>
      <c r="Z68" s="17">
        <v>1369174</v>
      </c>
      <c r="AA68" s="17">
        <v>1461457</v>
      </c>
      <c r="AB68" s="17">
        <v>1573551</v>
      </c>
      <c r="AC68" s="17"/>
      <c r="AD68" s="17">
        <f t="shared" si="16"/>
        <v>1630828.2564000001</v>
      </c>
      <c r="AE68" s="17">
        <v>1696062</v>
      </c>
      <c r="AF68" s="17">
        <v>1780865</v>
      </c>
      <c r="AG68" s="17">
        <v>1852456</v>
      </c>
      <c r="AH68" s="17">
        <v>1935816.52</v>
      </c>
      <c r="AI68" s="17"/>
      <c r="AJ68" s="17">
        <v>2182198</v>
      </c>
      <c r="AK68" s="17">
        <v>2334952</v>
      </c>
      <c r="AL68" s="17">
        <v>2455047</v>
      </c>
      <c r="AM68" s="17">
        <v>2645805</v>
      </c>
      <c r="AN68" s="17" t="s">
        <v>86</v>
      </c>
      <c r="AO68" s="17" t="s">
        <v>87</v>
      </c>
      <c r="AP68" s="17">
        <v>529161</v>
      </c>
      <c r="AQ68" s="17" t="s">
        <v>88</v>
      </c>
      <c r="AR68" s="17" t="e">
        <f ca="1">UPPER([1]!ENLETRAS(AM68))</f>
        <v>#NAME?</v>
      </c>
      <c r="AS68" s="17" t="e">
        <f ca="1">UPPER([1]!ENLETRAS(AP68))</f>
        <v>#NAME?</v>
      </c>
      <c r="AT68" s="21">
        <v>34953</v>
      </c>
      <c r="AU68" s="22">
        <f t="shared" ref="AU68:AU134" ca="1" si="19">DAYS360(AT68,TODAY())/360</f>
        <v>25.008333333333333</v>
      </c>
      <c r="AV68" s="21">
        <v>23670</v>
      </c>
      <c r="AW68" s="22">
        <f t="shared" ref="AW68:AW134" ca="1" si="20">(TODAY()-AV68)/365</f>
        <v>55.939726027397263</v>
      </c>
      <c r="AX68" s="16" t="s">
        <v>73</v>
      </c>
      <c r="AY68" s="18" t="s">
        <v>346</v>
      </c>
      <c r="AZ68" s="18"/>
      <c r="BA68" s="16" t="s">
        <v>101</v>
      </c>
      <c r="BB68" s="16" t="s">
        <v>123</v>
      </c>
      <c r="BC68" s="18" t="s">
        <v>347</v>
      </c>
      <c r="BD68" s="18" t="s">
        <v>72</v>
      </c>
      <c r="BE68" s="16"/>
      <c r="BF68" s="17">
        <v>5819025</v>
      </c>
      <c r="BG68" s="21">
        <v>43585</v>
      </c>
      <c r="BH68" s="17" t="e">
        <f ca="1">UPPER([1]!ENLETRAS(BF68))</f>
        <v>#NAME?</v>
      </c>
    </row>
    <row r="69" spans="1:60" s="23" customFormat="1" ht="27.75" customHeight="1" x14ac:dyDescent="0.25">
      <c r="A69" s="15">
        <v>66</v>
      </c>
      <c r="B69" s="16" t="s">
        <v>79</v>
      </c>
      <c r="C69" s="16" t="s">
        <v>80</v>
      </c>
      <c r="D69" s="14" t="s">
        <v>67</v>
      </c>
      <c r="E69" s="14" t="s">
        <v>68</v>
      </c>
      <c r="F69" s="17">
        <v>36109</v>
      </c>
      <c r="G69" s="16" t="s">
        <v>81</v>
      </c>
      <c r="H69" s="18"/>
      <c r="I69" s="18"/>
      <c r="J69" s="18"/>
      <c r="K69" s="17">
        <v>52112688</v>
      </c>
      <c r="L69" s="16" t="s">
        <v>348</v>
      </c>
      <c r="M69" s="16" t="s">
        <v>71</v>
      </c>
      <c r="N69" s="16" t="s">
        <v>72</v>
      </c>
      <c r="O69" s="19">
        <v>406</v>
      </c>
      <c r="P69" s="19" t="s">
        <v>276</v>
      </c>
      <c r="Q69" s="17">
        <v>812253</v>
      </c>
      <c r="R69" s="17">
        <v>911428</v>
      </c>
      <c r="S69" s="17">
        <f>R69*1.0765</f>
        <v>981152.24199999997</v>
      </c>
      <c r="T69" s="17">
        <v>1049440.1791999999</v>
      </c>
      <c r="U69" s="17">
        <v>1049440</v>
      </c>
      <c r="V69" s="17">
        <f t="shared" si="17"/>
        <v>73460.800000000003</v>
      </c>
      <c r="W69" s="17">
        <f t="shared" si="18"/>
        <v>1122900.8</v>
      </c>
      <c r="X69" s="17">
        <v>1195890</v>
      </c>
      <c r="Y69" s="17">
        <v>1279602</v>
      </c>
      <c r="Z69" s="17">
        <v>1369174</v>
      </c>
      <c r="AA69" s="17">
        <v>1855076</v>
      </c>
      <c r="AB69" s="17">
        <v>1997360</v>
      </c>
      <c r="AC69" s="17"/>
      <c r="AD69" s="17">
        <f t="shared" si="16"/>
        <v>2070063.9040000001</v>
      </c>
      <c r="AE69" s="17">
        <v>2152867</v>
      </c>
      <c r="AF69" s="17">
        <v>2260510</v>
      </c>
      <c r="AG69" s="17">
        <v>2351383</v>
      </c>
      <c r="AH69" s="17">
        <v>2457195.2349999999</v>
      </c>
      <c r="AI69" s="17"/>
      <c r="AJ69" s="17">
        <v>2769933</v>
      </c>
      <c r="AK69" s="17">
        <v>2963829</v>
      </c>
      <c r="AL69" s="17">
        <v>3138695</v>
      </c>
      <c r="AM69" s="17">
        <v>3358404</v>
      </c>
      <c r="AN69" s="17"/>
      <c r="AO69" s="17"/>
      <c r="AP69" s="17"/>
      <c r="AQ69" s="17"/>
      <c r="AR69" s="17" t="e">
        <f ca="1">UPPER([1]!ENLETRAS(AM69))</f>
        <v>#NAME?</v>
      </c>
      <c r="AS69" s="17"/>
      <c r="AT69" s="21">
        <v>36398</v>
      </c>
      <c r="AU69" s="22">
        <f t="shared" ca="1" si="19"/>
        <v>21.05</v>
      </c>
      <c r="AV69" s="21">
        <v>26309</v>
      </c>
      <c r="AW69" s="22">
        <f t="shared" ca="1" si="20"/>
        <v>48.709589041095889</v>
      </c>
      <c r="AX69" s="16" t="s">
        <v>73</v>
      </c>
      <c r="AY69" s="18" t="s">
        <v>349</v>
      </c>
      <c r="AZ69" s="18" t="s">
        <v>350</v>
      </c>
      <c r="BA69" s="16" t="s">
        <v>108</v>
      </c>
      <c r="BB69" s="16" t="s">
        <v>92</v>
      </c>
      <c r="BC69" s="18" t="s">
        <v>351</v>
      </c>
      <c r="BD69" s="18" t="s">
        <v>72</v>
      </c>
      <c r="BE69" s="16"/>
      <c r="BF69" s="17">
        <v>4988580</v>
      </c>
      <c r="BG69" s="21">
        <v>43585</v>
      </c>
      <c r="BH69" s="17" t="e">
        <f ca="1">UPPER([1]!ENLETRAS(BF69))</f>
        <v>#NAME?</v>
      </c>
    </row>
    <row r="70" spans="1:60" s="23" customFormat="1" ht="27.75" customHeight="1" x14ac:dyDescent="0.25">
      <c r="A70" s="15">
        <v>67</v>
      </c>
      <c r="B70" s="16" t="s">
        <v>160</v>
      </c>
      <c r="C70" s="16"/>
      <c r="D70" s="14" t="s">
        <v>67</v>
      </c>
      <c r="E70" s="14" t="s">
        <v>68</v>
      </c>
      <c r="F70" s="17">
        <v>36178</v>
      </c>
      <c r="G70" s="16" t="s">
        <v>81</v>
      </c>
      <c r="H70" s="18" t="s">
        <v>199</v>
      </c>
      <c r="I70" s="18" t="s">
        <v>270</v>
      </c>
      <c r="J70" s="18"/>
      <c r="K70" s="17">
        <v>35374896</v>
      </c>
      <c r="L70" s="16" t="s">
        <v>352</v>
      </c>
      <c r="M70" s="16" t="s">
        <v>353</v>
      </c>
      <c r="N70" s="16" t="s">
        <v>84</v>
      </c>
      <c r="O70" s="19">
        <v>202</v>
      </c>
      <c r="P70" s="19" t="s">
        <v>272</v>
      </c>
      <c r="Q70" s="17">
        <v>733686</v>
      </c>
      <c r="R70" s="17">
        <v>823268</v>
      </c>
      <c r="S70" s="17">
        <v>886248</v>
      </c>
      <c r="T70" s="17">
        <v>948639.85920000006</v>
      </c>
      <c r="U70" s="17">
        <v>948640</v>
      </c>
      <c r="V70" s="17">
        <f t="shared" si="17"/>
        <v>66404.800000000003</v>
      </c>
      <c r="W70" s="17">
        <f t="shared" si="18"/>
        <v>1015044.8</v>
      </c>
      <c r="X70" s="17">
        <v>1081023</v>
      </c>
      <c r="Y70" s="17">
        <v>1156695</v>
      </c>
      <c r="Z70" s="17">
        <v>1237664</v>
      </c>
      <c r="AA70" s="17">
        <v>1321083</v>
      </c>
      <c r="AB70" s="17">
        <v>1422410</v>
      </c>
      <c r="AC70" s="17"/>
      <c r="AD70" s="17">
        <f t="shared" si="16"/>
        <v>1474185.7239999999</v>
      </c>
      <c r="AE70" s="17">
        <v>1533154</v>
      </c>
      <c r="AF70" s="17">
        <v>1609812</v>
      </c>
      <c r="AG70" s="17">
        <v>1674526</v>
      </c>
      <c r="AH70" s="17">
        <v>1749879.67</v>
      </c>
      <c r="AI70" s="17"/>
      <c r="AJ70" s="17">
        <v>1972595</v>
      </c>
      <c r="AK70" s="17">
        <v>2110677</v>
      </c>
      <c r="AL70" s="17">
        <v>2235207</v>
      </c>
      <c r="AM70" s="17">
        <v>2391671</v>
      </c>
      <c r="AN70" s="17" t="s">
        <v>86</v>
      </c>
      <c r="AO70" s="17" t="s">
        <v>87</v>
      </c>
      <c r="AP70" s="17">
        <v>478334</v>
      </c>
      <c r="AQ70" s="17" t="s">
        <v>88</v>
      </c>
      <c r="AR70" s="17" t="e">
        <f ca="1">UPPER([1]!ENLETRAS(AM70))</f>
        <v>#NAME?</v>
      </c>
      <c r="AS70" s="17" t="e">
        <f ca="1">UPPER([1]!ENLETRAS(AP70))</f>
        <v>#NAME?</v>
      </c>
      <c r="AT70" s="21">
        <v>32706</v>
      </c>
      <c r="AU70" s="22">
        <f t="shared" ca="1" si="19"/>
        <v>31.158333333333335</v>
      </c>
      <c r="AV70" s="21">
        <v>22981</v>
      </c>
      <c r="AW70" s="22">
        <f t="shared" ca="1" si="20"/>
        <v>57.827397260273976</v>
      </c>
      <c r="AX70" s="16" t="s">
        <v>73</v>
      </c>
      <c r="AY70" s="18" t="s">
        <v>354</v>
      </c>
      <c r="AZ70" s="18"/>
      <c r="BA70" s="16" t="s">
        <v>108</v>
      </c>
      <c r="BB70" s="16" t="s">
        <v>123</v>
      </c>
      <c r="BC70" s="18" t="s">
        <v>355</v>
      </c>
      <c r="BD70" s="18" t="s">
        <v>111</v>
      </c>
      <c r="BE70" s="16"/>
      <c r="BF70" s="17">
        <v>10850362</v>
      </c>
      <c r="BG70" s="21">
        <v>43585</v>
      </c>
      <c r="BH70" s="17" t="e">
        <f ca="1">UPPER([1]!ENLETRAS(BF70))</f>
        <v>#NAME?</v>
      </c>
    </row>
    <row r="71" spans="1:60" s="23" customFormat="1" ht="27.75" customHeight="1" x14ac:dyDescent="0.2">
      <c r="A71" s="15">
        <v>68</v>
      </c>
      <c r="B71" s="16" t="s">
        <v>356</v>
      </c>
      <c r="C71" s="16"/>
      <c r="D71" s="14" t="s">
        <v>141</v>
      </c>
      <c r="E71" s="14" t="s">
        <v>95</v>
      </c>
      <c r="F71" s="17">
        <v>79529588</v>
      </c>
      <c r="G71" s="16" t="s">
        <v>142</v>
      </c>
      <c r="H71" s="18"/>
      <c r="I71" s="18"/>
      <c r="J71" s="18"/>
      <c r="K71" s="17">
        <v>79529588</v>
      </c>
      <c r="L71" s="16" t="s">
        <v>357</v>
      </c>
      <c r="M71" s="16" t="s">
        <v>191</v>
      </c>
      <c r="N71" s="16" t="s">
        <v>78</v>
      </c>
      <c r="O71" s="19" t="s">
        <v>233</v>
      </c>
      <c r="P71" s="19" t="s">
        <v>163</v>
      </c>
      <c r="Q71" s="17">
        <v>1202187</v>
      </c>
      <c r="R71" s="17">
        <v>1348977</v>
      </c>
      <c r="S71" s="17">
        <f>R71*1.0765</f>
        <v>1452173.7405000001</v>
      </c>
      <c r="T71" s="17" t="e">
        <v>#N/A</v>
      </c>
      <c r="U71" s="17">
        <v>1545694</v>
      </c>
      <c r="V71" s="17">
        <f t="shared" si="17"/>
        <v>108198.58000000002</v>
      </c>
      <c r="W71" s="17">
        <f t="shared" si="18"/>
        <v>1653892.58</v>
      </c>
      <c r="X71" s="17">
        <v>1761396</v>
      </c>
      <c r="Y71" s="17">
        <v>1884694</v>
      </c>
      <c r="Z71" s="17">
        <v>5525630</v>
      </c>
      <c r="AA71" s="17">
        <v>5840038</v>
      </c>
      <c r="AB71" s="17">
        <v>6287969</v>
      </c>
      <c r="AC71" s="17"/>
      <c r="AD71" s="17">
        <v>6476608</v>
      </c>
      <c r="AE71" s="17">
        <v>6735671</v>
      </c>
      <c r="AF71" s="17">
        <v>7072455</v>
      </c>
      <c r="AG71" s="17">
        <v>7315747</v>
      </c>
      <c r="AH71" s="17">
        <v>7530830</v>
      </c>
      <c r="AI71" s="17"/>
      <c r="AJ71" s="17">
        <v>8494181</v>
      </c>
      <c r="AK71" s="17">
        <v>9067533</v>
      </c>
      <c r="AL71" s="17" t="s">
        <v>235</v>
      </c>
      <c r="AM71" s="29">
        <v>9957878</v>
      </c>
      <c r="AN71" s="17"/>
      <c r="AO71" s="17"/>
      <c r="AP71" s="17"/>
      <c r="AQ71" s="17"/>
      <c r="AR71" s="17" t="e">
        <f ca="1">UPPER([1]!ENLETRAS(AM71))</f>
        <v>#NAME?</v>
      </c>
      <c r="AS71" s="17"/>
      <c r="AT71" s="21">
        <v>43109</v>
      </c>
      <c r="AU71" s="22">
        <f t="shared" ca="1" si="19"/>
        <v>2.6805555555555554</v>
      </c>
      <c r="AV71" s="21">
        <v>25700</v>
      </c>
      <c r="AW71" s="22">
        <f t="shared" ca="1" si="20"/>
        <v>50.37808219178082</v>
      </c>
      <c r="AX71" s="16" t="s">
        <v>146</v>
      </c>
      <c r="AY71" s="18" t="s">
        <v>358</v>
      </c>
      <c r="AZ71" s="18" t="s">
        <v>359</v>
      </c>
      <c r="BA71" s="16" t="s">
        <v>101</v>
      </c>
      <c r="BB71" s="16" t="s">
        <v>123</v>
      </c>
      <c r="BC71" s="18" t="s">
        <v>360</v>
      </c>
      <c r="BD71" s="18" t="s">
        <v>72</v>
      </c>
      <c r="BE71" s="16"/>
      <c r="BF71" s="17">
        <v>4053028</v>
      </c>
      <c r="BG71" s="21">
        <v>43585</v>
      </c>
      <c r="BH71" s="17" t="e">
        <f ca="1">UPPER([1]!ENLETRAS(BF71))</f>
        <v>#NAME?</v>
      </c>
    </row>
    <row r="72" spans="1:60" s="23" customFormat="1" ht="27.75" customHeight="1" x14ac:dyDescent="0.25">
      <c r="A72" s="15">
        <v>69</v>
      </c>
      <c r="B72" s="16" t="s">
        <v>211</v>
      </c>
      <c r="C72" s="16"/>
      <c r="D72" s="14" t="s">
        <v>67</v>
      </c>
      <c r="E72" s="14" t="s">
        <v>95</v>
      </c>
      <c r="F72" s="17">
        <v>36370</v>
      </c>
      <c r="G72" s="16" t="s">
        <v>69</v>
      </c>
      <c r="H72" s="18"/>
      <c r="I72" s="18"/>
      <c r="J72" s="18"/>
      <c r="K72" s="17">
        <v>80280315</v>
      </c>
      <c r="L72" s="16" t="s">
        <v>361</v>
      </c>
      <c r="M72" s="16" t="s">
        <v>71</v>
      </c>
      <c r="N72" s="16" t="s">
        <v>72</v>
      </c>
      <c r="O72" s="19">
        <v>406</v>
      </c>
      <c r="P72" s="19" t="s">
        <v>276</v>
      </c>
      <c r="Q72" s="17">
        <v>1033141</v>
      </c>
      <c r="R72" s="17">
        <v>1159289</v>
      </c>
      <c r="S72" s="17">
        <f>R72*1.0765</f>
        <v>1247974.6085000001</v>
      </c>
      <c r="T72" s="17" t="e">
        <v>#N/A</v>
      </c>
      <c r="U72" s="17">
        <v>1332089</v>
      </c>
      <c r="V72" s="17">
        <f t="shared" si="17"/>
        <v>93246.23000000001</v>
      </c>
      <c r="W72" s="17">
        <f t="shared" si="18"/>
        <v>1425335.23</v>
      </c>
      <c r="X72" s="17">
        <v>1517982</v>
      </c>
      <c r="Y72" s="17">
        <v>1624241</v>
      </c>
      <c r="Z72" s="17">
        <v>1737938</v>
      </c>
      <c r="AA72" s="17">
        <v>1855076</v>
      </c>
      <c r="AB72" s="17">
        <v>1997360</v>
      </c>
      <c r="AC72" s="17"/>
      <c r="AD72" s="17">
        <f>(AB72*3.64%)+AB72</f>
        <v>2070063.9040000001</v>
      </c>
      <c r="AE72" s="17">
        <v>2152867</v>
      </c>
      <c r="AF72" s="17">
        <v>2260510</v>
      </c>
      <c r="AG72" s="17">
        <v>2351383</v>
      </c>
      <c r="AH72" s="17">
        <v>2457195.2349999999</v>
      </c>
      <c r="AI72" s="17"/>
      <c r="AJ72" s="17">
        <v>2769933</v>
      </c>
      <c r="AK72" s="17">
        <v>2963829</v>
      </c>
      <c r="AL72" s="17">
        <v>3138695</v>
      </c>
      <c r="AM72" s="17">
        <v>3358404</v>
      </c>
      <c r="AN72" s="17"/>
      <c r="AO72" s="17"/>
      <c r="AP72" s="17"/>
      <c r="AQ72" s="17"/>
      <c r="AR72" s="17" t="e">
        <f ca="1">UPPER([1]!ENLETRAS(AM72))</f>
        <v>#NAME?</v>
      </c>
      <c r="AS72" s="17"/>
      <c r="AT72" s="21">
        <v>39961</v>
      </c>
      <c r="AU72" s="22">
        <f t="shared" ca="1" si="19"/>
        <v>11.294444444444444</v>
      </c>
      <c r="AV72" s="21">
        <v>27754</v>
      </c>
      <c r="AW72" s="22">
        <f t="shared" ca="1" si="20"/>
        <v>44.750684931506846</v>
      </c>
      <c r="AX72" s="16" t="s">
        <v>73</v>
      </c>
      <c r="AY72" s="18" t="s">
        <v>362</v>
      </c>
      <c r="AZ72" s="18" t="s">
        <v>363</v>
      </c>
      <c r="BA72" s="16" t="s">
        <v>101</v>
      </c>
      <c r="BB72" s="16" t="s">
        <v>77</v>
      </c>
      <c r="BC72" s="18" t="s">
        <v>364</v>
      </c>
      <c r="BD72" s="18" t="s">
        <v>72</v>
      </c>
      <c r="BE72" s="16"/>
      <c r="BF72" s="17">
        <v>4210378</v>
      </c>
      <c r="BG72" s="21">
        <v>43585</v>
      </c>
      <c r="BH72" s="17" t="e">
        <f ca="1">UPPER([1]!ENLETRAS(BF72))</f>
        <v>#NAME?</v>
      </c>
    </row>
    <row r="73" spans="1:60" s="23" customFormat="1" ht="27.75" customHeight="1" x14ac:dyDescent="0.25">
      <c r="A73" s="15">
        <v>70</v>
      </c>
      <c r="B73" s="16" t="s">
        <v>79</v>
      </c>
      <c r="C73" s="16" t="s">
        <v>104</v>
      </c>
      <c r="D73" s="14" t="s">
        <v>67</v>
      </c>
      <c r="E73" s="14" t="s">
        <v>68</v>
      </c>
      <c r="F73" s="17">
        <v>36371</v>
      </c>
      <c r="G73" s="16" t="s">
        <v>81</v>
      </c>
      <c r="H73" s="18"/>
      <c r="I73" s="18"/>
      <c r="J73" s="18"/>
      <c r="K73" s="17">
        <v>20729739</v>
      </c>
      <c r="L73" s="16" t="s">
        <v>365</v>
      </c>
      <c r="M73" s="16" t="s">
        <v>83</v>
      </c>
      <c r="N73" s="16" t="s">
        <v>84</v>
      </c>
      <c r="O73" s="19">
        <v>104</v>
      </c>
      <c r="P73" s="19" t="s">
        <v>106</v>
      </c>
      <c r="Q73" s="17">
        <v>647520</v>
      </c>
      <c r="R73" s="17">
        <v>726581</v>
      </c>
      <c r="S73" s="17">
        <f>R73*1.0765</f>
        <v>782164.44649999996</v>
      </c>
      <c r="T73" s="17">
        <v>837854.07680000004</v>
      </c>
      <c r="U73" s="17">
        <v>837854</v>
      </c>
      <c r="V73" s="17">
        <f t="shared" si="17"/>
        <v>58649.780000000006</v>
      </c>
      <c r="W73" s="17">
        <f t="shared" si="18"/>
        <v>896503.78</v>
      </c>
      <c r="X73" s="17">
        <v>954777</v>
      </c>
      <c r="Y73" s="17">
        <v>1021611</v>
      </c>
      <c r="Z73" s="17">
        <v>1093124</v>
      </c>
      <c r="AA73" s="17">
        <v>1166801</v>
      </c>
      <c r="AB73" s="17">
        <v>1256295</v>
      </c>
      <c r="AC73" s="17"/>
      <c r="AD73" s="17">
        <f>(AB73*3.64%)+AB73</f>
        <v>1302024.138</v>
      </c>
      <c r="AE73" s="17">
        <v>1354105</v>
      </c>
      <c r="AF73" s="17">
        <v>1421810</v>
      </c>
      <c r="AG73" s="17">
        <v>1478967</v>
      </c>
      <c r="AH73" s="17">
        <v>1545520.5149999999</v>
      </c>
      <c r="AI73" s="17"/>
      <c r="AJ73" s="17">
        <v>1742226</v>
      </c>
      <c r="AK73" s="17">
        <v>1864182</v>
      </c>
      <c r="AL73" s="17">
        <v>1974169</v>
      </c>
      <c r="AM73" s="17">
        <v>2112361</v>
      </c>
      <c r="AN73" s="17" t="s">
        <v>86</v>
      </c>
      <c r="AO73" s="17" t="s">
        <v>87</v>
      </c>
      <c r="AP73" s="17">
        <v>422472</v>
      </c>
      <c r="AQ73" s="17" t="s">
        <v>88</v>
      </c>
      <c r="AR73" s="17" t="e">
        <f ca="1">UPPER([1]!ENLETRAS(AM73))</f>
        <v>#NAME?</v>
      </c>
      <c r="AS73" s="17" t="e">
        <f ca="1">UPPER([1]!ENLETRAS(AP73))</f>
        <v>#NAME?</v>
      </c>
      <c r="AT73" s="21">
        <v>33415</v>
      </c>
      <c r="AU73" s="22">
        <f t="shared" ca="1" si="19"/>
        <v>29.216666666666665</v>
      </c>
      <c r="AV73" s="21">
        <v>25330</v>
      </c>
      <c r="AW73" s="22">
        <f t="shared" ca="1" si="20"/>
        <v>51.391780821917806</v>
      </c>
      <c r="AX73" s="16" t="s">
        <v>73</v>
      </c>
      <c r="AY73" s="18" t="s">
        <v>366</v>
      </c>
      <c r="AZ73" s="18"/>
      <c r="BA73" s="16" t="s">
        <v>101</v>
      </c>
      <c r="BB73" s="16" t="s">
        <v>123</v>
      </c>
      <c r="BC73" s="18" t="s">
        <v>110</v>
      </c>
      <c r="BD73" s="18" t="s">
        <v>72</v>
      </c>
      <c r="BE73" s="16"/>
      <c r="BF73" s="17">
        <v>3030382</v>
      </c>
      <c r="BG73" s="21">
        <v>43585</v>
      </c>
      <c r="BH73" s="17" t="e">
        <f ca="1">UPPER([1]!ENLETRAS(BF73))</f>
        <v>#NAME?</v>
      </c>
    </row>
    <row r="74" spans="1:60" s="23" customFormat="1" ht="27.75" customHeight="1" x14ac:dyDescent="0.2">
      <c r="A74" s="15">
        <v>71</v>
      </c>
      <c r="B74" s="16" t="s">
        <v>299</v>
      </c>
      <c r="C74" s="16"/>
      <c r="D74" s="14" t="s">
        <v>141</v>
      </c>
      <c r="E74" s="14" t="s">
        <v>95</v>
      </c>
      <c r="F74" s="17">
        <v>80495618</v>
      </c>
      <c r="G74" s="16" t="s">
        <v>142</v>
      </c>
      <c r="H74" s="18"/>
      <c r="I74" s="18"/>
      <c r="J74" s="18"/>
      <c r="K74" s="17">
        <v>80495618</v>
      </c>
      <c r="L74" s="16" t="s">
        <v>367</v>
      </c>
      <c r="M74" s="16" t="s">
        <v>129</v>
      </c>
      <c r="N74" s="16" t="s">
        <v>84</v>
      </c>
      <c r="O74" s="19">
        <v>480</v>
      </c>
      <c r="P74" s="19" t="s">
        <v>130</v>
      </c>
      <c r="Q74" s="17"/>
      <c r="R74" s="17"/>
      <c r="S74" s="17"/>
      <c r="T74" s="17"/>
      <c r="U74" s="17"/>
      <c r="V74" s="17"/>
      <c r="W74" s="17"/>
      <c r="X74" s="17"/>
      <c r="Y74" s="17"/>
      <c r="Z74" s="17"/>
      <c r="AA74" s="17">
        <f>1514634+116403</f>
        <v>1631037</v>
      </c>
      <c r="AB74" s="17">
        <f>1517634*7.67%</f>
        <v>116402.52780000001</v>
      </c>
      <c r="AC74" s="17"/>
      <c r="AD74" s="17">
        <v>1400562</v>
      </c>
      <c r="AE74" s="17">
        <v>1456586</v>
      </c>
      <c r="AF74" s="17">
        <v>1529415</v>
      </c>
      <c r="AG74" s="17">
        <v>1582027</v>
      </c>
      <c r="AH74" s="17">
        <v>1628539</v>
      </c>
      <c r="AI74" s="17"/>
      <c r="AJ74" s="17">
        <v>1836863</v>
      </c>
      <c r="AK74" s="17">
        <v>1960851</v>
      </c>
      <c r="AL74" s="17" t="s">
        <v>368</v>
      </c>
      <c r="AM74" s="29">
        <v>2153389</v>
      </c>
      <c r="AN74" s="17"/>
      <c r="AO74" s="17"/>
      <c r="AP74" s="17"/>
      <c r="AQ74" s="17"/>
      <c r="AR74" s="17" t="e">
        <f ca="1">UPPER([1]!ENLETRAS(AM74))</f>
        <v>#NAME?</v>
      </c>
      <c r="AS74" s="17"/>
      <c r="AT74" s="21">
        <v>42416</v>
      </c>
      <c r="AU74" s="22">
        <f t="shared" ca="1" si="19"/>
        <v>4.5777777777777775</v>
      </c>
      <c r="AV74" s="21">
        <v>27285</v>
      </c>
      <c r="AW74" s="22">
        <f t="shared" ca="1" si="20"/>
        <v>46.035616438356165</v>
      </c>
      <c r="AX74" s="16" t="s">
        <v>146</v>
      </c>
      <c r="AY74" s="18" t="s">
        <v>369</v>
      </c>
      <c r="AZ74" s="18"/>
      <c r="BA74" s="16" t="s">
        <v>101</v>
      </c>
      <c r="BB74" s="16" t="s">
        <v>123</v>
      </c>
      <c r="BC74" s="18"/>
      <c r="BD74" s="18" t="s">
        <v>111</v>
      </c>
      <c r="BE74" s="16"/>
      <c r="BF74" s="17">
        <v>3081569</v>
      </c>
      <c r="BG74" s="21">
        <v>43585</v>
      </c>
      <c r="BH74" s="17" t="e">
        <f ca="1">UPPER([1]!ENLETRAS(BF74))</f>
        <v>#NAME?</v>
      </c>
    </row>
    <row r="75" spans="1:60" s="23" customFormat="1" ht="27.75" customHeight="1" x14ac:dyDescent="0.25">
      <c r="A75" s="15">
        <v>72</v>
      </c>
      <c r="B75" s="16" t="s">
        <v>79</v>
      </c>
      <c r="C75" s="16" t="s">
        <v>370</v>
      </c>
      <c r="D75" s="14" t="s">
        <v>67</v>
      </c>
      <c r="E75" s="14" t="s">
        <v>68</v>
      </c>
      <c r="F75" s="17">
        <v>36397</v>
      </c>
      <c r="G75" s="16" t="s">
        <v>69</v>
      </c>
      <c r="H75" s="18"/>
      <c r="I75" s="18"/>
      <c r="J75" s="18"/>
      <c r="K75" s="17">
        <v>20775169</v>
      </c>
      <c r="L75" s="16" t="s">
        <v>371</v>
      </c>
      <c r="M75" s="16" t="s">
        <v>330</v>
      </c>
      <c r="N75" s="16" t="s">
        <v>125</v>
      </c>
      <c r="O75" s="19">
        <v>305</v>
      </c>
      <c r="P75" s="19" t="s">
        <v>121</v>
      </c>
      <c r="Q75" s="17">
        <v>812253</v>
      </c>
      <c r="R75" s="17">
        <v>911428</v>
      </c>
      <c r="S75" s="17">
        <f t="shared" ref="S75:S83" si="21">R75*1.0765</f>
        <v>981152.24199999997</v>
      </c>
      <c r="T75" s="17" t="e">
        <v>#N/A</v>
      </c>
      <c r="U75" s="17">
        <v>1049441</v>
      </c>
      <c r="V75" s="17">
        <f t="shared" ref="V75:V83" si="22">+U75*0.07</f>
        <v>73460.87000000001</v>
      </c>
      <c r="W75" s="17">
        <f>+U75+V75</f>
        <v>1122901.8700000001</v>
      </c>
      <c r="X75" s="17">
        <v>1195890</v>
      </c>
      <c r="Y75" s="17">
        <v>1279602</v>
      </c>
      <c r="Z75" s="17">
        <v>1369174</v>
      </c>
      <c r="AA75" s="17">
        <v>1406737</v>
      </c>
      <c r="AB75" s="17">
        <v>1573551</v>
      </c>
      <c r="AC75" s="17"/>
      <c r="AD75" s="17">
        <f t="shared" ref="AD75:AD83" si="23">(AB75*3.64%)+AB75</f>
        <v>1630828.2564000001</v>
      </c>
      <c r="AE75" s="17">
        <v>1696062</v>
      </c>
      <c r="AF75" s="17">
        <v>1780865</v>
      </c>
      <c r="AG75" s="17">
        <v>1852456</v>
      </c>
      <c r="AH75" s="17">
        <v>1935816.52</v>
      </c>
      <c r="AI75" s="17"/>
      <c r="AJ75" s="17">
        <v>2182198</v>
      </c>
      <c r="AK75" s="17">
        <v>2334952</v>
      </c>
      <c r="AL75" s="17">
        <v>2455047</v>
      </c>
      <c r="AM75" s="17">
        <v>2645805</v>
      </c>
      <c r="AN75" s="17"/>
      <c r="AO75" s="17"/>
      <c r="AP75" s="17"/>
      <c r="AQ75" s="17"/>
      <c r="AR75" s="17" t="e">
        <f ca="1">UPPER([1]!ENLETRAS(AM75))</f>
        <v>#NAME?</v>
      </c>
      <c r="AS75" s="17"/>
      <c r="AT75" s="21">
        <v>39511</v>
      </c>
      <c r="AU75" s="22">
        <f t="shared" ca="1" si="19"/>
        <v>12.527777777777779</v>
      </c>
      <c r="AV75" s="21">
        <v>29645</v>
      </c>
      <c r="AW75" s="22">
        <f t="shared" ca="1" si="20"/>
        <v>39.56986301369863</v>
      </c>
      <c r="AX75" s="16" t="s">
        <v>73</v>
      </c>
      <c r="AY75" s="18" t="s">
        <v>372</v>
      </c>
      <c r="AZ75" s="18"/>
      <c r="BA75" s="16" t="s">
        <v>108</v>
      </c>
      <c r="BB75" s="16" t="s">
        <v>92</v>
      </c>
      <c r="BC75" s="18" t="s">
        <v>153</v>
      </c>
      <c r="BD75" s="18" t="s">
        <v>176</v>
      </c>
      <c r="BE75" s="16"/>
      <c r="BF75" s="17">
        <v>4522989</v>
      </c>
      <c r="BG75" s="21">
        <v>43585</v>
      </c>
      <c r="BH75" s="17" t="e">
        <f ca="1">UPPER([1]!ENLETRAS(BF75))</f>
        <v>#NAME?</v>
      </c>
    </row>
    <row r="76" spans="1:60" s="23" customFormat="1" ht="27.75" customHeight="1" x14ac:dyDescent="0.25">
      <c r="A76" s="15">
        <v>73</v>
      </c>
      <c r="B76" s="16" t="s">
        <v>211</v>
      </c>
      <c r="C76" s="16"/>
      <c r="D76" s="14" t="s">
        <v>67</v>
      </c>
      <c r="E76" s="14" t="s">
        <v>68</v>
      </c>
      <c r="F76" s="17">
        <v>36392</v>
      </c>
      <c r="G76" s="16" t="s">
        <v>81</v>
      </c>
      <c r="H76" s="18"/>
      <c r="I76" s="18"/>
      <c r="J76" s="18"/>
      <c r="K76" s="17">
        <v>39560674</v>
      </c>
      <c r="L76" s="16" t="s">
        <v>373</v>
      </c>
      <c r="M76" s="16" t="s">
        <v>157</v>
      </c>
      <c r="N76" s="16" t="s">
        <v>84</v>
      </c>
      <c r="O76" s="19">
        <v>201</v>
      </c>
      <c r="P76" s="19" t="s">
        <v>163</v>
      </c>
      <c r="Q76" s="17">
        <v>687436</v>
      </c>
      <c r="R76" s="17">
        <v>771372</v>
      </c>
      <c r="S76" s="17">
        <f t="shared" si="21"/>
        <v>830381.95799999998</v>
      </c>
      <c r="T76" s="17">
        <v>889173.04559999995</v>
      </c>
      <c r="U76" s="17">
        <v>889173</v>
      </c>
      <c r="V76" s="17">
        <f t="shared" si="22"/>
        <v>62242.110000000008</v>
      </c>
      <c r="W76" s="17">
        <f>+U76+V76</f>
        <v>951415.11</v>
      </c>
      <c r="X76" s="17">
        <v>1013257</v>
      </c>
      <c r="Y76" s="17">
        <v>1084185</v>
      </c>
      <c r="Z76" s="17">
        <v>1160078</v>
      </c>
      <c r="AA76" s="17">
        <v>1276593</v>
      </c>
      <c r="AB76" s="17">
        <v>1333243</v>
      </c>
      <c r="AC76" s="17"/>
      <c r="AD76" s="17">
        <f t="shared" si="23"/>
        <v>1381773.0452000001</v>
      </c>
      <c r="AE76" s="17">
        <v>1437044</v>
      </c>
      <c r="AF76" s="17">
        <v>1508896</v>
      </c>
      <c r="AG76" s="17">
        <v>1569554</v>
      </c>
      <c r="AH76" s="17">
        <v>1640183.93</v>
      </c>
      <c r="AI76" s="17"/>
      <c r="AJ76" s="17">
        <v>1848937</v>
      </c>
      <c r="AK76" s="17">
        <v>1978363</v>
      </c>
      <c r="AL76" s="17">
        <v>2095087</v>
      </c>
      <c r="AM76" s="17">
        <v>2241743</v>
      </c>
      <c r="AN76" s="17" t="s">
        <v>86</v>
      </c>
      <c r="AO76" s="17" t="s">
        <v>87</v>
      </c>
      <c r="AP76" s="17">
        <v>448349</v>
      </c>
      <c r="AQ76" s="17" t="s">
        <v>88</v>
      </c>
      <c r="AR76" s="17" t="e">
        <f ca="1">UPPER([1]!ENLETRAS(AM76))</f>
        <v>#NAME?</v>
      </c>
      <c r="AS76" s="17" t="e">
        <f ca="1">UPPER([1]!ENLETRAS(AP76))</f>
        <v>#NAME?</v>
      </c>
      <c r="AT76" s="21">
        <v>32266</v>
      </c>
      <c r="AU76" s="22">
        <f t="shared" ca="1" si="19"/>
        <v>32.363888888888887</v>
      </c>
      <c r="AV76" s="21">
        <v>23731</v>
      </c>
      <c r="AW76" s="22">
        <f t="shared" ca="1" si="20"/>
        <v>55.772602739726025</v>
      </c>
      <c r="AX76" s="16" t="s">
        <v>73</v>
      </c>
      <c r="AY76" s="18" t="s">
        <v>374</v>
      </c>
      <c r="AZ76" s="18"/>
      <c r="BA76" s="16" t="s">
        <v>101</v>
      </c>
      <c r="BB76" s="16" t="s">
        <v>77</v>
      </c>
      <c r="BC76" s="18"/>
      <c r="BD76" s="18" t="s">
        <v>111</v>
      </c>
      <c r="BE76" s="16"/>
      <c r="BF76" s="17">
        <v>5008170</v>
      </c>
      <c r="BG76" s="21">
        <v>43585</v>
      </c>
      <c r="BH76" s="17" t="e">
        <f ca="1">UPPER([1]!ENLETRAS(BF76))</f>
        <v>#NAME?</v>
      </c>
    </row>
    <row r="77" spans="1:60" s="23" customFormat="1" ht="27.75" customHeight="1" x14ac:dyDescent="0.25">
      <c r="A77" s="15">
        <v>74</v>
      </c>
      <c r="B77" s="16" t="s">
        <v>65</v>
      </c>
      <c r="C77" s="16"/>
      <c r="D77" s="14" t="s">
        <v>67</v>
      </c>
      <c r="E77" s="14" t="s">
        <v>95</v>
      </c>
      <c r="F77" s="17">
        <v>36383</v>
      </c>
      <c r="G77" s="16" t="s">
        <v>81</v>
      </c>
      <c r="H77" s="18" t="s">
        <v>96</v>
      </c>
      <c r="I77" s="18" t="s">
        <v>375</v>
      </c>
      <c r="J77" s="18"/>
      <c r="K77" s="17">
        <v>79307878</v>
      </c>
      <c r="L77" s="16" t="s">
        <v>376</v>
      </c>
      <c r="M77" s="16" t="s">
        <v>99</v>
      </c>
      <c r="N77" s="16" t="s">
        <v>84</v>
      </c>
      <c r="O77" s="19">
        <v>104</v>
      </c>
      <c r="P77" s="19" t="s">
        <v>85</v>
      </c>
      <c r="Q77" s="17">
        <v>708978</v>
      </c>
      <c r="R77" s="17">
        <v>795543</v>
      </c>
      <c r="S77" s="17">
        <f t="shared" si="21"/>
        <v>856402.03949999996</v>
      </c>
      <c r="T77" s="17">
        <v>916692.70079999999</v>
      </c>
      <c r="U77" s="17">
        <v>916693</v>
      </c>
      <c r="V77" s="17">
        <f t="shared" si="22"/>
        <v>64168.510000000009</v>
      </c>
      <c r="W77" s="17">
        <v>980862</v>
      </c>
      <c r="X77" s="17">
        <v>1044618</v>
      </c>
      <c r="Y77" s="17">
        <v>1117741</v>
      </c>
      <c r="Z77" s="17">
        <v>1195983</v>
      </c>
      <c r="AA77" s="17">
        <v>1276593</v>
      </c>
      <c r="AB77" s="17">
        <v>1374508</v>
      </c>
      <c r="AC77" s="17"/>
      <c r="AD77" s="17">
        <f t="shared" si="23"/>
        <v>1424540.0911999999</v>
      </c>
      <c r="AE77" s="17">
        <v>1481522</v>
      </c>
      <c r="AF77" s="17">
        <v>1555589</v>
      </c>
      <c r="AG77" s="17">
        <v>1618133</v>
      </c>
      <c r="AH77" s="17">
        <v>1690948.9850000001</v>
      </c>
      <c r="AI77" s="17"/>
      <c r="AJ77" s="17">
        <v>1906164</v>
      </c>
      <c r="AK77" s="17">
        <v>2039596</v>
      </c>
      <c r="AL77" s="17">
        <v>2159933</v>
      </c>
      <c r="AM77" s="17">
        <v>2311128</v>
      </c>
      <c r="AN77" s="17" t="s">
        <v>86</v>
      </c>
      <c r="AO77" s="17" t="s">
        <v>87</v>
      </c>
      <c r="AP77" s="17">
        <v>462226</v>
      </c>
      <c r="AQ77" s="17" t="s">
        <v>88</v>
      </c>
      <c r="AR77" s="17" t="e">
        <f ca="1">UPPER([1]!ENLETRAS(AM77))</f>
        <v>#NAME?</v>
      </c>
      <c r="AS77" s="17" t="e">
        <f ca="1">UPPER([1]!ENLETRAS(AP77))</f>
        <v>#NAME?</v>
      </c>
      <c r="AT77" s="21">
        <v>33163</v>
      </c>
      <c r="AU77" s="22">
        <f t="shared" ca="1" si="19"/>
        <v>29.908333333333335</v>
      </c>
      <c r="AV77" s="21">
        <v>23537</v>
      </c>
      <c r="AW77" s="22">
        <f t="shared" ca="1" si="20"/>
        <v>56.304109589041097</v>
      </c>
      <c r="AX77" s="16" t="s">
        <v>73</v>
      </c>
      <c r="AY77" s="18" t="s">
        <v>377</v>
      </c>
      <c r="AZ77" s="18"/>
      <c r="BA77" s="16" t="s">
        <v>101</v>
      </c>
      <c r="BB77" s="16" t="s">
        <v>92</v>
      </c>
      <c r="BC77" s="18" t="s">
        <v>93</v>
      </c>
      <c r="BD77" s="18" t="s">
        <v>111</v>
      </c>
      <c r="BE77" s="16"/>
      <c r="BF77" s="17">
        <v>2584305</v>
      </c>
      <c r="BG77" s="21">
        <v>43585</v>
      </c>
      <c r="BH77" s="17" t="e">
        <f ca="1">UPPER([1]!ENLETRAS(BF77))</f>
        <v>#NAME?</v>
      </c>
    </row>
    <row r="78" spans="1:60" s="23" customFormat="1" ht="27.75" customHeight="1" x14ac:dyDescent="0.25">
      <c r="A78" s="15">
        <v>75</v>
      </c>
      <c r="B78" s="16" t="s">
        <v>126</v>
      </c>
      <c r="C78" s="16" t="s">
        <v>140</v>
      </c>
      <c r="D78" s="14" t="s">
        <v>67</v>
      </c>
      <c r="E78" s="14" t="s">
        <v>95</v>
      </c>
      <c r="F78" s="17">
        <v>36448</v>
      </c>
      <c r="G78" s="16" t="s">
        <v>69</v>
      </c>
      <c r="H78" s="18"/>
      <c r="I78" s="18"/>
      <c r="J78" s="18"/>
      <c r="K78" s="17">
        <v>80276786</v>
      </c>
      <c r="L78" s="16" t="s">
        <v>378</v>
      </c>
      <c r="M78" s="16" t="s">
        <v>83</v>
      </c>
      <c r="N78" s="16" t="s">
        <v>84</v>
      </c>
      <c r="O78" s="19">
        <v>104</v>
      </c>
      <c r="P78" s="19" t="s">
        <v>130</v>
      </c>
      <c r="Q78" s="17">
        <v>667159</v>
      </c>
      <c r="R78" s="17">
        <v>748618</v>
      </c>
      <c r="S78" s="17">
        <f t="shared" si="21"/>
        <v>805887.277</v>
      </c>
      <c r="T78" s="17">
        <v>862943.79960000003</v>
      </c>
      <c r="U78" s="17">
        <v>862945</v>
      </c>
      <c r="V78" s="17">
        <f t="shared" si="22"/>
        <v>60406.150000000009</v>
      </c>
      <c r="W78" s="17">
        <f t="shared" ref="W78:W83" si="24">+U78+V78</f>
        <v>923351.15</v>
      </c>
      <c r="X78" s="17">
        <v>983368</v>
      </c>
      <c r="Y78" s="17">
        <v>1052204</v>
      </c>
      <c r="Z78" s="17">
        <v>1125858</v>
      </c>
      <c r="AA78" s="17">
        <v>1201741</v>
      </c>
      <c r="AB78" s="17">
        <v>1293915</v>
      </c>
      <c r="AC78" s="17"/>
      <c r="AD78" s="17">
        <f t="shared" si="23"/>
        <v>1341013.5060000001</v>
      </c>
      <c r="AE78" s="17">
        <v>1394655</v>
      </c>
      <c r="AF78" s="17">
        <v>1464388</v>
      </c>
      <c r="AG78" s="17">
        <v>1523256</v>
      </c>
      <c r="AH78" s="17">
        <v>1591802.52</v>
      </c>
      <c r="AI78" s="17"/>
      <c r="AJ78" s="17">
        <v>1794399</v>
      </c>
      <c r="AK78" s="17">
        <v>1920007</v>
      </c>
      <c r="AL78" s="17">
        <v>2033288</v>
      </c>
      <c r="AM78" s="17">
        <v>2175618</v>
      </c>
      <c r="AN78" s="17"/>
      <c r="AO78" s="17"/>
      <c r="AP78" s="17"/>
      <c r="AQ78" s="17"/>
      <c r="AR78" s="17" t="e">
        <f ca="1">UPPER([1]!ENLETRAS(AM78))</f>
        <v>#NAME?</v>
      </c>
      <c r="AS78" s="17"/>
      <c r="AT78" s="21">
        <v>39786</v>
      </c>
      <c r="AU78" s="22">
        <f t="shared" ca="1" si="19"/>
        <v>11.777777777777779</v>
      </c>
      <c r="AV78" s="21">
        <v>24127</v>
      </c>
      <c r="AW78" s="22">
        <f t="shared" ca="1" si="20"/>
        <v>54.68767123287671</v>
      </c>
      <c r="AX78" s="16" t="s">
        <v>73</v>
      </c>
      <c r="AY78" s="18" t="s">
        <v>379</v>
      </c>
      <c r="AZ78" s="18"/>
      <c r="BA78" s="16" t="s">
        <v>101</v>
      </c>
      <c r="BB78" s="16" t="s">
        <v>123</v>
      </c>
      <c r="BC78" s="18"/>
      <c r="BD78" s="18"/>
      <c r="BE78" s="16"/>
      <c r="BF78" s="17">
        <v>2289310</v>
      </c>
      <c r="BG78" s="21">
        <v>43585</v>
      </c>
      <c r="BH78" s="17" t="e">
        <f ca="1">UPPER([1]!ENLETRAS(BF78))</f>
        <v>#NAME?</v>
      </c>
    </row>
    <row r="79" spans="1:60" s="23" customFormat="1" ht="27.75" customHeight="1" x14ac:dyDescent="0.25">
      <c r="A79" s="15">
        <v>76</v>
      </c>
      <c r="B79" s="16" t="s">
        <v>126</v>
      </c>
      <c r="C79" s="16"/>
      <c r="D79" s="14" t="s">
        <v>67</v>
      </c>
      <c r="E79" s="14" t="s">
        <v>95</v>
      </c>
      <c r="F79" s="17">
        <v>1010190818</v>
      </c>
      <c r="G79" s="16" t="s">
        <v>69</v>
      </c>
      <c r="H79" s="18"/>
      <c r="I79" s="18"/>
      <c r="J79" s="18"/>
      <c r="K79" s="17">
        <v>1010190818</v>
      </c>
      <c r="L79" s="16" t="s">
        <v>380</v>
      </c>
      <c r="M79" s="16" t="s">
        <v>83</v>
      </c>
      <c r="N79" s="16" t="s">
        <v>84</v>
      </c>
      <c r="O79" s="19">
        <v>104</v>
      </c>
      <c r="P79" s="19" t="s">
        <v>106</v>
      </c>
      <c r="Q79" s="17">
        <v>647520</v>
      </c>
      <c r="R79" s="17">
        <v>726581</v>
      </c>
      <c r="S79" s="17">
        <f t="shared" si="21"/>
        <v>782164.44649999996</v>
      </c>
      <c r="T79" s="17">
        <v>837854</v>
      </c>
      <c r="U79" s="17">
        <v>837854</v>
      </c>
      <c r="V79" s="17">
        <f t="shared" si="22"/>
        <v>58649.780000000006</v>
      </c>
      <c r="W79" s="17">
        <f t="shared" si="24"/>
        <v>896503.78</v>
      </c>
      <c r="X79" s="17">
        <v>954777</v>
      </c>
      <c r="Y79" s="17">
        <v>1021611</v>
      </c>
      <c r="Z79" s="17">
        <v>1093124</v>
      </c>
      <c r="AA79" s="17">
        <v>1166801</v>
      </c>
      <c r="AB79" s="17">
        <v>1256295</v>
      </c>
      <c r="AC79" s="17"/>
      <c r="AD79" s="17">
        <f t="shared" si="23"/>
        <v>1302024.138</v>
      </c>
      <c r="AE79" s="17">
        <v>1354105</v>
      </c>
      <c r="AF79" s="17">
        <v>1421810</v>
      </c>
      <c r="AG79" s="17">
        <v>1478967</v>
      </c>
      <c r="AH79" s="17">
        <v>1545520.5149999999</v>
      </c>
      <c r="AI79" s="17"/>
      <c r="AJ79" s="17">
        <v>1742226</v>
      </c>
      <c r="AK79" s="17">
        <v>1864182</v>
      </c>
      <c r="AL79" s="17">
        <v>1974169</v>
      </c>
      <c r="AM79" s="17">
        <v>2112361</v>
      </c>
      <c r="AN79" s="17"/>
      <c r="AO79" s="17"/>
      <c r="AP79" s="17"/>
      <c r="AQ79" s="17"/>
      <c r="AR79" s="17" t="e">
        <f ca="1">UPPER([1]!ENLETRAS(AM79))</f>
        <v>#NAME?</v>
      </c>
      <c r="AS79" s="17"/>
      <c r="AT79" s="21">
        <v>43125</v>
      </c>
      <c r="AU79" s="22">
        <f t="shared" ca="1" si="19"/>
        <v>2.6361111111111111</v>
      </c>
      <c r="AV79" s="21">
        <v>33030</v>
      </c>
      <c r="AW79" s="22">
        <f t="shared" ca="1" si="20"/>
        <v>30.295890410958904</v>
      </c>
      <c r="AX79" s="16" t="s">
        <v>73</v>
      </c>
      <c r="AY79" s="18" t="s">
        <v>381</v>
      </c>
      <c r="AZ79" s="18"/>
      <c r="BA79" s="16" t="s">
        <v>108</v>
      </c>
      <c r="BB79" s="16" t="s">
        <v>195</v>
      </c>
      <c r="BC79" s="18" t="s">
        <v>110</v>
      </c>
      <c r="BD79" s="18" t="s">
        <v>111</v>
      </c>
      <c r="BE79" s="16"/>
      <c r="BF79" s="17">
        <v>5417003</v>
      </c>
      <c r="BG79" s="21">
        <v>43585</v>
      </c>
      <c r="BH79" s="17" t="e">
        <f ca="1">UPPER([1]!ENLETRAS(BF79))</f>
        <v>#NAME?</v>
      </c>
    </row>
    <row r="80" spans="1:60" s="23" customFormat="1" ht="27.75" customHeight="1" x14ac:dyDescent="0.25">
      <c r="A80" s="15">
        <v>77</v>
      </c>
      <c r="B80" s="16" t="s">
        <v>299</v>
      </c>
      <c r="C80" s="16"/>
      <c r="D80" s="14" t="s">
        <v>67</v>
      </c>
      <c r="E80" s="14" t="s">
        <v>68</v>
      </c>
      <c r="F80" s="17">
        <v>36695</v>
      </c>
      <c r="G80" s="16" t="s">
        <v>81</v>
      </c>
      <c r="H80" s="18"/>
      <c r="I80" s="18"/>
      <c r="J80" s="18"/>
      <c r="K80" s="17">
        <v>39547869</v>
      </c>
      <c r="L80" s="16" t="s">
        <v>382</v>
      </c>
      <c r="M80" s="16" t="s">
        <v>353</v>
      </c>
      <c r="N80" s="16" t="s">
        <v>84</v>
      </c>
      <c r="O80" s="19">
        <v>202</v>
      </c>
      <c r="P80" s="19" t="s">
        <v>245</v>
      </c>
      <c r="Q80" s="17">
        <v>781839</v>
      </c>
      <c r="R80" s="17">
        <v>877302</v>
      </c>
      <c r="S80" s="17">
        <f t="shared" si="21"/>
        <v>944415.603</v>
      </c>
      <c r="T80" s="17">
        <v>1010147.3536</v>
      </c>
      <c r="U80" s="17">
        <v>1010147</v>
      </c>
      <c r="V80" s="17">
        <f t="shared" si="22"/>
        <v>70710.290000000008</v>
      </c>
      <c r="W80" s="17">
        <f t="shared" si="24"/>
        <v>1080857.29</v>
      </c>
      <c r="X80" s="17">
        <v>1151113</v>
      </c>
      <c r="Y80" s="17">
        <v>1231691</v>
      </c>
      <c r="Z80" s="17">
        <v>1317909</v>
      </c>
      <c r="AA80" s="17">
        <v>1461457</v>
      </c>
      <c r="AB80" s="17">
        <v>1514634</v>
      </c>
      <c r="AC80" s="17"/>
      <c r="AD80" s="17">
        <f t="shared" si="23"/>
        <v>1569766.6776000001</v>
      </c>
      <c r="AE80" s="17">
        <v>1632558</v>
      </c>
      <c r="AF80" s="17">
        <v>1714186</v>
      </c>
      <c r="AG80" s="17">
        <v>1783096</v>
      </c>
      <c r="AH80" s="17">
        <v>1863335.32</v>
      </c>
      <c r="AI80" s="17"/>
      <c r="AJ80" s="17">
        <v>2100489</v>
      </c>
      <c r="AK80" s="17">
        <v>2247525</v>
      </c>
      <c r="AL80" s="17">
        <v>2380129</v>
      </c>
      <c r="AM80" s="17">
        <v>2546738</v>
      </c>
      <c r="AN80" s="17" t="s">
        <v>86</v>
      </c>
      <c r="AO80" s="17" t="s">
        <v>87</v>
      </c>
      <c r="AP80" s="17">
        <v>509348</v>
      </c>
      <c r="AQ80" s="17" t="s">
        <v>88</v>
      </c>
      <c r="AR80" s="17" t="e">
        <f ca="1">UPPER([1]!ENLETRAS(AM80))</f>
        <v>#NAME?</v>
      </c>
      <c r="AS80" s="17" t="e">
        <f ca="1">UPPER([1]!ENLETRAS(AP80))</f>
        <v>#NAME?</v>
      </c>
      <c r="AT80" s="21">
        <v>33248</v>
      </c>
      <c r="AU80" s="22">
        <f t="shared" ca="1" si="19"/>
        <v>29.677777777777777</v>
      </c>
      <c r="AV80" s="21">
        <v>25142</v>
      </c>
      <c r="AW80" s="22">
        <f t="shared" ca="1" si="20"/>
        <v>51.906849315068492</v>
      </c>
      <c r="AX80" s="16" t="s">
        <v>73</v>
      </c>
      <c r="AY80" s="18" t="s">
        <v>383</v>
      </c>
      <c r="AZ80" s="18"/>
      <c r="BA80" s="16" t="s">
        <v>101</v>
      </c>
      <c r="BB80" s="16" t="s">
        <v>123</v>
      </c>
      <c r="BC80" s="18" t="s">
        <v>384</v>
      </c>
      <c r="BD80" s="18" t="s">
        <v>72</v>
      </c>
      <c r="BE80" s="16"/>
      <c r="BF80" s="17">
        <v>2810083</v>
      </c>
      <c r="BG80" s="21">
        <v>43585</v>
      </c>
      <c r="BH80" s="17" t="e">
        <f ca="1">UPPER([1]!ENLETRAS(BF80))</f>
        <v>#NAME?</v>
      </c>
    </row>
    <row r="81" spans="1:60" s="23" customFormat="1" ht="27.75" customHeight="1" x14ac:dyDescent="0.25">
      <c r="A81" s="15">
        <v>78</v>
      </c>
      <c r="B81" s="16" t="s">
        <v>79</v>
      </c>
      <c r="C81" s="16" t="s">
        <v>167</v>
      </c>
      <c r="D81" s="14" t="s">
        <v>67</v>
      </c>
      <c r="E81" s="14" t="s">
        <v>95</v>
      </c>
      <c r="F81" s="17">
        <v>3162957</v>
      </c>
      <c r="G81" s="16" t="s">
        <v>69</v>
      </c>
      <c r="H81" s="18"/>
      <c r="I81" s="18"/>
      <c r="J81" s="18"/>
      <c r="K81" s="17">
        <v>3162957</v>
      </c>
      <c r="L81" s="16" t="s">
        <v>385</v>
      </c>
      <c r="M81" s="16" t="s">
        <v>99</v>
      </c>
      <c r="N81" s="16" t="s">
        <v>84</v>
      </c>
      <c r="O81" s="19">
        <v>104</v>
      </c>
      <c r="P81" s="19" t="s">
        <v>85</v>
      </c>
      <c r="Q81" s="17">
        <v>708978</v>
      </c>
      <c r="R81" s="17">
        <v>795543</v>
      </c>
      <c r="S81" s="17">
        <f t="shared" si="21"/>
        <v>856402.03949999996</v>
      </c>
      <c r="T81" s="17">
        <v>916692.70079999999</v>
      </c>
      <c r="U81" s="17">
        <v>916693</v>
      </c>
      <c r="V81" s="17">
        <f t="shared" si="22"/>
        <v>64168.510000000009</v>
      </c>
      <c r="W81" s="17">
        <f t="shared" si="24"/>
        <v>980861.51</v>
      </c>
      <c r="X81" s="17">
        <v>1044618</v>
      </c>
      <c r="Y81" s="17">
        <v>1117741</v>
      </c>
      <c r="Z81" s="17">
        <v>1195983</v>
      </c>
      <c r="AA81" s="17">
        <v>1201741</v>
      </c>
      <c r="AB81" s="17">
        <v>1374508</v>
      </c>
      <c r="AC81" s="17"/>
      <c r="AD81" s="17">
        <f t="shared" si="23"/>
        <v>1424540.0911999999</v>
      </c>
      <c r="AE81" s="17">
        <v>1481522</v>
      </c>
      <c r="AF81" s="17">
        <v>1555589</v>
      </c>
      <c r="AG81" s="17">
        <v>1618133</v>
      </c>
      <c r="AH81" s="17">
        <v>1690948.9850000001</v>
      </c>
      <c r="AI81" s="17"/>
      <c r="AJ81" s="17">
        <v>1906164</v>
      </c>
      <c r="AK81" s="17">
        <v>1906164</v>
      </c>
      <c r="AL81" s="17">
        <v>2159933</v>
      </c>
      <c r="AM81" s="17">
        <v>2311126</v>
      </c>
      <c r="AN81" s="17"/>
      <c r="AO81" s="17"/>
      <c r="AP81" s="17"/>
      <c r="AQ81" s="17"/>
      <c r="AR81" s="17" t="e">
        <f ca="1">UPPER([1]!ENLETRAS(AM81))</f>
        <v>#NAME?</v>
      </c>
      <c r="AS81" s="17"/>
      <c r="AT81" s="21">
        <v>42069</v>
      </c>
      <c r="AU81" s="22">
        <f t="shared" ca="1" si="19"/>
        <v>5.5222222222222221</v>
      </c>
      <c r="AV81" s="21">
        <v>22715</v>
      </c>
      <c r="AW81" s="22">
        <f t="shared" ca="1" si="20"/>
        <v>58.556164383561644</v>
      </c>
      <c r="AX81" s="16" t="s">
        <v>73</v>
      </c>
      <c r="AY81" s="18" t="s">
        <v>386</v>
      </c>
      <c r="AZ81" s="18"/>
      <c r="BA81" s="16" t="s">
        <v>101</v>
      </c>
      <c r="BB81" s="16" t="s">
        <v>92</v>
      </c>
      <c r="BC81" s="18" t="s">
        <v>171</v>
      </c>
      <c r="BD81" s="18" t="s">
        <v>111</v>
      </c>
      <c r="BE81" s="16"/>
      <c r="BF81" s="17">
        <v>2549691</v>
      </c>
      <c r="BG81" s="21">
        <v>43585</v>
      </c>
      <c r="BH81" s="17" t="e">
        <f ca="1">UPPER([1]!ENLETRAS(BF81))</f>
        <v>#NAME?</v>
      </c>
    </row>
    <row r="82" spans="1:60" s="23" customFormat="1" ht="27.75" customHeight="1" x14ac:dyDescent="0.25">
      <c r="A82" s="15">
        <v>79</v>
      </c>
      <c r="B82" s="16" t="s">
        <v>211</v>
      </c>
      <c r="C82" s="16"/>
      <c r="D82" s="14" t="s">
        <v>67</v>
      </c>
      <c r="E82" s="14" t="s">
        <v>95</v>
      </c>
      <c r="F82" s="17">
        <v>80495270</v>
      </c>
      <c r="G82" s="16" t="s">
        <v>69</v>
      </c>
      <c r="H82" s="18"/>
      <c r="I82" s="18"/>
      <c r="J82" s="18"/>
      <c r="K82" s="17">
        <v>80495270</v>
      </c>
      <c r="L82" s="16" t="s">
        <v>387</v>
      </c>
      <c r="M82" s="16" t="s">
        <v>99</v>
      </c>
      <c r="N82" s="16" t="s">
        <v>84</v>
      </c>
      <c r="O82" s="19">
        <v>104</v>
      </c>
      <c r="P82" s="19" t="s">
        <v>106</v>
      </c>
      <c r="Q82" s="17">
        <v>647520</v>
      </c>
      <c r="R82" s="17">
        <v>726581</v>
      </c>
      <c r="S82" s="17">
        <f t="shared" si="21"/>
        <v>782164.44649999996</v>
      </c>
      <c r="T82" s="17">
        <v>837854.07680000004</v>
      </c>
      <c r="U82" s="17">
        <v>837854</v>
      </c>
      <c r="V82" s="17">
        <f t="shared" si="22"/>
        <v>58649.780000000006</v>
      </c>
      <c r="W82" s="17">
        <f t="shared" si="24"/>
        <v>896503.78</v>
      </c>
      <c r="X82" s="17">
        <v>954777</v>
      </c>
      <c r="Y82" s="17">
        <v>1021611</v>
      </c>
      <c r="Z82" s="17">
        <v>1093124</v>
      </c>
      <c r="AA82" s="17">
        <v>1166801</v>
      </c>
      <c r="AB82" s="17">
        <v>1256295</v>
      </c>
      <c r="AC82" s="17"/>
      <c r="AD82" s="17">
        <f t="shared" si="23"/>
        <v>1302024.138</v>
      </c>
      <c r="AE82" s="17">
        <v>1354105</v>
      </c>
      <c r="AF82" s="17">
        <v>1421810</v>
      </c>
      <c r="AG82" s="17">
        <v>1478967</v>
      </c>
      <c r="AH82" s="17">
        <v>1545520.5149999999</v>
      </c>
      <c r="AI82" s="17"/>
      <c r="AJ82" s="17">
        <v>1742226</v>
      </c>
      <c r="AK82" s="17">
        <v>1864182</v>
      </c>
      <c r="AL82" s="17">
        <v>1974169</v>
      </c>
      <c r="AM82" s="17">
        <v>2112361</v>
      </c>
      <c r="AN82" s="17"/>
      <c r="AO82" s="17"/>
      <c r="AP82" s="17"/>
      <c r="AQ82" s="17"/>
      <c r="AR82" s="17" t="e">
        <f ca="1">UPPER([1]!ENLETRAS(AM82))</f>
        <v>#NAME?</v>
      </c>
      <c r="AS82" s="17"/>
      <c r="AT82" s="21">
        <v>42655</v>
      </c>
      <c r="AU82" s="22">
        <f t="shared" ca="1" si="19"/>
        <v>3.9222222222222221</v>
      </c>
      <c r="AV82" s="21">
        <v>26805</v>
      </c>
      <c r="AW82" s="22">
        <f t="shared" ca="1" si="20"/>
        <v>47.350684931506848</v>
      </c>
      <c r="AX82" s="16" t="s">
        <v>73</v>
      </c>
      <c r="AY82" s="18" t="s">
        <v>388</v>
      </c>
      <c r="AZ82" s="18"/>
      <c r="BA82" s="16" t="s">
        <v>230</v>
      </c>
      <c r="BB82" s="16" t="s">
        <v>77</v>
      </c>
      <c r="BC82" s="18" t="s">
        <v>110</v>
      </c>
      <c r="BD82" s="18" t="s">
        <v>111</v>
      </c>
      <c r="BE82" s="16"/>
      <c r="BF82" s="17">
        <v>5029433</v>
      </c>
      <c r="BG82" s="21">
        <v>43585</v>
      </c>
      <c r="BH82" s="17" t="e">
        <f ca="1">UPPER([1]!ENLETRAS(BF82))</f>
        <v>#NAME?</v>
      </c>
    </row>
    <row r="83" spans="1:60" s="23" customFormat="1" ht="27.75" customHeight="1" x14ac:dyDescent="0.25">
      <c r="A83" s="15">
        <v>80</v>
      </c>
      <c r="B83" s="16" t="s">
        <v>79</v>
      </c>
      <c r="C83" s="16" t="s">
        <v>104</v>
      </c>
      <c r="D83" s="14" t="s">
        <v>67</v>
      </c>
      <c r="E83" s="14" t="s">
        <v>95</v>
      </c>
      <c r="F83" s="17">
        <v>36811</v>
      </c>
      <c r="G83" s="16" t="s">
        <v>81</v>
      </c>
      <c r="H83" s="18" t="s">
        <v>96</v>
      </c>
      <c r="I83" s="18" t="s">
        <v>119</v>
      </c>
      <c r="J83" s="18"/>
      <c r="K83" s="17">
        <v>3249973</v>
      </c>
      <c r="L83" s="16" t="s">
        <v>389</v>
      </c>
      <c r="M83" s="16" t="s">
        <v>83</v>
      </c>
      <c r="N83" s="16" t="s">
        <v>84</v>
      </c>
      <c r="O83" s="19">
        <v>104</v>
      </c>
      <c r="P83" s="19" t="s">
        <v>106</v>
      </c>
      <c r="Q83" s="17">
        <v>647520</v>
      </c>
      <c r="R83" s="17">
        <v>726581</v>
      </c>
      <c r="S83" s="17">
        <f t="shared" si="21"/>
        <v>782164.44649999996</v>
      </c>
      <c r="T83" s="17">
        <v>837854.07680000004</v>
      </c>
      <c r="U83" s="17">
        <v>837854</v>
      </c>
      <c r="V83" s="17">
        <f t="shared" si="22"/>
        <v>58649.780000000006</v>
      </c>
      <c r="W83" s="17">
        <f t="shared" si="24"/>
        <v>896503.78</v>
      </c>
      <c r="X83" s="17">
        <v>954777</v>
      </c>
      <c r="Y83" s="17">
        <v>1021611</v>
      </c>
      <c r="Z83" s="17">
        <v>1093124</v>
      </c>
      <c r="AA83" s="17">
        <v>1166801</v>
      </c>
      <c r="AB83" s="17">
        <v>1256295</v>
      </c>
      <c r="AC83" s="17"/>
      <c r="AD83" s="17">
        <f t="shared" si="23"/>
        <v>1302024.138</v>
      </c>
      <c r="AE83" s="17">
        <v>1354105</v>
      </c>
      <c r="AF83" s="17">
        <v>1421810</v>
      </c>
      <c r="AG83" s="17">
        <v>1478967</v>
      </c>
      <c r="AH83" s="17">
        <v>1545520.5149999999</v>
      </c>
      <c r="AI83" s="17"/>
      <c r="AJ83" s="17">
        <v>1742226</v>
      </c>
      <c r="AK83" s="17">
        <v>1864182</v>
      </c>
      <c r="AL83" s="17">
        <v>1974169</v>
      </c>
      <c r="AM83" s="17">
        <v>2112361</v>
      </c>
      <c r="AN83" s="17" t="s">
        <v>86</v>
      </c>
      <c r="AO83" s="17" t="s">
        <v>87</v>
      </c>
      <c r="AP83" s="17">
        <v>422472</v>
      </c>
      <c r="AQ83" s="17" t="s">
        <v>88</v>
      </c>
      <c r="AR83" s="17" t="e">
        <f ca="1">UPPER([1]!ENLETRAS(AM83))</f>
        <v>#NAME?</v>
      </c>
      <c r="AS83" s="17" t="e">
        <f ca="1">UPPER([1]!ENLETRAS(AP83))</f>
        <v>#NAME?</v>
      </c>
      <c r="AT83" s="21">
        <v>33098</v>
      </c>
      <c r="AU83" s="22">
        <f t="shared" ca="1" si="19"/>
        <v>30.086111111111112</v>
      </c>
      <c r="AV83" s="21">
        <v>20713</v>
      </c>
      <c r="AW83" s="22">
        <f t="shared" ca="1" si="20"/>
        <v>64.041095890410958</v>
      </c>
      <c r="AX83" s="16" t="s">
        <v>73</v>
      </c>
      <c r="AY83" s="18" t="s">
        <v>390</v>
      </c>
      <c r="AZ83" s="18"/>
      <c r="BA83" s="16" t="s">
        <v>108</v>
      </c>
      <c r="BB83" s="16" t="s">
        <v>314</v>
      </c>
      <c r="BC83" s="18" t="s">
        <v>110</v>
      </c>
      <c r="BD83" s="18" t="s">
        <v>111</v>
      </c>
      <c r="BE83" s="16"/>
      <c r="BF83" s="17">
        <v>13026206</v>
      </c>
      <c r="BG83" s="21">
        <v>43585</v>
      </c>
      <c r="BH83" s="17" t="e">
        <f ca="1">UPPER([1]!ENLETRAS(BF83))</f>
        <v>#NAME?</v>
      </c>
    </row>
    <row r="84" spans="1:60" s="23" customFormat="1" ht="27.75" customHeight="1" x14ac:dyDescent="0.25">
      <c r="A84" s="15">
        <v>81</v>
      </c>
      <c r="B84" s="16" t="s">
        <v>154</v>
      </c>
      <c r="C84" s="16" t="s">
        <v>391</v>
      </c>
      <c r="D84" s="14" t="s">
        <v>67</v>
      </c>
      <c r="E84" s="14" t="s">
        <v>95</v>
      </c>
      <c r="F84" s="17">
        <v>36981</v>
      </c>
      <c r="G84" s="16" t="s">
        <v>81</v>
      </c>
      <c r="H84" s="18"/>
      <c r="I84" s="18"/>
      <c r="J84" s="18"/>
      <c r="K84" s="17">
        <v>12118865</v>
      </c>
      <c r="L84" s="16" t="s">
        <v>392</v>
      </c>
      <c r="M84" s="16" t="s">
        <v>113</v>
      </c>
      <c r="N84" s="16" t="s">
        <v>72</v>
      </c>
      <c r="O84" s="19">
        <v>506</v>
      </c>
      <c r="P84" s="19" t="s">
        <v>185</v>
      </c>
      <c r="Q84" s="17">
        <v>1981869</v>
      </c>
      <c r="R84" s="17">
        <v>2155283</v>
      </c>
      <c r="S84" s="17">
        <v>2259168</v>
      </c>
      <c r="T84" s="17">
        <f>S84*5.93%+S84</f>
        <v>2393136.6623999998</v>
      </c>
      <c r="U84" s="17">
        <v>2393137</v>
      </c>
      <c r="V84" s="17"/>
      <c r="W84" s="17">
        <v>2064238</v>
      </c>
      <c r="X84" s="17">
        <v>2198413</v>
      </c>
      <c r="Y84" s="17">
        <v>2352302</v>
      </c>
      <c r="Z84" s="17">
        <v>2516963</v>
      </c>
      <c r="AA84" s="17">
        <v>2686606</v>
      </c>
      <c r="AB84" s="17">
        <v>2892669</v>
      </c>
      <c r="AC84" s="17"/>
      <c r="AD84" s="17">
        <f>(AB84*3.64%)+AB84</f>
        <v>2997962.1516</v>
      </c>
      <c r="AE84" s="17">
        <v>3117882</v>
      </c>
      <c r="AF84" s="17">
        <v>3273776</v>
      </c>
      <c r="AG84" s="17">
        <v>3405382</v>
      </c>
      <c r="AH84" s="17">
        <v>3558624.19</v>
      </c>
      <c r="AI84" s="17"/>
      <c r="AJ84" s="17">
        <v>4011546</v>
      </c>
      <c r="AK84" s="17">
        <v>4292355</v>
      </c>
      <c r="AL84" s="17">
        <v>4545604</v>
      </c>
      <c r="AM84" s="17">
        <v>4863796</v>
      </c>
      <c r="AN84" s="17" t="s">
        <v>86</v>
      </c>
      <c r="AO84" s="17" t="s">
        <v>87</v>
      </c>
      <c r="AP84" s="17">
        <v>972759</v>
      </c>
      <c r="AQ84" s="17" t="s">
        <v>88</v>
      </c>
      <c r="AR84" s="17" t="e">
        <f ca="1">UPPER([1]!ENLETRAS(AM84))</f>
        <v>#NAME?</v>
      </c>
      <c r="AS84" s="17" t="e">
        <f ca="1">UPPER([1]!ENLETRAS(AP84))</f>
        <v>#NAME?</v>
      </c>
      <c r="AT84" s="21">
        <v>35032</v>
      </c>
      <c r="AU84" s="22">
        <f t="shared" ca="1" si="19"/>
        <v>24.791666666666668</v>
      </c>
      <c r="AV84" s="21">
        <v>22190</v>
      </c>
      <c r="AW84" s="22">
        <f t="shared" ca="1" si="20"/>
        <v>59.994520547945207</v>
      </c>
      <c r="AX84" s="16" t="s">
        <v>73</v>
      </c>
      <c r="AY84" s="18" t="s">
        <v>393</v>
      </c>
      <c r="AZ84" s="18" t="s">
        <v>394</v>
      </c>
      <c r="BA84" s="16" t="s">
        <v>101</v>
      </c>
      <c r="BB84" s="16" t="s">
        <v>92</v>
      </c>
      <c r="BC84" s="18" t="s">
        <v>347</v>
      </c>
      <c r="BD84" s="18" t="s">
        <v>72</v>
      </c>
      <c r="BE84" s="16"/>
      <c r="BF84" s="17">
        <v>8329485</v>
      </c>
      <c r="BG84" s="21">
        <v>43585</v>
      </c>
      <c r="BH84" s="17" t="e">
        <f ca="1">UPPER([1]!ENLETRAS(BF84))</f>
        <v>#NAME?</v>
      </c>
    </row>
    <row r="85" spans="1:60" s="23" customFormat="1" ht="27.75" customHeight="1" x14ac:dyDescent="0.25">
      <c r="A85" s="15">
        <v>82</v>
      </c>
      <c r="B85" s="16" t="s">
        <v>79</v>
      </c>
      <c r="C85" s="16" t="s">
        <v>370</v>
      </c>
      <c r="D85" s="14" t="s">
        <v>67</v>
      </c>
      <c r="E85" s="14" t="s">
        <v>95</v>
      </c>
      <c r="F85" s="17">
        <v>37086</v>
      </c>
      <c r="G85" s="16" t="s">
        <v>81</v>
      </c>
      <c r="H85" s="18"/>
      <c r="I85" s="18"/>
      <c r="J85" s="18"/>
      <c r="K85" s="17">
        <v>79060685</v>
      </c>
      <c r="L85" s="16" t="s">
        <v>395</v>
      </c>
      <c r="M85" s="16" t="s">
        <v>71</v>
      </c>
      <c r="N85" s="16" t="s">
        <v>72</v>
      </c>
      <c r="O85" s="19">
        <v>406</v>
      </c>
      <c r="P85" s="19">
        <v>10</v>
      </c>
      <c r="Q85" s="17">
        <v>647520</v>
      </c>
      <c r="R85" s="17">
        <v>726581</v>
      </c>
      <c r="S85" s="17">
        <f>R85*1.0765</f>
        <v>782164.44649999996</v>
      </c>
      <c r="T85" s="17">
        <v>837854.07680000004</v>
      </c>
      <c r="U85" s="17">
        <v>837854</v>
      </c>
      <c r="V85" s="17">
        <f>+U85*0.07</f>
        <v>58649.780000000006</v>
      </c>
      <c r="W85" s="17">
        <v>1653893</v>
      </c>
      <c r="X85" s="17">
        <v>1761396</v>
      </c>
      <c r="Y85" s="17">
        <v>1884694</v>
      </c>
      <c r="Z85" s="17">
        <v>2016623</v>
      </c>
      <c r="AA85" s="17">
        <v>1166801</v>
      </c>
      <c r="AB85" s="17">
        <v>2317644</v>
      </c>
      <c r="AC85" s="17"/>
      <c r="AD85" s="17">
        <f>(AB85*3.64%)+AB85</f>
        <v>2402006.2415999998</v>
      </c>
      <c r="AE85" s="17">
        <v>2498087</v>
      </c>
      <c r="AF85" s="17">
        <v>2622991</v>
      </c>
      <c r="AG85" s="17">
        <v>2728435</v>
      </c>
      <c r="AH85" s="17">
        <v>2851214.5750000002</v>
      </c>
      <c r="AI85" s="17"/>
      <c r="AJ85" s="17">
        <v>3214102</v>
      </c>
      <c r="AK85" s="17">
        <v>3439090</v>
      </c>
      <c r="AL85" s="17">
        <v>3641997</v>
      </c>
      <c r="AM85" s="17">
        <v>3896937</v>
      </c>
      <c r="AN85" s="17" t="s">
        <v>86</v>
      </c>
      <c r="AO85" s="17" t="s">
        <v>87</v>
      </c>
      <c r="AP85" s="17">
        <v>779387</v>
      </c>
      <c r="AQ85" s="17" t="s">
        <v>88</v>
      </c>
      <c r="AR85" s="17" t="e">
        <f ca="1">UPPER([1]!ENLETRAS(AM85))</f>
        <v>#NAME?</v>
      </c>
      <c r="AS85" s="17" t="e">
        <f ca="1">UPPER([1]!ENLETRAS(AP85))</f>
        <v>#NAME?</v>
      </c>
      <c r="AT85" s="21">
        <v>35038</v>
      </c>
      <c r="AU85" s="22">
        <f t="shared" ca="1" si="19"/>
        <v>24.774999999999999</v>
      </c>
      <c r="AV85" s="21">
        <v>21840</v>
      </c>
      <c r="AW85" s="22">
        <f t="shared" ca="1" si="20"/>
        <v>60.953424657534249</v>
      </c>
      <c r="AX85" s="16" t="s">
        <v>73</v>
      </c>
      <c r="AY85" s="18" t="s">
        <v>396</v>
      </c>
      <c r="AZ85" s="18"/>
      <c r="BA85" s="16" t="s">
        <v>101</v>
      </c>
      <c r="BB85" s="16" t="s">
        <v>92</v>
      </c>
      <c r="BC85" s="18" t="s">
        <v>397</v>
      </c>
      <c r="BD85" s="18" t="s">
        <v>72</v>
      </c>
      <c r="BE85" s="16"/>
      <c r="BF85" s="17">
        <v>5767851</v>
      </c>
      <c r="BG85" s="21">
        <v>43585</v>
      </c>
      <c r="BH85" s="17" t="e">
        <f ca="1">UPPER([1]!ENLETRAS(BF85))</f>
        <v>#NAME?</v>
      </c>
    </row>
    <row r="86" spans="1:60" s="23" customFormat="1" ht="27.75" customHeight="1" x14ac:dyDescent="0.25">
      <c r="A86" s="15">
        <v>83</v>
      </c>
      <c r="B86" s="16" t="s">
        <v>252</v>
      </c>
      <c r="C86" s="16"/>
      <c r="D86" s="14" t="s">
        <v>67</v>
      </c>
      <c r="E86" s="14" t="s">
        <v>95</v>
      </c>
      <c r="F86" s="17">
        <v>37087</v>
      </c>
      <c r="G86" s="16" t="s">
        <v>69</v>
      </c>
      <c r="H86" s="18"/>
      <c r="I86" s="18"/>
      <c r="J86" s="18"/>
      <c r="K86" s="17">
        <v>79854465</v>
      </c>
      <c r="L86" s="16" t="s">
        <v>398</v>
      </c>
      <c r="M86" s="16" t="s">
        <v>113</v>
      </c>
      <c r="N86" s="16" t="s">
        <v>72</v>
      </c>
      <c r="O86" s="19">
        <v>506</v>
      </c>
      <c r="P86" s="19">
        <v>14</v>
      </c>
      <c r="Q86" s="17">
        <v>1981869</v>
      </c>
      <c r="R86" s="17">
        <v>2155283</v>
      </c>
      <c r="S86" s="17">
        <v>2259168</v>
      </c>
      <c r="T86" s="17">
        <f>S86*5.93%+S86</f>
        <v>2393136.6623999998</v>
      </c>
      <c r="U86" s="17">
        <v>2393137</v>
      </c>
      <c r="V86" s="17"/>
      <c r="W86" s="17">
        <v>2064238</v>
      </c>
      <c r="X86" s="17">
        <v>2198413</v>
      </c>
      <c r="Y86" s="17">
        <v>2352302</v>
      </c>
      <c r="Z86" s="17">
        <v>2516963</v>
      </c>
      <c r="AA86" s="17">
        <v>2686606</v>
      </c>
      <c r="AB86" s="17">
        <v>2892669</v>
      </c>
      <c r="AC86" s="17"/>
      <c r="AD86" s="17">
        <f>(AB86*3.64%)+AB86</f>
        <v>2997962.1516</v>
      </c>
      <c r="AE86" s="17">
        <v>3117882</v>
      </c>
      <c r="AF86" s="17">
        <v>3273776</v>
      </c>
      <c r="AG86" s="17">
        <v>3405382</v>
      </c>
      <c r="AH86" s="17">
        <v>3558624.19</v>
      </c>
      <c r="AI86" s="17"/>
      <c r="AJ86" s="17">
        <v>4011546</v>
      </c>
      <c r="AK86" s="17">
        <v>4292355</v>
      </c>
      <c r="AL86" s="17">
        <v>4545604</v>
      </c>
      <c r="AM86" s="17">
        <v>4863796</v>
      </c>
      <c r="AN86" s="17"/>
      <c r="AO86" s="17"/>
      <c r="AP86" s="17"/>
      <c r="AQ86" s="17"/>
      <c r="AR86" s="17" t="e">
        <f ca="1">UPPER([1]!ENLETRAS(AM86))</f>
        <v>#NAME?</v>
      </c>
      <c r="AS86" s="17"/>
      <c r="AT86" s="21">
        <v>40723</v>
      </c>
      <c r="AU86" s="22">
        <f t="shared" ca="1" si="19"/>
        <v>9.2083333333333339</v>
      </c>
      <c r="AV86" s="21">
        <v>28579</v>
      </c>
      <c r="AW86" s="22">
        <f t="shared" ca="1" si="20"/>
        <v>42.490410958904107</v>
      </c>
      <c r="AX86" s="16" t="s">
        <v>73</v>
      </c>
      <c r="AY86" s="18" t="s">
        <v>399</v>
      </c>
      <c r="AZ86" s="18" t="s">
        <v>400</v>
      </c>
      <c r="BA86" s="16" t="s">
        <v>101</v>
      </c>
      <c r="BB86" s="16" t="s">
        <v>77</v>
      </c>
      <c r="BC86" s="18"/>
      <c r="BD86" s="18" t="s">
        <v>72</v>
      </c>
      <c r="BE86" s="16"/>
      <c r="BF86" s="17">
        <v>4559454</v>
      </c>
      <c r="BG86" s="21">
        <v>43585</v>
      </c>
      <c r="BH86" s="17" t="e">
        <f ca="1">UPPER([1]!ENLETRAS(BF86))</f>
        <v>#NAME?</v>
      </c>
    </row>
    <row r="87" spans="1:60" s="23" customFormat="1" ht="27.75" customHeight="1" x14ac:dyDescent="0.25">
      <c r="A87" s="15">
        <v>84</v>
      </c>
      <c r="B87" s="16" t="s">
        <v>79</v>
      </c>
      <c r="C87" s="16" t="s">
        <v>104</v>
      </c>
      <c r="D87" s="14" t="s">
        <v>67</v>
      </c>
      <c r="E87" s="14" t="s">
        <v>68</v>
      </c>
      <c r="F87" s="17">
        <v>37215</v>
      </c>
      <c r="G87" s="16" t="s">
        <v>81</v>
      </c>
      <c r="H87" s="18"/>
      <c r="I87" s="18"/>
      <c r="J87" s="18"/>
      <c r="K87" s="17">
        <v>26328141</v>
      </c>
      <c r="L87" s="16" t="s">
        <v>401</v>
      </c>
      <c r="M87" s="16" t="s">
        <v>83</v>
      </c>
      <c r="N87" s="16" t="s">
        <v>84</v>
      </c>
      <c r="O87" s="19">
        <v>104</v>
      </c>
      <c r="P87" s="19" t="s">
        <v>106</v>
      </c>
      <c r="Q87" s="17">
        <v>647520</v>
      </c>
      <c r="R87" s="17">
        <v>726581</v>
      </c>
      <c r="S87" s="17">
        <f>R87*1.0765</f>
        <v>782164.44649999996</v>
      </c>
      <c r="T87" s="17">
        <v>837854.07680000004</v>
      </c>
      <c r="U87" s="17">
        <v>837854</v>
      </c>
      <c r="V87" s="17">
        <f>+U87*0.07</f>
        <v>58649.780000000006</v>
      </c>
      <c r="W87" s="17">
        <f>+U87+V87</f>
        <v>896503.78</v>
      </c>
      <c r="X87" s="17">
        <v>954777</v>
      </c>
      <c r="Y87" s="17">
        <v>1021611</v>
      </c>
      <c r="Z87" s="17">
        <v>1093124</v>
      </c>
      <c r="AA87" s="17">
        <v>1166801</v>
      </c>
      <c r="AB87" s="17">
        <v>1256295</v>
      </c>
      <c r="AC87" s="17"/>
      <c r="AD87" s="17">
        <f>(AB87*3.64%)+AB87</f>
        <v>1302024.138</v>
      </c>
      <c r="AE87" s="17">
        <v>1354105</v>
      </c>
      <c r="AF87" s="17">
        <v>1421810</v>
      </c>
      <c r="AG87" s="17">
        <v>1478967</v>
      </c>
      <c r="AH87" s="17">
        <v>1545520.5149999999</v>
      </c>
      <c r="AI87" s="17"/>
      <c r="AJ87" s="17">
        <v>1742226</v>
      </c>
      <c r="AK87" s="17">
        <v>1864182</v>
      </c>
      <c r="AL87" s="17">
        <v>1974169</v>
      </c>
      <c r="AM87" s="17">
        <v>2112361</v>
      </c>
      <c r="AN87" s="17" t="s">
        <v>86</v>
      </c>
      <c r="AO87" s="17" t="s">
        <v>87</v>
      </c>
      <c r="AP87" s="17">
        <v>422472</v>
      </c>
      <c r="AQ87" s="17" t="s">
        <v>88</v>
      </c>
      <c r="AR87" s="17" t="e">
        <f ca="1">UPPER([1]!ENLETRAS(AM87))</f>
        <v>#NAME?</v>
      </c>
      <c r="AS87" s="17" t="e">
        <f ca="1">UPPER([1]!ENLETRAS(AP87))</f>
        <v>#NAME?</v>
      </c>
      <c r="AT87" s="21">
        <v>34667</v>
      </c>
      <c r="AU87" s="22">
        <f t="shared" ca="1" si="19"/>
        <v>25.791666666666668</v>
      </c>
      <c r="AV87" s="21">
        <v>21917</v>
      </c>
      <c r="AW87" s="22">
        <f t="shared" ca="1" si="20"/>
        <v>60.742465753424661</v>
      </c>
      <c r="AX87" s="16" t="s">
        <v>73</v>
      </c>
      <c r="AY87" s="18" t="s">
        <v>402</v>
      </c>
      <c r="AZ87" s="18"/>
      <c r="BA87" s="16" t="s">
        <v>108</v>
      </c>
      <c r="BB87" s="16" t="s">
        <v>195</v>
      </c>
      <c r="BC87" s="18"/>
      <c r="BD87" s="18" t="s">
        <v>176</v>
      </c>
      <c r="BE87" s="16"/>
      <c r="BF87" s="17">
        <v>4629874</v>
      </c>
      <c r="BG87" s="21">
        <v>43585</v>
      </c>
      <c r="BH87" s="17" t="e">
        <f ca="1">UPPER([1]!ENLETRAS(BF87))</f>
        <v>#NAME?</v>
      </c>
    </row>
    <row r="88" spans="1:60" s="23" customFormat="1" ht="27.75" customHeight="1" x14ac:dyDescent="0.25">
      <c r="A88" s="15">
        <v>85</v>
      </c>
      <c r="B88" s="16" t="s">
        <v>160</v>
      </c>
      <c r="C88" s="16"/>
      <c r="D88" s="14" t="s">
        <v>67</v>
      </c>
      <c r="E88" s="14" t="s">
        <v>95</v>
      </c>
      <c r="F88" s="17">
        <v>11257787</v>
      </c>
      <c r="G88" s="16" t="s">
        <v>69</v>
      </c>
      <c r="H88" s="18"/>
      <c r="I88" s="18"/>
      <c r="J88" s="18"/>
      <c r="K88" s="17">
        <v>11257787</v>
      </c>
      <c r="L88" s="16" t="s">
        <v>403</v>
      </c>
      <c r="M88" s="16" t="s">
        <v>71</v>
      </c>
      <c r="N88" s="16" t="s">
        <v>72</v>
      </c>
      <c r="O88" s="19">
        <v>406</v>
      </c>
      <c r="P88" s="19">
        <v>10</v>
      </c>
      <c r="Q88" s="17">
        <v>1202187</v>
      </c>
      <c r="R88" s="17">
        <v>1348977</v>
      </c>
      <c r="S88" s="17">
        <f>R88*1.0765</f>
        <v>1452173.7405000001</v>
      </c>
      <c r="T88" s="17">
        <v>1545694.0056</v>
      </c>
      <c r="U88" s="17">
        <v>1545694</v>
      </c>
      <c r="V88" s="17">
        <f>+U88*0.07</f>
        <v>108198.58000000002</v>
      </c>
      <c r="W88" s="17">
        <f>+U88+V88</f>
        <v>1653892.58</v>
      </c>
      <c r="X88" s="17">
        <v>1761396</v>
      </c>
      <c r="Y88" s="17">
        <v>1884694</v>
      </c>
      <c r="Z88" s="17">
        <v>2016623</v>
      </c>
      <c r="AA88" s="17">
        <v>2152544</v>
      </c>
      <c r="AB88" s="17">
        <v>2317644</v>
      </c>
      <c r="AC88" s="17"/>
      <c r="AD88" s="17">
        <f>(AB88*3.64%)+AB88</f>
        <v>2402006.2415999998</v>
      </c>
      <c r="AE88" s="17">
        <v>2498087</v>
      </c>
      <c r="AF88" s="17">
        <v>2622991</v>
      </c>
      <c r="AG88" s="17">
        <v>2728435</v>
      </c>
      <c r="AH88" s="17">
        <v>2851214.5750000002</v>
      </c>
      <c r="AI88" s="17"/>
      <c r="AJ88" s="17">
        <v>3214102</v>
      </c>
      <c r="AK88" s="17">
        <v>3439090</v>
      </c>
      <c r="AL88" s="17">
        <v>3641997</v>
      </c>
      <c r="AM88" s="17">
        <v>3896937</v>
      </c>
      <c r="AN88" s="17"/>
      <c r="AO88" s="17"/>
      <c r="AP88" s="17"/>
      <c r="AQ88" s="17"/>
      <c r="AR88" s="17" t="e">
        <f ca="1">UPPER([1]!ENLETRAS(AM88))</f>
        <v>#NAME?</v>
      </c>
      <c r="AS88" s="17"/>
      <c r="AT88" s="21">
        <v>42019</v>
      </c>
      <c r="AU88" s="22">
        <f t="shared" ca="1" si="19"/>
        <v>5.6638888888888888</v>
      </c>
      <c r="AV88" s="21">
        <v>30276</v>
      </c>
      <c r="AW88" s="22">
        <f t="shared" ca="1" si="20"/>
        <v>37.841095890410962</v>
      </c>
      <c r="AX88" s="16" t="s">
        <v>73</v>
      </c>
      <c r="AY88" s="18" t="s">
        <v>404</v>
      </c>
      <c r="AZ88" s="18" t="s">
        <v>405</v>
      </c>
      <c r="BA88" s="16" t="s">
        <v>101</v>
      </c>
      <c r="BB88" s="16" t="s">
        <v>77</v>
      </c>
      <c r="BC88" s="18"/>
      <c r="BD88" s="18" t="s">
        <v>72</v>
      </c>
      <c r="BE88" s="16"/>
      <c r="BF88" s="17">
        <v>12580836</v>
      </c>
      <c r="BG88" s="21">
        <v>43585</v>
      </c>
      <c r="BH88" s="17" t="e">
        <f ca="1">UPPER([1]!ENLETRAS(BF88))</f>
        <v>#NAME?</v>
      </c>
    </row>
    <row r="89" spans="1:60" s="23" customFormat="1" ht="27.75" customHeight="1" x14ac:dyDescent="0.2">
      <c r="A89" s="15">
        <v>86</v>
      </c>
      <c r="B89" s="16" t="s">
        <v>154</v>
      </c>
      <c r="C89" s="16"/>
      <c r="D89" s="14" t="s">
        <v>141</v>
      </c>
      <c r="E89" s="14" t="s">
        <v>68</v>
      </c>
      <c r="F89" s="17">
        <v>35413309</v>
      </c>
      <c r="G89" s="16" t="s">
        <v>142</v>
      </c>
      <c r="H89" s="18"/>
      <c r="I89" s="18"/>
      <c r="J89" s="18"/>
      <c r="K89" s="17">
        <v>35413309</v>
      </c>
      <c r="L89" s="16" t="s">
        <v>406</v>
      </c>
      <c r="M89" s="16" t="s">
        <v>407</v>
      </c>
      <c r="N89" s="16" t="s">
        <v>78</v>
      </c>
      <c r="O89" s="19" t="s">
        <v>179</v>
      </c>
      <c r="P89" s="19" t="s">
        <v>85</v>
      </c>
      <c r="Q89" s="17">
        <v>3848035</v>
      </c>
      <c r="R89" s="17">
        <v>4483045</v>
      </c>
      <c r="S89" s="17">
        <f>R89*1.0468</f>
        <v>4692851.5060000001</v>
      </c>
      <c r="T89" s="17">
        <v>4878220</v>
      </c>
      <c r="U89" s="17">
        <v>4878220</v>
      </c>
      <c r="V89" s="17"/>
      <c r="W89" s="17">
        <v>5166035</v>
      </c>
      <c r="X89" s="17">
        <v>5450167</v>
      </c>
      <c r="Y89" s="17">
        <v>5777177</v>
      </c>
      <c r="Z89" s="17">
        <v>6037150</v>
      </c>
      <c r="AA89" s="17" t="str">
        <f ca="1">SUM(AA88:AA98)</f>
        <v>#REF!</v>
      </c>
      <c r="AB89" s="17">
        <v>6870061</v>
      </c>
      <c r="AC89" s="17"/>
      <c r="AD89" s="17"/>
      <c r="AE89" s="17">
        <v>7359207</v>
      </c>
      <c r="AF89" s="17">
        <v>7727167</v>
      </c>
      <c r="AG89" s="17">
        <v>7992982</v>
      </c>
      <c r="AH89" s="17">
        <v>8227976</v>
      </c>
      <c r="AI89" s="17"/>
      <c r="AJ89" s="17">
        <v>9280506</v>
      </c>
      <c r="AK89" s="17">
        <v>9906940</v>
      </c>
      <c r="AL89" s="17" t="s">
        <v>180</v>
      </c>
      <c r="AM89" s="29">
        <v>10879707</v>
      </c>
      <c r="AN89" s="17"/>
      <c r="AO89" s="17"/>
      <c r="AP89" s="17"/>
      <c r="AQ89" s="17"/>
      <c r="AR89" s="17" t="e">
        <f ca="1">UPPER([1]!ENLETRAS(AM89))</f>
        <v>#NAME?</v>
      </c>
      <c r="AS89" s="17"/>
      <c r="AT89" s="21">
        <v>42500</v>
      </c>
      <c r="AU89" s="22">
        <f t="shared" ca="1" si="19"/>
        <v>4.3444444444444441</v>
      </c>
      <c r="AV89" s="21">
        <v>25564</v>
      </c>
      <c r="AW89" s="22">
        <f t="shared" ca="1" si="20"/>
        <v>50.750684931506846</v>
      </c>
      <c r="AX89" s="16" t="s">
        <v>146</v>
      </c>
      <c r="AY89" s="18" t="s">
        <v>408</v>
      </c>
      <c r="AZ89" s="18" t="s">
        <v>409</v>
      </c>
      <c r="BA89" s="16" t="s">
        <v>101</v>
      </c>
      <c r="BB89" s="16" t="s">
        <v>290</v>
      </c>
      <c r="BC89" s="18"/>
      <c r="BD89" s="18" t="s">
        <v>72</v>
      </c>
      <c r="BE89" s="16"/>
      <c r="BF89" s="17">
        <v>4801889</v>
      </c>
      <c r="BG89" s="21">
        <v>43585</v>
      </c>
      <c r="BH89" s="17" t="e">
        <f ca="1">UPPER([1]!ENLETRAS(BF89))</f>
        <v>#NAME?</v>
      </c>
    </row>
    <row r="90" spans="1:60" s="23" customFormat="1" ht="27.75" customHeight="1" x14ac:dyDescent="0.25">
      <c r="A90" s="15">
        <v>87</v>
      </c>
      <c r="B90" s="16" t="s">
        <v>211</v>
      </c>
      <c r="C90" s="16"/>
      <c r="D90" s="14" t="s">
        <v>67</v>
      </c>
      <c r="E90" s="14" t="s">
        <v>95</v>
      </c>
      <c r="F90" s="17">
        <v>37231</v>
      </c>
      <c r="G90" s="16" t="s">
        <v>81</v>
      </c>
      <c r="H90" s="18"/>
      <c r="I90" s="18"/>
      <c r="J90" s="18"/>
      <c r="K90" s="17">
        <v>80428017</v>
      </c>
      <c r="L90" s="16" t="s">
        <v>410</v>
      </c>
      <c r="M90" s="16" t="s">
        <v>129</v>
      </c>
      <c r="N90" s="16" t="s">
        <v>84</v>
      </c>
      <c r="O90" s="19">
        <v>102</v>
      </c>
      <c r="P90" s="19" t="s">
        <v>130</v>
      </c>
      <c r="Q90" s="17">
        <v>667159</v>
      </c>
      <c r="R90" s="17">
        <v>748618</v>
      </c>
      <c r="S90" s="17">
        <f>R90*1.0765</f>
        <v>805887.277</v>
      </c>
      <c r="T90" s="17">
        <v>862943.79960000003</v>
      </c>
      <c r="U90" s="17">
        <v>862944</v>
      </c>
      <c r="V90" s="17">
        <f t="shared" ref="V90:V96" si="25">+U90*0.07</f>
        <v>60406.080000000009</v>
      </c>
      <c r="W90" s="17">
        <f>+U90+V90</f>
        <v>923350.08</v>
      </c>
      <c r="X90" s="17">
        <v>983368</v>
      </c>
      <c r="Y90" s="17">
        <v>1052204</v>
      </c>
      <c r="Z90" s="17">
        <v>1125858</v>
      </c>
      <c r="AA90" s="17">
        <v>1201741</v>
      </c>
      <c r="AB90" s="17">
        <v>1293915</v>
      </c>
      <c r="AC90" s="17"/>
      <c r="AD90" s="17">
        <f t="shared" ref="AD90:AD95" si="26">(AB90*3.64%)+AB90</f>
        <v>1341013.5060000001</v>
      </c>
      <c r="AE90" s="17">
        <v>1394655</v>
      </c>
      <c r="AF90" s="17">
        <v>1464388</v>
      </c>
      <c r="AG90" s="17">
        <v>1523256</v>
      </c>
      <c r="AH90" s="17">
        <v>1591802.52</v>
      </c>
      <c r="AI90" s="17"/>
      <c r="AJ90" s="17">
        <v>1794399</v>
      </c>
      <c r="AK90" s="17">
        <v>1920007</v>
      </c>
      <c r="AL90" s="17">
        <v>2033288</v>
      </c>
      <c r="AM90" s="17">
        <v>2175618</v>
      </c>
      <c r="AN90" s="17" t="s">
        <v>86</v>
      </c>
      <c r="AO90" s="17" t="s">
        <v>87</v>
      </c>
      <c r="AP90" s="17">
        <v>435124</v>
      </c>
      <c r="AQ90" s="17" t="s">
        <v>88</v>
      </c>
      <c r="AR90" s="17" t="e">
        <f ca="1">UPPER([1]!ENLETRAS(AM90))</f>
        <v>#NAME?</v>
      </c>
      <c r="AS90" s="17" t="e">
        <f ca="1">UPPER([1]!ENLETRAS(AP90))</f>
        <v>#NAME?</v>
      </c>
      <c r="AT90" s="21">
        <v>34717</v>
      </c>
      <c r="AU90" s="22">
        <f t="shared" ca="1" si="19"/>
        <v>25.655555555555555</v>
      </c>
      <c r="AV90" s="21">
        <v>25327</v>
      </c>
      <c r="AW90" s="22">
        <f t="shared" ca="1" si="20"/>
        <v>51.4</v>
      </c>
      <c r="AX90" s="16" t="s">
        <v>73</v>
      </c>
      <c r="AY90" s="18" t="s">
        <v>411</v>
      </c>
      <c r="AZ90" s="18"/>
      <c r="BA90" s="16" t="s">
        <v>101</v>
      </c>
      <c r="BB90" s="16" t="s">
        <v>123</v>
      </c>
      <c r="BC90" s="18"/>
      <c r="BD90" s="18" t="s">
        <v>111</v>
      </c>
      <c r="BE90" s="16"/>
      <c r="BF90" s="17">
        <v>7922661</v>
      </c>
      <c r="BG90" s="21">
        <v>43585</v>
      </c>
      <c r="BH90" s="17" t="e">
        <f ca="1">UPPER([1]!ENLETRAS(BF90))</f>
        <v>#NAME?</v>
      </c>
    </row>
    <row r="91" spans="1:60" s="23" customFormat="1" ht="27.75" customHeight="1" x14ac:dyDescent="0.25">
      <c r="A91" s="15">
        <v>88</v>
      </c>
      <c r="B91" s="16" t="s">
        <v>65</v>
      </c>
      <c r="C91" s="16" t="s">
        <v>412</v>
      </c>
      <c r="D91" s="14" t="s">
        <v>67</v>
      </c>
      <c r="E91" s="14" t="s">
        <v>68</v>
      </c>
      <c r="F91" s="17">
        <v>37328</v>
      </c>
      <c r="G91" s="16" t="s">
        <v>81</v>
      </c>
      <c r="H91" s="18" t="s">
        <v>199</v>
      </c>
      <c r="I91" s="18" t="s">
        <v>413</v>
      </c>
      <c r="J91" s="18"/>
      <c r="K91" s="17">
        <v>20994083</v>
      </c>
      <c r="L91" s="16" t="s">
        <v>414</v>
      </c>
      <c r="M91" s="16" t="s">
        <v>71</v>
      </c>
      <c r="N91" s="16" t="s">
        <v>72</v>
      </c>
      <c r="O91" s="19">
        <v>406</v>
      </c>
      <c r="P91" s="19">
        <v>10</v>
      </c>
      <c r="Q91" s="17">
        <v>1202187</v>
      </c>
      <c r="R91" s="17">
        <v>1348977</v>
      </c>
      <c r="S91" s="17">
        <f>R91*1.0765</f>
        <v>1452173.7405000001</v>
      </c>
      <c r="T91" s="17">
        <v>1545694.0056</v>
      </c>
      <c r="U91" s="17">
        <v>1545694</v>
      </c>
      <c r="V91" s="17">
        <f t="shared" si="25"/>
        <v>108198.58000000002</v>
      </c>
      <c r="W91" s="17">
        <f>+U91+V91</f>
        <v>1653892.58</v>
      </c>
      <c r="X91" s="17">
        <v>1761396</v>
      </c>
      <c r="Y91" s="17">
        <v>1884694</v>
      </c>
      <c r="Z91" s="17">
        <v>2016623</v>
      </c>
      <c r="AA91" s="17">
        <v>1321083</v>
      </c>
      <c r="AB91" s="17">
        <v>2317644</v>
      </c>
      <c r="AC91" s="17"/>
      <c r="AD91" s="17">
        <f t="shared" si="26"/>
        <v>2402006.2415999998</v>
      </c>
      <c r="AE91" s="17">
        <v>2498087</v>
      </c>
      <c r="AF91" s="17">
        <v>2622991</v>
      </c>
      <c r="AG91" s="17">
        <v>2728435</v>
      </c>
      <c r="AH91" s="17">
        <v>2851214.5750000002</v>
      </c>
      <c r="AI91" s="17"/>
      <c r="AJ91" s="17">
        <v>3214102</v>
      </c>
      <c r="AK91" s="17">
        <v>3439090</v>
      </c>
      <c r="AL91" s="17">
        <v>3641997</v>
      </c>
      <c r="AM91" s="17">
        <v>3896937</v>
      </c>
      <c r="AN91" s="17" t="s">
        <v>86</v>
      </c>
      <c r="AO91" s="17" t="s">
        <v>87</v>
      </c>
      <c r="AP91" s="17">
        <v>779387</v>
      </c>
      <c r="AQ91" s="17" t="s">
        <v>88</v>
      </c>
      <c r="AR91" s="17" t="e">
        <f ca="1">UPPER([1]!ENLETRAS(AM91))</f>
        <v>#NAME?</v>
      </c>
      <c r="AS91" s="17" t="e">
        <f ca="1">UPPER([1]!ENLETRAS(AP91))</f>
        <v>#NAME?</v>
      </c>
      <c r="AT91" s="21">
        <v>32841</v>
      </c>
      <c r="AU91" s="22">
        <f t="shared" ca="1" si="19"/>
        <v>30.791666666666668</v>
      </c>
      <c r="AV91" s="21">
        <v>24080</v>
      </c>
      <c r="AW91" s="22">
        <f t="shared" ca="1" si="20"/>
        <v>54.816438356164383</v>
      </c>
      <c r="AX91" s="16" t="s">
        <v>73</v>
      </c>
      <c r="AY91" s="18" t="s">
        <v>415</v>
      </c>
      <c r="AZ91" s="18" t="s">
        <v>416</v>
      </c>
      <c r="BA91" s="16" t="s">
        <v>101</v>
      </c>
      <c r="BB91" s="16" t="s">
        <v>92</v>
      </c>
      <c r="BC91" s="18" t="s">
        <v>417</v>
      </c>
      <c r="BD91" s="18" t="s">
        <v>72</v>
      </c>
      <c r="BE91" s="16"/>
      <c r="BF91" s="17">
        <v>2746840</v>
      </c>
      <c r="BG91" s="21">
        <v>43585</v>
      </c>
      <c r="BH91" s="17" t="e">
        <f ca="1">UPPER([1]!ENLETRAS(BF91))</f>
        <v>#NAME?</v>
      </c>
    </row>
    <row r="92" spans="1:60" s="23" customFormat="1" ht="27.75" customHeight="1" x14ac:dyDescent="0.25">
      <c r="A92" s="15">
        <v>89</v>
      </c>
      <c r="B92" s="16" t="s">
        <v>65</v>
      </c>
      <c r="C92" s="16"/>
      <c r="D92" s="14" t="s">
        <v>67</v>
      </c>
      <c r="E92" s="14" t="s">
        <v>68</v>
      </c>
      <c r="F92" s="17">
        <v>80656656</v>
      </c>
      <c r="G92" s="16" t="s">
        <v>69</v>
      </c>
      <c r="H92" s="18"/>
      <c r="I92" s="18"/>
      <c r="J92" s="18"/>
      <c r="K92" s="17">
        <v>80656656</v>
      </c>
      <c r="L92" s="16" t="s">
        <v>418</v>
      </c>
      <c r="M92" s="16" t="s">
        <v>157</v>
      </c>
      <c r="N92" s="16" t="s">
        <v>84</v>
      </c>
      <c r="O92" s="19">
        <v>201</v>
      </c>
      <c r="P92" s="19" t="s">
        <v>85</v>
      </c>
      <c r="Q92" s="17">
        <v>708978</v>
      </c>
      <c r="R92" s="17">
        <v>795543</v>
      </c>
      <c r="S92" s="17">
        <f>R92*1.0765</f>
        <v>856402.03949999996</v>
      </c>
      <c r="T92" s="17">
        <v>916692.70079999999</v>
      </c>
      <c r="U92" s="17">
        <v>916693</v>
      </c>
      <c r="V92" s="17">
        <f t="shared" si="25"/>
        <v>64168.510000000009</v>
      </c>
      <c r="W92" s="17">
        <f>+U92+V92</f>
        <v>980861.51</v>
      </c>
      <c r="X92" s="17">
        <v>1044618</v>
      </c>
      <c r="Y92" s="17">
        <v>1117741</v>
      </c>
      <c r="Z92" s="17">
        <v>1195983</v>
      </c>
      <c r="AA92" s="17">
        <v>1238268</v>
      </c>
      <c r="AB92" s="17">
        <v>1374508</v>
      </c>
      <c r="AC92" s="17"/>
      <c r="AD92" s="17">
        <f t="shared" si="26"/>
        <v>1424540.0911999999</v>
      </c>
      <c r="AE92" s="17">
        <v>1481522</v>
      </c>
      <c r="AF92" s="17">
        <v>1555589</v>
      </c>
      <c r="AG92" s="17">
        <v>1618133</v>
      </c>
      <c r="AH92" s="17">
        <v>1690948.9850000001</v>
      </c>
      <c r="AI92" s="17"/>
      <c r="AJ92" s="17">
        <v>1906164</v>
      </c>
      <c r="AK92" s="17">
        <v>2039596</v>
      </c>
      <c r="AL92" s="17">
        <v>2159933</v>
      </c>
      <c r="AM92" s="17">
        <v>2311128</v>
      </c>
      <c r="AN92" s="17"/>
      <c r="AO92" s="17"/>
      <c r="AP92" s="17"/>
      <c r="AQ92" s="17"/>
      <c r="AR92" s="17" t="e">
        <f ca="1">UPPER([1]!ENLETRAS(AM92))</f>
        <v>#NAME?</v>
      </c>
      <c r="AS92" s="17"/>
      <c r="AT92" s="21">
        <v>42564</v>
      </c>
      <c r="AU92" s="22">
        <f t="shared" ca="1" si="19"/>
        <v>4.1694444444444443</v>
      </c>
      <c r="AV92" s="21">
        <v>30162</v>
      </c>
      <c r="AW92" s="22">
        <f t="shared" ca="1" si="20"/>
        <v>38.153424657534245</v>
      </c>
      <c r="AX92" s="16" t="s">
        <v>73</v>
      </c>
      <c r="AY92" s="18" t="s">
        <v>411</v>
      </c>
      <c r="AZ92" s="18"/>
      <c r="BA92" s="16" t="s">
        <v>230</v>
      </c>
      <c r="BB92" s="16" t="s">
        <v>123</v>
      </c>
      <c r="BC92" s="18" t="s">
        <v>110</v>
      </c>
      <c r="BD92" s="18" t="s">
        <v>111</v>
      </c>
      <c r="BE92" s="16"/>
      <c r="BF92" s="17">
        <v>4538130</v>
      </c>
      <c r="BG92" s="21">
        <v>43585</v>
      </c>
      <c r="BH92" s="17" t="e">
        <f ca="1">UPPER([1]!ENLETRAS(BF92))</f>
        <v>#NAME?</v>
      </c>
    </row>
    <row r="93" spans="1:60" s="23" customFormat="1" ht="27.75" customHeight="1" x14ac:dyDescent="0.25">
      <c r="A93" s="15">
        <v>90</v>
      </c>
      <c r="B93" s="16" t="s">
        <v>79</v>
      </c>
      <c r="C93" s="16" t="s">
        <v>167</v>
      </c>
      <c r="D93" s="14" t="s">
        <v>67</v>
      </c>
      <c r="E93" s="14" t="s">
        <v>95</v>
      </c>
      <c r="F93" s="17">
        <v>37583</v>
      </c>
      <c r="G93" s="16" t="s">
        <v>69</v>
      </c>
      <c r="H93" s="18"/>
      <c r="I93" s="18"/>
      <c r="J93" s="18"/>
      <c r="K93" s="17">
        <v>19146907</v>
      </c>
      <c r="L93" s="16" t="s">
        <v>419</v>
      </c>
      <c r="M93" s="16" t="s">
        <v>71</v>
      </c>
      <c r="N93" s="16" t="s">
        <v>72</v>
      </c>
      <c r="O93" s="19">
        <v>406</v>
      </c>
      <c r="P93" s="19">
        <v>10</v>
      </c>
      <c r="Q93" s="17">
        <v>647520</v>
      </c>
      <c r="R93" s="17">
        <v>726581</v>
      </c>
      <c r="S93" s="17">
        <f>R93*1.0765</f>
        <v>782164.44649999996</v>
      </c>
      <c r="T93" s="17">
        <f>S93*7.12%+S93</f>
        <v>837854.55509079993</v>
      </c>
      <c r="U93" s="17">
        <v>837854</v>
      </c>
      <c r="V93" s="17">
        <f t="shared" si="25"/>
        <v>58649.780000000006</v>
      </c>
      <c r="W93" s="17">
        <v>1653893</v>
      </c>
      <c r="X93" s="17">
        <v>1761396</v>
      </c>
      <c r="Y93" s="17">
        <v>1884694</v>
      </c>
      <c r="Z93" s="17">
        <v>2016623</v>
      </c>
      <c r="AA93" s="17">
        <v>1406737</v>
      </c>
      <c r="AB93" s="17">
        <v>2317644</v>
      </c>
      <c r="AC93" s="17"/>
      <c r="AD93" s="17">
        <f t="shared" si="26"/>
        <v>2402006.2415999998</v>
      </c>
      <c r="AE93" s="17">
        <v>2498087</v>
      </c>
      <c r="AF93" s="17">
        <v>2622991</v>
      </c>
      <c r="AG93" s="17">
        <v>2728435</v>
      </c>
      <c r="AH93" s="17">
        <v>2851214.5750000002</v>
      </c>
      <c r="AI93" s="17"/>
      <c r="AJ93" s="17">
        <v>3214102</v>
      </c>
      <c r="AK93" s="17">
        <v>3439090</v>
      </c>
      <c r="AL93" s="17">
        <v>3641997</v>
      </c>
      <c r="AM93" s="17">
        <v>3896937</v>
      </c>
      <c r="AN93" s="17"/>
      <c r="AO93" s="17"/>
      <c r="AP93" s="17"/>
      <c r="AQ93" s="17"/>
      <c r="AR93" s="17" t="e">
        <f ca="1">UPPER([1]!ENLETRAS(AM93))</f>
        <v>#NAME?</v>
      </c>
      <c r="AS93" s="17"/>
      <c r="AT93" s="21">
        <v>37622</v>
      </c>
      <c r="AU93" s="22">
        <f t="shared" ca="1" si="19"/>
        <v>17.702777777777779</v>
      </c>
      <c r="AV93" s="21">
        <v>18709</v>
      </c>
      <c r="AW93" s="22">
        <f t="shared" ca="1" si="20"/>
        <v>69.531506849315065</v>
      </c>
      <c r="AX93" s="16" t="s">
        <v>73</v>
      </c>
      <c r="AY93" s="18" t="s">
        <v>420</v>
      </c>
      <c r="AZ93" s="18"/>
      <c r="BA93" s="16" t="s">
        <v>108</v>
      </c>
      <c r="BB93" s="16" t="s">
        <v>123</v>
      </c>
      <c r="BC93" s="18" t="s">
        <v>397</v>
      </c>
      <c r="BD93" s="18" t="s">
        <v>72</v>
      </c>
      <c r="BE93" s="16"/>
      <c r="BF93" s="17">
        <v>7362486</v>
      </c>
      <c r="BG93" s="21">
        <v>43585</v>
      </c>
      <c r="BH93" s="17" t="e">
        <f ca="1">UPPER([1]!ENLETRAS(BF93))</f>
        <v>#NAME?</v>
      </c>
    </row>
    <row r="94" spans="1:60" s="23" customFormat="1" ht="27.75" customHeight="1" x14ac:dyDescent="0.25">
      <c r="A94" s="15">
        <v>91</v>
      </c>
      <c r="B94" s="16" t="s">
        <v>356</v>
      </c>
      <c r="C94" s="16"/>
      <c r="D94" s="14" t="s">
        <v>67</v>
      </c>
      <c r="E94" s="14" t="s">
        <v>68</v>
      </c>
      <c r="F94" s="17">
        <v>37590</v>
      </c>
      <c r="G94" s="16" t="s">
        <v>81</v>
      </c>
      <c r="H94" s="18"/>
      <c r="I94" s="18"/>
      <c r="J94" s="18"/>
      <c r="K94" s="17">
        <v>20637653</v>
      </c>
      <c r="L94" s="16" t="s">
        <v>421</v>
      </c>
      <c r="M94" s="16" t="s">
        <v>113</v>
      </c>
      <c r="N94" s="16" t="s">
        <v>72</v>
      </c>
      <c r="O94" s="19">
        <v>506</v>
      </c>
      <c r="P94" s="19">
        <v>11</v>
      </c>
      <c r="Q94" s="17">
        <v>1759349</v>
      </c>
      <c r="R94" s="17">
        <v>1913292</v>
      </c>
      <c r="S94" s="17">
        <v>1610683</v>
      </c>
      <c r="T94" s="17">
        <v>1714410.9852</v>
      </c>
      <c r="U94" s="17">
        <v>1714411</v>
      </c>
      <c r="V94" s="17">
        <f t="shared" si="25"/>
        <v>120008.77000000002</v>
      </c>
      <c r="W94" s="17">
        <f>+U94+V94</f>
        <v>1834419.77</v>
      </c>
      <c r="X94" s="17">
        <v>1953657</v>
      </c>
      <c r="Y94" s="17">
        <v>2090413</v>
      </c>
      <c r="Z94" s="17">
        <v>2236742</v>
      </c>
      <c r="AA94" s="17">
        <v>2387499</v>
      </c>
      <c r="AB94" s="17">
        <v>2570620</v>
      </c>
      <c r="AC94" s="17" t="s">
        <v>422</v>
      </c>
      <c r="AD94" s="17">
        <f t="shared" si="26"/>
        <v>2664190.568</v>
      </c>
      <c r="AE94" s="17">
        <v>2770759</v>
      </c>
      <c r="AF94" s="17">
        <v>2909297</v>
      </c>
      <c r="AG94" s="17">
        <v>3026251</v>
      </c>
      <c r="AH94" s="17">
        <v>3162432.2949999999</v>
      </c>
      <c r="AI94" s="17"/>
      <c r="AJ94" s="17">
        <v>3564929</v>
      </c>
      <c r="AK94" s="17">
        <v>3814475</v>
      </c>
      <c r="AL94" s="17">
        <v>4039530</v>
      </c>
      <c r="AM94" s="17">
        <v>4322297</v>
      </c>
      <c r="AN94" s="17"/>
      <c r="AO94" s="17"/>
      <c r="AP94" s="17"/>
      <c r="AQ94" s="17"/>
      <c r="AR94" s="17" t="e">
        <f ca="1">UPPER([1]!ENLETRAS(AM94))</f>
        <v>#NAME?</v>
      </c>
      <c r="AS94" s="17"/>
      <c r="AT94" s="21">
        <v>35093</v>
      </c>
      <c r="AU94" s="22">
        <f t="shared" ca="1" si="19"/>
        <v>24.625</v>
      </c>
      <c r="AV94" s="21">
        <v>22185</v>
      </c>
      <c r="AW94" s="22">
        <f t="shared" ca="1" si="20"/>
        <v>60.008219178082193</v>
      </c>
      <c r="AX94" s="16" t="s">
        <v>73</v>
      </c>
      <c r="AY94" s="18" t="s">
        <v>423</v>
      </c>
      <c r="AZ94" s="18"/>
      <c r="BA94" s="16" t="s">
        <v>108</v>
      </c>
      <c r="BB94" s="16" t="s">
        <v>92</v>
      </c>
      <c r="BC94" s="18" t="s">
        <v>117</v>
      </c>
      <c r="BD94" s="18" t="s">
        <v>72</v>
      </c>
      <c r="BE94" s="16"/>
      <c r="BF94" s="17">
        <v>5013853</v>
      </c>
      <c r="BG94" s="21">
        <v>43585</v>
      </c>
      <c r="BH94" s="17" t="e">
        <f ca="1">UPPER([1]!ENLETRAS(BF94))</f>
        <v>#NAME?</v>
      </c>
    </row>
    <row r="95" spans="1:60" s="23" customFormat="1" ht="27.75" customHeight="1" x14ac:dyDescent="0.25">
      <c r="A95" s="15">
        <v>92</v>
      </c>
      <c r="B95" s="16" t="s">
        <v>79</v>
      </c>
      <c r="C95" s="16" t="s">
        <v>104</v>
      </c>
      <c r="D95" s="14" t="s">
        <v>67</v>
      </c>
      <c r="E95" s="14" t="s">
        <v>68</v>
      </c>
      <c r="F95" s="17">
        <v>37603</v>
      </c>
      <c r="G95" s="16" t="s">
        <v>81</v>
      </c>
      <c r="H95" s="18"/>
      <c r="I95" s="18"/>
      <c r="J95" s="18"/>
      <c r="K95" s="17">
        <v>20483634</v>
      </c>
      <c r="L95" s="16" t="s">
        <v>424</v>
      </c>
      <c r="M95" s="16" t="s">
        <v>99</v>
      </c>
      <c r="N95" s="16" t="s">
        <v>84</v>
      </c>
      <c r="O95" s="19">
        <v>104</v>
      </c>
      <c r="P95" s="19" t="s">
        <v>85</v>
      </c>
      <c r="Q95" s="17">
        <v>708978</v>
      </c>
      <c r="R95" s="17">
        <v>795543</v>
      </c>
      <c r="S95" s="17">
        <f>R95*1.0765</f>
        <v>856402.03949999996</v>
      </c>
      <c r="T95" s="17">
        <v>916692.70079999999</v>
      </c>
      <c r="U95" s="17">
        <v>916693</v>
      </c>
      <c r="V95" s="17">
        <f t="shared" si="25"/>
        <v>64168.510000000009</v>
      </c>
      <c r="W95" s="17">
        <f>+U95+V95</f>
        <v>980861.51</v>
      </c>
      <c r="X95" s="17">
        <v>1044618</v>
      </c>
      <c r="Y95" s="17">
        <v>1117741</v>
      </c>
      <c r="Z95" s="17">
        <v>1195983</v>
      </c>
      <c r="AA95" s="17">
        <v>1276593</v>
      </c>
      <c r="AB95" s="17">
        <v>1374508</v>
      </c>
      <c r="AC95" s="17"/>
      <c r="AD95" s="17">
        <f t="shared" si="26"/>
        <v>1424540.0911999999</v>
      </c>
      <c r="AE95" s="17">
        <v>1481522</v>
      </c>
      <c r="AF95" s="17">
        <v>1555589</v>
      </c>
      <c r="AG95" s="17">
        <v>1618133</v>
      </c>
      <c r="AH95" s="17">
        <v>1690948.9850000001</v>
      </c>
      <c r="AI95" s="17"/>
      <c r="AJ95" s="17">
        <v>1906164</v>
      </c>
      <c r="AK95" s="17">
        <v>2039596</v>
      </c>
      <c r="AL95" s="17">
        <v>2159933</v>
      </c>
      <c r="AM95" s="17">
        <v>2311128</v>
      </c>
      <c r="AN95" s="17" t="s">
        <v>86</v>
      </c>
      <c r="AO95" s="17" t="s">
        <v>87</v>
      </c>
      <c r="AP95" s="17">
        <v>462226</v>
      </c>
      <c r="AQ95" s="17" t="s">
        <v>88</v>
      </c>
      <c r="AR95" s="17" t="e">
        <f ca="1">UPPER([1]!ENLETRAS(AM95))</f>
        <v>#NAME?</v>
      </c>
      <c r="AS95" s="17" t="e">
        <f ca="1">UPPER([1]!ENLETRAS(AP95))</f>
        <v>#NAME?</v>
      </c>
      <c r="AT95" s="21">
        <v>32265</v>
      </c>
      <c r="AU95" s="22">
        <f t="shared" ca="1" si="19"/>
        <v>32.366666666666667</v>
      </c>
      <c r="AV95" s="21">
        <v>24032</v>
      </c>
      <c r="AW95" s="22">
        <f t="shared" ca="1" si="20"/>
        <v>54.947945205479449</v>
      </c>
      <c r="AX95" s="16" t="s">
        <v>73</v>
      </c>
      <c r="AY95" s="18" t="s">
        <v>425</v>
      </c>
      <c r="AZ95" s="18"/>
      <c r="BA95" s="16" t="s">
        <v>101</v>
      </c>
      <c r="BB95" s="16" t="s">
        <v>123</v>
      </c>
      <c r="BC95" s="18" t="s">
        <v>153</v>
      </c>
      <c r="BD95" s="18" t="s">
        <v>111</v>
      </c>
      <c r="BE95" s="30"/>
      <c r="BF95" s="31"/>
      <c r="BG95" s="30"/>
      <c r="BH95" s="17"/>
    </row>
    <row r="96" spans="1:60" s="23" customFormat="1" ht="27.75" customHeight="1" x14ac:dyDescent="0.2">
      <c r="A96" s="15">
        <v>93</v>
      </c>
      <c r="B96" s="30" t="s">
        <v>426</v>
      </c>
      <c r="C96" s="30"/>
      <c r="D96" s="13" t="s">
        <v>141</v>
      </c>
      <c r="E96" s="13"/>
      <c r="F96" s="32"/>
      <c r="G96" s="16" t="s">
        <v>142</v>
      </c>
      <c r="H96" s="18"/>
      <c r="I96" s="18"/>
      <c r="J96" s="18"/>
      <c r="K96" s="32">
        <v>80089901</v>
      </c>
      <c r="L96" s="30" t="s">
        <v>427</v>
      </c>
      <c r="M96" s="30" t="s">
        <v>191</v>
      </c>
      <c r="N96" s="30" t="s">
        <v>78</v>
      </c>
      <c r="O96" s="33" t="s">
        <v>233</v>
      </c>
      <c r="P96" s="33" t="s">
        <v>163</v>
      </c>
      <c r="Q96" s="32">
        <v>1202187</v>
      </c>
      <c r="R96" s="32">
        <v>1348977</v>
      </c>
      <c r="S96" s="32">
        <f>R96*1.0765</f>
        <v>1452173.7405000001</v>
      </c>
      <c r="T96" s="32" t="e">
        <v>#N/A</v>
      </c>
      <c r="U96" s="32">
        <v>1545694</v>
      </c>
      <c r="V96" s="32">
        <f t="shared" si="25"/>
        <v>108198.58000000002</v>
      </c>
      <c r="W96" s="32">
        <f>+U96+V96</f>
        <v>1653892.58</v>
      </c>
      <c r="X96" s="32">
        <v>1761396</v>
      </c>
      <c r="Y96" s="32">
        <v>1884694</v>
      </c>
      <c r="Z96" s="32">
        <v>5525630</v>
      </c>
      <c r="AA96" s="32">
        <v>5840038</v>
      </c>
      <c r="AB96" s="32">
        <v>6287969</v>
      </c>
      <c r="AC96" s="32"/>
      <c r="AD96" s="32">
        <v>6476608</v>
      </c>
      <c r="AE96" s="32">
        <v>6735671</v>
      </c>
      <c r="AF96" s="32">
        <v>7072455</v>
      </c>
      <c r="AG96" s="32">
        <v>7315747</v>
      </c>
      <c r="AH96" s="32">
        <v>7530830</v>
      </c>
      <c r="AI96" s="32"/>
      <c r="AJ96" s="32">
        <v>8494181</v>
      </c>
      <c r="AK96" s="32">
        <v>9067533</v>
      </c>
      <c r="AL96" s="32" t="s">
        <v>235</v>
      </c>
      <c r="AM96" s="29">
        <v>9957878</v>
      </c>
      <c r="AN96" s="31"/>
      <c r="AO96" s="31"/>
      <c r="AP96" s="32"/>
      <c r="AQ96" s="31"/>
      <c r="AR96" s="17"/>
      <c r="AS96" s="17"/>
      <c r="AT96" s="34">
        <v>43614</v>
      </c>
      <c r="AU96" s="22">
        <f t="shared" ca="1" si="19"/>
        <v>1.2916666666666667</v>
      </c>
      <c r="AV96" s="34">
        <v>29842</v>
      </c>
      <c r="AW96" s="35">
        <f t="shared" ca="1" si="20"/>
        <v>39.030136986301372</v>
      </c>
      <c r="AX96" s="16" t="s">
        <v>146</v>
      </c>
      <c r="AY96" s="18" t="s">
        <v>428</v>
      </c>
      <c r="AZ96" s="18" t="s">
        <v>429</v>
      </c>
      <c r="BA96" s="30" t="s">
        <v>101</v>
      </c>
      <c r="BB96" s="30" t="s">
        <v>430</v>
      </c>
      <c r="BC96" s="18" t="s">
        <v>428</v>
      </c>
      <c r="BD96" s="18" t="s">
        <v>72</v>
      </c>
      <c r="BE96" s="16"/>
      <c r="BF96" s="17">
        <v>4776496</v>
      </c>
      <c r="BG96" s="21">
        <v>43585</v>
      </c>
      <c r="BH96" s="17" t="e">
        <f ca="1">UPPER([1]!ENLETRAS(BF96))</f>
        <v>#NAME?</v>
      </c>
    </row>
    <row r="97" spans="1:65" s="23" customFormat="1" ht="27.75" customHeight="1" x14ac:dyDescent="0.2">
      <c r="A97" s="15">
        <v>94</v>
      </c>
      <c r="B97" s="16" t="s">
        <v>299</v>
      </c>
      <c r="C97" s="16"/>
      <c r="D97" s="14" t="s">
        <v>141</v>
      </c>
      <c r="E97" s="14" t="s">
        <v>95</v>
      </c>
      <c r="F97" s="17">
        <v>82389796</v>
      </c>
      <c r="G97" s="16" t="s">
        <v>142</v>
      </c>
      <c r="H97" s="18"/>
      <c r="I97" s="18"/>
      <c r="J97" s="18"/>
      <c r="K97" s="17">
        <v>82389796</v>
      </c>
      <c r="L97" s="16" t="s">
        <v>431</v>
      </c>
      <c r="M97" s="16" t="s">
        <v>113</v>
      </c>
      <c r="N97" s="16" t="s">
        <v>72</v>
      </c>
      <c r="O97" s="19" t="s">
        <v>432</v>
      </c>
      <c r="P97" s="19" t="s">
        <v>121</v>
      </c>
      <c r="Q97" s="17"/>
      <c r="R97" s="17"/>
      <c r="S97" s="17"/>
      <c r="T97" s="17"/>
      <c r="U97" s="17"/>
      <c r="V97" s="17"/>
      <c r="W97" s="17"/>
      <c r="X97" s="17"/>
      <c r="Y97" s="17"/>
      <c r="Z97" s="17"/>
      <c r="AA97" s="17"/>
      <c r="AB97" s="17"/>
      <c r="AC97" s="17"/>
      <c r="AD97" s="17"/>
      <c r="AE97" s="17"/>
      <c r="AF97" s="17"/>
      <c r="AG97" s="17"/>
      <c r="AH97" s="17"/>
      <c r="AI97" s="17"/>
      <c r="AJ97" s="17"/>
      <c r="AK97" s="17">
        <v>4908647</v>
      </c>
      <c r="AL97" s="17" t="s">
        <v>433</v>
      </c>
      <c r="AM97" s="36">
        <v>5390629</v>
      </c>
      <c r="AN97" s="17"/>
      <c r="AO97" s="17"/>
      <c r="AP97" s="17"/>
      <c r="AQ97" s="17"/>
      <c r="AR97" s="17" t="e">
        <f ca="1">UPPER([1]!ENLETRAS(AM97))</f>
        <v>#NAME?</v>
      </c>
      <c r="AS97" s="17"/>
      <c r="AT97" s="21">
        <v>42899</v>
      </c>
      <c r="AU97" s="22">
        <f t="shared" ca="1" si="19"/>
        <v>3.2527777777777778</v>
      </c>
      <c r="AV97" s="21">
        <v>26911</v>
      </c>
      <c r="AW97" s="22">
        <f t="shared" ca="1" si="20"/>
        <v>47.060273972602737</v>
      </c>
      <c r="AX97" s="16" t="s">
        <v>146</v>
      </c>
      <c r="AY97" s="18" t="s">
        <v>434</v>
      </c>
      <c r="AZ97" s="18" t="s">
        <v>435</v>
      </c>
      <c r="BA97" s="16" t="s">
        <v>101</v>
      </c>
      <c r="BB97" s="16" t="s">
        <v>123</v>
      </c>
      <c r="BC97" s="18" t="s">
        <v>436</v>
      </c>
      <c r="BD97" s="18" t="s">
        <v>72</v>
      </c>
      <c r="BE97" s="16"/>
      <c r="BF97" s="17">
        <v>6217063</v>
      </c>
      <c r="BG97" s="21">
        <v>43585</v>
      </c>
      <c r="BH97" s="17" t="e">
        <f ca="1">UPPER([1]!ENLETRAS(BF97))</f>
        <v>#NAME?</v>
      </c>
    </row>
    <row r="98" spans="1:65" s="23" customFormat="1" ht="27.75" customHeight="1" x14ac:dyDescent="0.2">
      <c r="A98" s="15">
        <v>95</v>
      </c>
      <c r="B98" s="16" t="s">
        <v>126</v>
      </c>
      <c r="C98" s="16"/>
      <c r="D98" s="14" t="s">
        <v>141</v>
      </c>
      <c r="E98" s="14" t="s">
        <v>95</v>
      </c>
      <c r="F98" s="17">
        <v>3190231</v>
      </c>
      <c r="G98" s="16" t="s">
        <v>142</v>
      </c>
      <c r="H98" s="18"/>
      <c r="I98" s="18"/>
      <c r="J98" s="18"/>
      <c r="K98" s="17">
        <v>3190231</v>
      </c>
      <c r="L98" s="16" t="s">
        <v>437</v>
      </c>
      <c r="M98" s="16" t="s">
        <v>178</v>
      </c>
      <c r="N98" s="16" t="s">
        <v>78</v>
      </c>
      <c r="O98" s="19" t="s">
        <v>179</v>
      </c>
      <c r="P98" s="19" t="s">
        <v>85</v>
      </c>
      <c r="Q98" s="17">
        <v>3848035</v>
      </c>
      <c r="R98" s="17">
        <v>4483045</v>
      </c>
      <c r="S98" s="17">
        <f>R98*1.0468</f>
        <v>4692851.5060000001</v>
      </c>
      <c r="T98" s="17">
        <v>4878220</v>
      </c>
      <c r="U98" s="17">
        <v>4878220</v>
      </c>
      <c r="V98" s="17"/>
      <c r="W98" s="17">
        <v>5166035</v>
      </c>
      <c r="X98" s="17">
        <v>5450167</v>
      </c>
      <c r="Y98" s="17">
        <v>5777177</v>
      </c>
      <c r="Z98" s="17">
        <v>6037150</v>
      </c>
      <c r="AA98" s="17">
        <v>6380664</v>
      </c>
      <c r="AB98" s="17">
        <v>6870061</v>
      </c>
      <c r="AC98" s="17"/>
      <c r="AD98" s="17"/>
      <c r="AE98" s="17">
        <v>7359207</v>
      </c>
      <c r="AF98" s="17">
        <v>7727167</v>
      </c>
      <c r="AG98" s="17">
        <v>7992982</v>
      </c>
      <c r="AH98" s="17">
        <v>8227976</v>
      </c>
      <c r="AI98" s="17"/>
      <c r="AJ98" s="17">
        <v>9280506</v>
      </c>
      <c r="AK98" s="17">
        <v>9906940</v>
      </c>
      <c r="AL98" s="17" t="s">
        <v>180</v>
      </c>
      <c r="AM98" s="37">
        <v>10879707</v>
      </c>
      <c r="AN98" s="17"/>
      <c r="AO98" s="17"/>
      <c r="AP98" s="17"/>
      <c r="AQ98" s="17"/>
      <c r="AR98" s="17" t="e">
        <f ca="1">UPPER([1]!ENLETRAS(AM98))</f>
        <v>#NAME?</v>
      </c>
      <c r="AS98" s="17"/>
      <c r="AT98" s="21">
        <v>43245</v>
      </c>
      <c r="AU98" s="22">
        <f t="shared" ca="1" si="19"/>
        <v>2.3027777777777776</v>
      </c>
      <c r="AV98" s="21">
        <v>26799</v>
      </c>
      <c r="AW98" s="22">
        <f t="shared" ca="1" si="20"/>
        <v>47.367123287671234</v>
      </c>
      <c r="AX98" s="16" t="s">
        <v>146</v>
      </c>
      <c r="AY98" s="18" t="s">
        <v>438</v>
      </c>
      <c r="AZ98" s="18" t="s">
        <v>439</v>
      </c>
      <c r="BA98" s="16" t="s">
        <v>108</v>
      </c>
      <c r="BB98" s="16" t="s">
        <v>77</v>
      </c>
      <c r="BC98" s="18"/>
      <c r="BD98" s="18" t="s">
        <v>72</v>
      </c>
      <c r="BE98" s="16"/>
      <c r="BF98" s="17">
        <v>10917303</v>
      </c>
      <c r="BG98" s="21">
        <v>43585</v>
      </c>
      <c r="BH98" s="17" t="e">
        <f ca="1">UPPER([1]!ENLETRAS(BF98))</f>
        <v>#NAME?</v>
      </c>
    </row>
    <row r="99" spans="1:65" s="23" customFormat="1" ht="27.75" customHeight="1" x14ac:dyDescent="0.25">
      <c r="A99" s="15">
        <v>96</v>
      </c>
      <c r="B99" s="16" t="s">
        <v>126</v>
      </c>
      <c r="C99" s="16"/>
      <c r="D99" s="14" t="s">
        <v>67</v>
      </c>
      <c r="E99" s="14" t="s">
        <v>95</v>
      </c>
      <c r="F99" s="17">
        <v>37701</v>
      </c>
      <c r="G99" s="16" t="s">
        <v>81</v>
      </c>
      <c r="H99" s="18"/>
      <c r="I99" s="18"/>
      <c r="J99" s="18"/>
      <c r="K99" s="17">
        <v>79533151</v>
      </c>
      <c r="L99" s="16" t="s">
        <v>440</v>
      </c>
      <c r="M99" s="16" t="s">
        <v>162</v>
      </c>
      <c r="N99" s="16" t="s">
        <v>125</v>
      </c>
      <c r="O99" s="19">
        <v>303</v>
      </c>
      <c r="P99" s="19" t="s">
        <v>85</v>
      </c>
      <c r="Q99" s="17">
        <v>708978</v>
      </c>
      <c r="R99" s="17">
        <v>795543</v>
      </c>
      <c r="S99" s="17">
        <f>R99*1.0765</f>
        <v>856402.03949999996</v>
      </c>
      <c r="T99" s="17">
        <v>916692.70079999999</v>
      </c>
      <c r="U99" s="17">
        <v>916693</v>
      </c>
      <c r="V99" s="17">
        <f>+U99*0.07</f>
        <v>64168.510000000009</v>
      </c>
      <c r="W99" s="17">
        <f>+U99+V99</f>
        <v>980861.51</v>
      </c>
      <c r="X99" s="17">
        <v>1044618</v>
      </c>
      <c r="Y99" s="17">
        <v>1117741</v>
      </c>
      <c r="Z99" s="17">
        <v>1195983</v>
      </c>
      <c r="AA99" s="17">
        <v>1276593</v>
      </c>
      <c r="AB99" s="17">
        <v>1374508</v>
      </c>
      <c r="AC99" s="17"/>
      <c r="AD99" s="17">
        <f t="shared" ref="AD99:AD127" si="27">(AB99*3.64%)+AB99</f>
        <v>1424540.0911999999</v>
      </c>
      <c r="AE99" s="17">
        <v>1481522</v>
      </c>
      <c r="AF99" s="17">
        <v>1555589</v>
      </c>
      <c r="AG99" s="17">
        <v>1618133</v>
      </c>
      <c r="AH99" s="17">
        <v>1690939.58</v>
      </c>
      <c r="AI99" s="17"/>
      <c r="AJ99" s="17">
        <v>1906164</v>
      </c>
      <c r="AK99" s="17">
        <v>2039596</v>
      </c>
      <c r="AL99" s="17">
        <v>2159933</v>
      </c>
      <c r="AM99" s="17">
        <v>2311128</v>
      </c>
      <c r="AN99" s="17" t="s">
        <v>86</v>
      </c>
      <c r="AO99" s="17" t="s">
        <v>87</v>
      </c>
      <c r="AP99" s="17">
        <v>462226</v>
      </c>
      <c r="AQ99" s="17" t="s">
        <v>88</v>
      </c>
      <c r="AR99" s="17" t="e">
        <f ca="1">UPPER([1]!ENLETRAS(AM99))</f>
        <v>#NAME?</v>
      </c>
      <c r="AS99" s="17" t="e">
        <f ca="1">UPPER([1]!ENLETRAS(AP99))</f>
        <v>#NAME?</v>
      </c>
      <c r="AT99" s="21">
        <v>35138</v>
      </c>
      <c r="AU99" s="22">
        <f t="shared" ca="1" si="19"/>
        <v>24.5</v>
      </c>
      <c r="AV99" s="21">
        <v>25992</v>
      </c>
      <c r="AW99" s="22">
        <f t="shared" ca="1" si="20"/>
        <v>49.578082191780823</v>
      </c>
      <c r="AX99" s="16" t="s">
        <v>73</v>
      </c>
      <c r="AY99" s="18" t="s">
        <v>441</v>
      </c>
      <c r="AZ99" s="18" t="s">
        <v>442</v>
      </c>
      <c r="BA99" s="16" t="s">
        <v>101</v>
      </c>
      <c r="BB99" s="16" t="s">
        <v>77</v>
      </c>
      <c r="BC99" s="18" t="s">
        <v>443</v>
      </c>
      <c r="BD99" s="18" t="s">
        <v>72</v>
      </c>
      <c r="BE99" s="16"/>
      <c r="BF99" s="17">
        <v>5182855</v>
      </c>
      <c r="BG99" s="21">
        <v>43585</v>
      </c>
      <c r="BH99" s="17" t="e">
        <f ca="1">UPPER([1]!ENLETRAS(BF99))</f>
        <v>#NAME?</v>
      </c>
      <c r="BJ99" s="13" t="s">
        <v>61</v>
      </c>
      <c r="BK99" s="13" t="s">
        <v>62</v>
      </c>
      <c r="BL99" s="13" t="s">
        <v>63</v>
      </c>
      <c r="BM99" s="13" t="s">
        <v>64</v>
      </c>
    </row>
    <row r="100" spans="1:65" s="23" customFormat="1" ht="27.75" customHeight="1" x14ac:dyDescent="0.25">
      <c r="A100" s="15">
        <v>97</v>
      </c>
      <c r="B100" s="16" t="s">
        <v>211</v>
      </c>
      <c r="C100" s="16"/>
      <c r="D100" s="14" t="s">
        <v>67</v>
      </c>
      <c r="E100" s="14" t="s">
        <v>95</v>
      </c>
      <c r="F100" s="17">
        <v>37785</v>
      </c>
      <c r="G100" s="16" t="s">
        <v>81</v>
      </c>
      <c r="H100" s="18"/>
      <c r="I100" s="18"/>
      <c r="J100" s="18"/>
      <c r="K100" s="17">
        <v>79331252</v>
      </c>
      <c r="L100" s="16" t="s">
        <v>444</v>
      </c>
      <c r="M100" s="16" t="s">
        <v>83</v>
      </c>
      <c r="N100" s="16" t="s">
        <v>84</v>
      </c>
      <c r="O100" s="19">
        <v>104</v>
      </c>
      <c r="P100" s="19" t="s">
        <v>130</v>
      </c>
      <c r="Q100" s="17">
        <v>667159</v>
      </c>
      <c r="R100" s="17">
        <v>748618</v>
      </c>
      <c r="S100" s="17">
        <f>R100*1.0765</f>
        <v>805887.277</v>
      </c>
      <c r="T100" s="17">
        <v>862943.79960000003</v>
      </c>
      <c r="U100" s="17">
        <v>862944</v>
      </c>
      <c r="V100" s="17">
        <f>+U100*0.07</f>
        <v>60406.080000000009</v>
      </c>
      <c r="W100" s="17">
        <f>+U100+V100</f>
        <v>923350.08</v>
      </c>
      <c r="X100" s="17">
        <v>983368</v>
      </c>
      <c r="Y100" s="17">
        <v>1052204</v>
      </c>
      <c r="Z100" s="17">
        <v>1125858</v>
      </c>
      <c r="AA100" s="17">
        <v>1201741</v>
      </c>
      <c r="AB100" s="17">
        <v>1293915</v>
      </c>
      <c r="AC100" s="17"/>
      <c r="AD100" s="17">
        <f t="shared" si="27"/>
        <v>1341013.5060000001</v>
      </c>
      <c r="AE100" s="17">
        <v>1394655</v>
      </c>
      <c r="AF100" s="17">
        <v>1464388</v>
      </c>
      <c r="AG100" s="17">
        <v>1523256</v>
      </c>
      <c r="AH100" s="17">
        <v>1591802.52</v>
      </c>
      <c r="AI100" s="17"/>
      <c r="AJ100" s="17">
        <v>1794399</v>
      </c>
      <c r="AK100" s="17">
        <v>1920007</v>
      </c>
      <c r="AL100" s="17">
        <v>2033288</v>
      </c>
      <c r="AM100" s="17">
        <v>2175618</v>
      </c>
      <c r="AN100" s="17" t="s">
        <v>86</v>
      </c>
      <c r="AO100" s="17" t="s">
        <v>87</v>
      </c>
      <c r="AP100" s="17">
        <v>435124</v>
      </c>
      <c r="AQ100" s="17" t="s">
        <v>88</v>
      </c>
      <c r="AR100" s="17" t="e">
        <f ca="1">UPPER([1]!ENLETRAS(AM100))</f>
        <v>#NAME?</v>
      </c>
      <c r="AS100" s="17" t="e">
        <f ca="1">UPPER([1]!ENLETRAS(AP100))</f>
        <v>#NAME?</v>
      </c>
      <c r="AT100" s="21">
        <v>34887</v>
      </c>
      <c r="AU100" s="22">
        <f t="shared" ca="1" si="19"/>
        <v>25.18611111111111</v>
      </c>
      <c r="AV100" s="21">
        <v>23745</v>
      </c>
      <c r="AW100" s="22">
        <f t="shared" ca="1" si="20"/>
        <v>55.734246575342468</v>
      </c>
      <c r="AX100" s="16" t="s">
        <v>73</v>
      </c>
      <c r="AY100" s="18" t="s">
        <v>445</v>
      </c>
      <c r="AZ100" s="18"/>
      <c r="BA100" s="16" t="s">
        <v>101</v>
      </c>
      <c r="BB100" s="16" t="s">
        <v>123</v>
      </c>
      <c r="BC100" s="18" t="s">
        <v>132</v>
      </c>
      <c r="BD100" s="18" t="s">
        <v>111</v>
      </c>
      <c r="BE100" s="16"/>
      <c r="BF100" s="17">
        <v>4766600</v>
      </c>
      <c r="BG100" s="21">
        <v>43585</v>
      </c>
      <c r="BH100" s="17" t="e">
        <f ca="1">UPPER([1]!ENLETRAS(BF100))</f>
        <v>#NAME?</v>
      </c>
      <c r="BJ100" s="24" t="s">
        <v>78</v>
      </c>
      <c r="BK100" s="14">
        <f t="shared" ref="BK100:BK105" si="28">COUNTIF($N:$N,BJ100)</f>
        <v>9</v>
      </c>
      <c r="BL100" s="14">
        <f t="shared" ref="BL100:BL105" si="29">COUNTIF($N$111:$N$177,BJ100)</f>
        <v>0</v>
      </c>
      <c r="BM100" s="14">
        <f>+BK100-BL100</f>
        <v>9</v>
      </c>
    </row>
    <row r="101" spans="1:65" s="23" customFormat="1" ht="27.75" customHeight="1" x14ac:dyDescent="0.25">
      <c r="A101" s="15">
        <v>98</v>
      </c>
      <c r="B101" s="16" t="s">
        <v>79</v>
      </c>
      <c r="C101" s="16" t="s">
        <v>94</v>
      </c>
      <c r="D101" s="14" t="s">
        <v>67</v>
      </c>
      <c r="E101" s="14" t="s">
        <v>95</v>
      </c>
      <c r="F101" s="17">
        <v>1073236448</v>
      </c>
      <c r="G101" s="16" t="s">
        <v>69</v>
      </c>
      <c r="H101" s="18"/>
      <c r="I101" s="18"/>
      <c r="J101" s="18">
        <f>117+16</f>
        <v>133</v>
      </c>
      <c r="K101" s="17">
        <v>1073236448</v>
      </c>
      <c r="L101" s="16" t="s">
        <v>446</v>
      </c>
      <c r="M101" s="16" t="s">
        <v>99</v>
      </c>
      <c r="N101" s="16" t="s">
        <v>84</v>
      </c>
      <c r="O101" s="19">
        <v>104</v>
      </c>
      <c r="P101" s="19" t="s">
        <v>106</v>
      </c>
      <c r="Q101" s="17">
        <v>647520</v>
      </c>
      <c r="R101" s="17">
        <v>726581</v>
      </c>
      <c r="S101" s="17">
        <f>R101*1.0765</f>
        <v>782164.44649999996</v>
      </c>
      <c r="T101" s="17" t="e">
        <v>#N/A</v>
      </c>
      <c r="U101" s="17">
        <v>837854</v>
      </c>
      <c r="V101" s="17">
        <f>+U101*0.07</f>
        <v>58649.780000000006</v>
      </c>
      <c r="W101" s="17">
        <f>+U101+V101</f>
        <v>896503.78</v>
      </c>
      <c r="X101" s="17">
        <v>954777</v>
      </c>
      <c r="Y101" s="17">
        <v>1021611</v>
      </c>
      <c r="Z101" s="17">
        <v>1093124</v>
      </c>
      <c r="AA101" s="17">
        <v>1166801</v>
      </c>
      <c r="AB101" s="17">
        <v>1256295</v>
      </c>
      <c r="AC101" s="17"/>
      <c r="AD101" s="17">
        <f t="shared" si="27"/>
        <v>1302024.138</v>
      </c>
      <c r="AE101" s="17">
        <v>1354105</v>
      </c>
      <c r="AF101" s="17">
        <v>1421810</v>
      </c>
      <c r="AG101" s="17">
        <v>1478967</v>
      </c>
      <c r="AH101" s="17">
        <v>1545520.5149999999</v>
      </c>
      <c r="AI101" s="17"/>
      <c r="AJ101" s="17">
        <v>1742226</v>
      </c>
      <c r="AK101" s="17">
        <v>1864182</v>
      </c>
      <c r="AL101" s="17">
        <v>1974169</v>
      </c>
      <c r="AM101" s="17">
        <v>2112361</v>
      </c>
      <c r="AN101" s="17"/>
      <c r="AO101" s="17"/>
      <c r="AP101" s="17"/>
      <c r="AQ101" s="17"/>
      <c r="AR101" s="17" t="e">
        <f ca="1">UPPER([1]!ENLETRAS(AM101))</f>
        <v>#NAME?</v>
      </c>
      <c r="AS101" s="17"/>
      <c r="AT101" s="21">
        <v>42501</v>
      </c>
      <c r="AU101" s="22">
        <f t="shared" ca="1" si="19"/>
        <v>4.3416666666666668</v>
      </c>
      <c r="AV101" s="21">
        <v>33075</v>
      </c>
      <c r="AW101" s="22">
        <f t="shared" ca="1" si="20"/>
        <v>30.172602739726027</v>
      </c>
      <c r="AX101" s="16" t="s">
        <v>73</v>
      </c>
      <c r="AY101" s="18" t="s">
        <v>447</v>
      </c>
      <c r="AZ101" s="18"/>
      <c r="BA101" s="16" t="s">
        <v>108</v>
      </c>
      <c r="BB101" s="16" t="s">
        <v>77</v>
      </c>
      <c r="BC101" s="18" t="s">
        <v>110</v>
      </c>
      <c r="BD101" s="18" t="s">
        <v>111</v>
      </c>
      <c r="BE101" s="16"/>
      <c r="BF101" s="17">
        <v>2653992</v>
      </c>
      <c r="BG101" s="21">
        <v>43585</v>
      </c>
      <c r="BH101" s="17" t="e">
        <f ca="1">UPPER([1]!ENLETRAS(BF101))</f>
        <v>#NAME?</v>
      </c>
      <c r="BJ101" s="25" t="s">
        <v>72</v>
      </c>
      <c r="BK101" s="14">
        <f t="shared" si="28"/>
        <v>38</v>
      </c>
      <c r="BL101" s="14">
        <f t="shared" si="29"/>
        <v>8</v>
      </c>
      <c r="BM101" s="14">
        <f t="shared" ref="BM101:BM106" si="30">+BK101-BL101</f>
        <v>30</v>
      </c>
    </row>
    <row r="102" spans="1:65" s="23" customFormat="1" ht="27.75" customHeight="1" x14ac:dyDescent="0.25">
      <c r="A102" s="15">
        <v>99</v>
      </c>
      <c r="B102" s="16" t="s">
        <v>211</v>
      </c>
      <c r="C102" s="16" t="s">
        <v>448</v>
      </c>
      <c r="D102" s="14" t="s">
        <v>67</v>
      </c>
      <c r="E102" s="14" t="s">
        <v>95</v>
      </c>
      <c r="F102" s="17">
        <v>37851</v>
      </c>
      <c r="G102" s="16" t="s">
        <v>81</v>
      </c>
      <c r="H102" s="18"/>
      <c r="I102" s="18"/>
      <c r="J102" s="18"/>
      <c r="K102" s="17">
        <v>79061980</v>
      </c>
      <c r="L102" s="16" t="s">
        <v>449</v>
      </c>
      <c r="M102" s="16" t="s">
        <v>83</v>
      </c>
      <c r="N102" s="16" t="s">
        <v>84</v>
      </c>
      <c r="O102" s="19">
        <v>104</v>
      </c>
      <c r="P102" s="19" t="s">
        <v>85</v>
      </c>
      <c r="Q102" s="17"/>
      <c r="R102" s="17"/>
      <c r="S102" s="17"/>
      <c r="T102" s="17"/>
      <c r="U102" s="17"/>
      <c r="V102" s="17"/>
      <c r="W102" s="17">
        <v>896504</v>
      </c>
      <c r="X102" s="17">
        <v>954777</v>
      </c>
      <c r="Y102" s="17">
        <v>1021611</v>
      </c>
      <c r="Z102" s="17">
        <v>1093124</v>
      </c>
      <c r="AA102" s="17">
        <v>1201741</v>
      </c>
      <c r="AB102" s="17">
        <v>1374508</v>
      </c>
      <c r="AC102" s="17"/>
      <c r="AD102" s="17">
        <f t="shared" si="27"/>
        <v>1424540.0911999999</v>
      </c>
      <c r="AE102" s="17">
        <v>1481522</v>
      </c>
      <c r="AF102" s="17">
        <v>1555589</v>
      </c>
      <c r="AG102" s="17">
        <v>1618133</v>
      </c>
      <c r="AH102" s="17">
        <v>1690939.58</v>
      </c>
      <c r="AI102" s="17"/>
      <c r="AJ102" s="17">
        <v>1906164</v>
      </c>
      <c r="AK102" s="17">
        <v>1906164</v>
      </c>
      <c r="AL102" s="17">
        <v>2159933</v>
      </c>
      <c r="AM102" s="17">
        <v>2311128</v>
      </c>
      <c r="AN102" s="17" t="s">
        <v>86</v>
      </c>
      <c r="AO102" s="17" t="s">
        <v>87</v>
      </c>
      <c r="AP102" s="17">
        <v>462226</v>
      </c>
      <c r="AQ102" s="17" t="s">
        <v>88</v>
      </c>
      <c r="AR102" s="17" t="e">
        <f ca="1">UPPER([1]!ENLETRAS(AM102))</f>
        <v>#NAME?</v>
      </c>
      <c r="AS102" s="17" t="e">
        <f ca="1">UPPER([1]!ENLETRAS(AP102))</f>
        <v>#NAME?</v>
      </c>
      <c r="AT102" s="21">
        <v>33441</v>
      </c>
      <c r="AU102" s="22">
        <f t="shared" ca="1" si="19"/>
        <v>29.144444444444446</v>
      </c>
      <c r="AV102" s="21">
        <v>23737</v>
      </c>
      <c r="AW102" s="22">
        <f t="shared" ca="1" si="20"/>
        <v>55.756164383561647</v>
      </c>
      <c r="AX102" s="16" t="s">
        <v>73</v>
      </c>
      <c r="AY102" s="18" t="s">
        <v>450</v>
      </c>
      <c r="AZ102" s="18"/>
      <c r="BA102" s="16" t="s">
        <v>101</v>
      </c>
      <c r="BB102" s="16" t="s">
        <v>123</v>
      </c>
      <c r="BC102" s="18" t="s">
        <v>110</v>
      </c>
      <c r="BD102" s="18" t="s">
        <v>111</v>
      </c>
      <c r="BE102" s="16"/>
      <c r="BF102" s="17">
        <v>4881484</v>
      </c>
      <c r="BG102" s="21">
        <v>43585</v>
      </c>
      <c r="BH102" s="17" t="e">
        <f ca="1">UPPER([1]!ENLETRAS(BF102))</f>
        <v>#NAME?</v>
      </c>
      <c r="BJ102" s="24" t="s">
        <v>84</v>
      </c>
      <c r="BK102" s="14">
        <f t="shared" si="28"/>
        <v>95</v>
      </c>
      <c r="BL102" s="14">
        <f t="shared" si="29"/>
        <v>35</v>
      </c>
      <c r="BM102" s="14">
        <f t="shared" si="30"/>
        <v>60</v>
      </c>
    </row>
    <row r="103" spans="1:65" s="23" customFormat="1" ht="27.75" customHeight="1" x14ac:dyDescent="0.25">
      <c r="A103" s="15">
        <v>100</v>
      </c>
      <c r="B103" s="16" t="s">
        <v>126</v>
      </c>
      <c r="C103" s="16" t="s">
        <v>140</v>
      </c>
      <c r="D103" s="14" t="s">
        <v>226</v>
      </c>
      <c r="E103" s="14" t="s">
        <v>95</v>
      </c>
      <c r="F103" s="17">
        <v>38046</v>
      </c>
      <c r="G103" s="16" t="s">
        <v>81</v>
      </c>
      <c r="H103" s="18" t="s">
        <v>96</v>
      </c>
      <c r="I103" s="18" t="s">
        <v>172</v>
      </c>
      <c r="J103" s="18" t="s">
        <v>451</v>
      </c>
      <c r="K103" s="17">
        <v>19419425</v>
      </c>
      <c r="L103" s="16" t="s">
        <v>452</v>
      </c>
      <c r="M103" s="16" t="s">
        <v>83</v>
      </c>
      <c r="N103" s="16" t="s">
        <v>84</v>
      </c>
      <c r="O103" s="19">
        <v>104</v>
      </c>
      <c r="P103" s="19" t="s">
        <v>163</v>
      </c>
      <c r="Q103" s="17">
        <v>687436</v>
      </c>
      <c r="R103" s="17">
        <v>771372</v>
      </c>
      <c r="S103" s="17">
        <f t="shared" ref="S103:S115" si="31">R103*1.0765</f>
        <v>830381.95799999998</v>
      </c>
      <c r="T103" s="17">
        <v>889173.04559999995</v>
      </c>
      <c r="U103" s="17">
        <v>889173</v>
      </c>
      <c r="V103" s="17">
        <f t="shared" ref="V103:V115" si="32">+U103*0.07</f>
        <v>62242.110000000008</v>
      </c>
      <c r="W103" s="17">
        <f t="shared" ref="W103:W115" si="33">+U103+V103</f>
        <v>951415.11</v>
      </c>
      <c r="X103" s="17">
        <v>1013257</v>
      </c>
      <c r="Y103" s="17">
        <v>1084185</v>
      </c>
      <c r="Z103" s="17">
        <v>1160078</v>
      </c>
      <c r="AA103" s="17">
        <v>1238268</v>
      </c>
      <c r="AB103" s="17">
        <v>1333243</v>
      </c>
      <c r="AC103" s="17"/>
      <c r="AD103" s="17">
        <f t="shared" si="27"/>
        <v>1381773.0452000001</v>
      </c>
      <c r="AE103" s="17">
        <v>1437044</v>
      </c>
      <c r="AF103" s="17">
        <v>1508896</v>
      </c>
      <c r="AG103" s="17">
        <v>1569554</v>
      </c>
      <c r="AH103" s="17">
        <v>1640183.93</v>
      </c>
      <c r="AI103" s="17"/>
      <c r="AJ103" s="17">
        <v>1848937</v>
      </c>
      <c r="AK103" s="17">
        <v>1978363</v>
      </c>
      <c r="AL103" s="17">
        <v>2095087</v>
      </c>
      <c r="AM103" s="17">
        <v>2241743</v>
      </c>
      <c r="AN103" s="17" t="s">
        <v>86</v>
      </c>
      <c r="AO103" s="17" t="s">
        <v>87</v>
      </c>
      <c r="AP103" s="17">
        <v>448349</v>
      </c>
      <c r="AQ103" s="17" t="s">
        <v>88</v>
      </c>
      <c r="AR103" s="17" t="e">
        <f ca="1">UPPER([1]!ENLETRAS(AM103))</f>
        <v>#NAME?</v>
      </c>
      <c r="AS103" s="17" t="e">
        <f ca="1">UPPER([1]!ENLETRAS(AP103))</f>
        <v>#NAME?</v>
      </c>
      <c r="AT103" s="21">
        <v>33112</v>
      </c>
      <c r="AU103" s="22">
        <f t="shared" ca="1" si="19"/>
        <v>30.047222222222221</v>
      </c>
      <c r="AV103" s="21">
        <v>22065</v>
      </c>
      <c r="AW103" s="22">
        <f t="shared" ca="1" si="20"/>
        <v>60.336986301369862</v>
      </c>
      <c r="AX103" s="16" t="s">
        <v>73</v>
      </c>
      <c r="AY103" s="18" t="s">
        <v>111</v>
      </c>
      <c r="AZ103" s="18"/>
      <c r="BA103" s="16" t="s">
        <v>101</v>
      </c>
      <c r="BB103" s="16" t="s">
        <v>92</v>
      </c>
      <c r="BC103" s="18" t="s">
        <v>102</v>
      </c>
      <c r="BD103" s="18" t="s">
        <v>111</v>
      </c>
      <c r="BE103" s="16"/>
      <c r="BF103" s="17">
        <v>5121896</v>
      </c>
      <c r="BG103" s="21">
        <v>43585</v>
      </c>
      <c r="BH103" s="17" t="e">
        <f ca="1">UPPER([1]!ENLETRAS(BF103))</f>
        <v>#NAME?</v>
      </c>
      <c r="BJ103" s="26" t="s">
        <v>103</v>
      </c>
      <c r="BK103" s="14">
        <f t="shared" si="28"/>
        <v>0</v>
      </c>
      <c r="BL103" s="14">
        <f t="shared" si="29"/>
        <v>0</v>
      </c>
      <c r="BM103" s="14">
        <f t="shared" si="30"/>
        <v>0</v>
      </c>
    </row>
    <row r="104" spans="1:65" s="23" customFormat="1" ht="27.75" customHeight="1" x14ac:dyDescent="0.25">
      <c r="A104" s="15">
        <v>101</v>
      </c>
      <c r="B104" s="16" t="s">
        <v>134</v>
      </c>
      <c r="C104" s="16"/>
      <c r="D104" s="14" t="s">
        <v>67</v>
      </c>
      <c r="E104" s="14" t="s">
        <v>68</v>
      </c>
      <c r="F104" s="17">
        <v>38370</v>
      </c>
      <c r="G104" s="16" t="s">
        <v>81</v>
      </c>
      <c r="H104" s="18"/>
      <c r="I104" s="18"/>
      <c r="J104" s="18"/>
      <c r="K104" s="17">
        <v>35472106</v>
      </c>
      <c r="L104" s="16" t="s">
        <v>453</v>
      </c>
      <c r="M104" s="16" t="s">
        <v>71</v>
      </c>
      <c r="N104" s="16" t="s">
        <v>72</v>
      </c>
      <c r="O104" s="19">
        <v>406</v>
      </c>
      <c r="P104" s="19" t="s">
        <v>276</v>
      </c>
      <c r="Q104" s="17">
        <v>812253</v>
      </c>
      <c r="R104" s="17">
        <v>911428</v>
      </c>
      <c r="S104" s="17">
        <f t="shared" si="31"/>
        <v>981152.24199999997</v>
      </c>
      <c r="T104" s="17">
        <v>1049440.1791999999</v>
      </c>
      <c r="U104" s="17">
        <v>1049440</v>
      </c>
      <c r="V104" s="17">
        <f t="shared" si="32"/>
        <v>73460.800000000003</v>
      </c>
      <c r="W104" s="17">
        <f t="shared" si="33"/>
        <v>1122900.8</v>
      </c>
      <c r="X104" s="17">
        <v>1195890</v>
      </c>
      <c r="Y104" s="17">
        <v>1279602</v>
      </c>
      <c r="Z104" s="17">
        <v>1369174</v>
      </c>
      <c r="AA104" s="17">
        <v>1855076</v>
      </c>
      <c r="AB104" s="17">
        <v>1997360</v>
      </c>
      <c r="AC104" s="17"/>
      <c r="AD104" s="17">
        <f t="shared" si="27"/>
        <v>2070063.9040000001</v>
      </c>
      <c r="AE104" s="17">
        <v>2152867</v>
      </c>
      <c r="AF104" s="17">
        <v>2260510</v>
      </c>
      <c r="AG104" s="17">
        <v>2351383</v>
      </c>
      <c r="AH104" s="17">
        <v>2457195.2349999999</v>
      </c>
      <c r="AI104" s="17"/>
      <c r="AJ104" s="17">
        <v>2769933</v>
      </c>
      <c r="AK104" s="17">
        <v>2963829</v>
      </c>
      <c r="AL104" s="17">
        <v>3138695</v>
      </c>
      <c r="AM104" s="17">
        <v>3358404</v>
      </c>
      <c r="AN104" s="17" t="s">
        <v>86</v>
      </c>
      <c r="AO104" s="17" t="s">
        <v>87</v>
      </c>
      <c r="AP104" s="17">
        <v>671681</v>
      </c>
      <c r="AQ104" s="17" t="s">
        <v>88</v>
      </c>
      <c r="AR104" s="17" t="e">
        <f ca="1">UPPER([1]!ENLETRAS(AM104))</f>
        <v>#NAME?</v>
      </c>
      <c r="AS104" s="17" t="e">
        <f ca="1">UPPER([1]!ENLETRAS(AP104))</f>
        <v>#NAME?</v>
      </c>
      <c r="AT104" s="21">
        <v>34956</v>
      </c>
      <c r="AU104" s="22">
        <f t="shared" ca="1" si="19"/>
        <v>25</v>
      </c>
      <c r="AV104" s="21">
        <v>23657</v>
      </c>
      <c r="AW104" s="22">
        <f t="shared" ca="1" si="20"/>
        <v>55.975342465753428</v>
      </c>
      <c r="AX104" s="16" t="s">
        <v>73</v>
      </c>
      <c r="AY104" s="18" t="s">
        <v>454</v>
      </c>
      <c r="AZ104" s="18"/>
      <c r="BA104" s="16" t="s">
        <v>101</v>
      </c>
      <c r="BB104" s="16" t="s">
        <v>123</v>
      </c>
      <c r="BC104" s="18" t="s">
        <v>347</v>
      </c>
      <c r="BD104" s="18" t="s">
        <v>72</v>
      </c>
      <c r="BE104" s="16"/>
      <c r="BF104" s="17">
        <v>6921517</v>
      </c>
      <c r="BG104" s="21">
        <v>43585</v>
      </c>
      <c r="BH104" s="17" t="e">
        <f ca="1">UPPER([1]!ENLETRAS(BF104))</f>
        <v>#NAME?</v>
      </c>
      <c r="BJ104" s="24" t="s">
        <v>118</v>
      </c>
      <c r="BK104" s="14">
        <f t="shared" si="28"/>
        <v>2</v>
      </c>
      <c r="BL104" s="14">
        <f t="shared" si="29"/>
        <v>0</v>
      </c>
      <c r="BM104" s="14">
        <f t="shared" si="30"/>
        <v>2</v>
      </c>
    </row>
    <row r="105" spans="1:65" s="23" customFormat="1" ht="27.75" customHeight="1" x14ac:dyDescent="0.25">
      <c r="A105" s="15">
        <v>102</v>
      </c>
      <c r="B105" s="16" t="s">
        <v>65</v>
      </c>
      <c r="C105" s="16" t="s">
        <v>66</v>
      </c>
      <c r="D105" s="14" t="s">
        <v>67</v>
      </c>
      <c r="E105" s="14" t="s">
        <v>95</v>
      </c>
      <c r="F105" s="17">
        <v>38413</v>
      </c>
      <c r="G105" s="16" t="s">
        <v>81</v>
      </c>
      <c r="H105" s="18" t="s">
        <v>96</v>
      </c>
      <c r="I105" s="18" t="s">
        <v>97</v>
      </c>
      <c r="J105" s="18"/>
      <c r="K105" s="17">
        <v>3256222</v>
      </c>
      <c r="L105" s="16" t="s">
        <v>455</v>
      </c>
      <c r="M105" s="16" t="s">
        <v>83</v>
      </c>
      <c r="N105" s="16" t="s">
        <v>84</v>
      </c>
      <c r="O105" s="19">
        <v>104</v>
      </c>
      <c r="P105" s="19" t="s">
        <v>106</v>
      </c>
      <c r="Q105" s="17">
        <v>647520</v>
      </c>
      <c r="R105" s="17">
        <v>726581</v>
      </c>
      <c r="S105" s="17">
        <f t="shared" si="31"/>
        <v>782164.44649999996</v>
      </c>
      <c r="T105" s="17">
        <v>837854.07680000004</v>
      </c>
      <c r="U105" s="17">
        <v>837854</v>
      </c>
      <c r="V105" s="17">
        <f t="shared" si="32"/>
        <v>58649.780000000006</v>
      </c>
      <c r="W105" s="17">
        <f t="shared" si="33"/>
        <v>896503.78</v>
      </c>
      <c r="X105" s="17">
        <v>954777</v>
      </c>
      <c r="Y105" s="17">
        <v>1021611</v>
      </c>
      <c r="Z105" s="17">
        <v>1093124</v>
      </c>
      <c r="AA105" s="17">
        <v>1166801</v>
      </c>
      <c r="AB105" s="17">
        <v>1256295</v>
      </c>
      <c r="AC105" s="17"/>
      <c r="AD105" s="17">
        <f t="shared" si="27"/>
        <v>1302024.138</v>
      </c>
      <c r="AE105" s="17">
        <v>1354105</v>
      </c>
      <c r="AF105" s="17">
        <v>1421810</v>
      </c>
      <c r="AG105" s="17">
        <v>1478967</v>
      </c>
      <c r="AH105" s="17">
        <v>1545520.5149999999</v>
      </c>
      <c r="AI105" s="17"/>
      <c r="AJ105" s="17">
        <v>1742226</v>
      </c>
      <c r="AK105" s="17">
        <v>1864182</v>
      </c>
      <c r="AL105" s="17">
        <v>1974169</v>
      </c>
      <c r="AM105" s="17">
        <v>2112361</v>
      </c>
      <c r="AN105" s="17" t="s">
        <v>86</v>
      </c>
      <c r="AO105" s="17" t="s">
        <v>87</v>
      </c>
      <c r="AP105" s="17">
        <v>422472</v>
      </c>
      <c r="AQ105" s="17" t="s">
        <v>88</v>
      </c>
      <c r="AR105" s="17" t="e">
        <f ca="1">UPPER([1]!ENLETRAS(AM105))</f>
        <v>#NAME?</v>
      </c>
      <c r="AS105" s="17" t="e">
        <f ca="1">UPPER([1]!ENLETRAS(AP105))</f>
        <v>#NAME?</v>
      </c>
      <c r="AT105" s="21">
        <v>33448</v>
      </c>
      <c r="AU105" s="22">
        <f t="shared" ca="1" si="19"/>
        <v>29.125</v>
      </c>
      <c r="AV105" s="21">
        <v>25626</v>
      </c>
      <c r="AW105" s="22">
        <f t="shared" ca="1" si="20"/>
        <v>50.580821917808223</v>
      </c>
      <c r="AX105" s="16" t="s">
        <v>73</v>
      </c>
      <c r="AY105" s="18" t="s">
        <v>456</v>
      </c>
      <c r="AZ105" s="18"/>
      <c r="BA105" s="16" t="s">
        <v>101</v>
      </c>
      <c r="BB105" s="16" t="s">
        <v>457</v>
      </c>
      <c r="BC105" s="18"/>
      <c r="BD105" s="18" t="s">
        <v>111</v>
      </c>
      <c r="BE105" s="16"/>
      <c r="BF105" s="17">
        <v>4674142</v>
      </c>
      <c r="BG105" s="21">
        <v>43585</v>
      </c>
      <c r="BH105" s="17" t="e">
        <f ca="1">UPPER([1]!ENLETRAS(BF105))</f>
        <v>#NAME?</v>
      </c>
      <c r="BJ105" s="24" t="s">
        <v>125</v>
      </c>
      <c r="BK105" s="14">
        <f t="shared" si="28"/>
        <v>14</v>
      </c>
      <c r="BL105" s="14">
        <f t="shared" si="29"/>
        <v>8</v>
      </c>
      <c r="BM105" s="14">
        <f t="shared" si="30"/>
        <v>6</v>
      </c>
    </row>
    <row r="106" spans="1:65" s="23" customFormat="1" ht="27.75" customHeight="1" x14ac:dyDescent="0.25">
      <c r="A106" s="15">
        <v>103</v>
      </c>
      <c r="B106" s="16" t="s">
        <v>126</v>
      </c>
      <c r="C106" s="16"/>
      <c r="D106" s="14" t="s">
        <v>67</v>
      </c>
      <c r="E106" s="14" t="s">
        <v>95</v>
      </c>
      <c r="F106" s="17">
        <v>38402</v>
      </c>
      <c r="G106" s="16" t="s">
        <v>81</v>
      </c>
      <c r="H106" s="18" t="s">
        <v>96</v>
      </c>
      <c r="I106" s="18" t="s">
        <v>172</v>
      </c>
      <c r="J106" s="18" t="s">
        <v>451</v>
      </c>
      <c r="K106" s="17">
        <v>79579510</v>
      </c>
      <c r="L106" s="16" t="s">
        <v>458</v>
      </c>
      <c r="M106" s="16" t="s">
        <v>71</v>
      </c>
      <c r="N106" s="16" t="s">
        <v>72</v>
      </c>
      <c r="O106" s="19">
        <v>406</v>
      </c>
      <c r="P106" s="19">
        <v>10</v>
      </c>
      <c r="Q106" s="17">
        <v>1202187</v>
      </c>
      <c r="R106" s="17">
        <v>1348977</v>
      </c>
      <c r="S106" s="17">
        <f t="shared" si="31"/>
        <v>1452173.7405000001</v>
      </c>
      <c r="T106" s="17">
        <v>1545694.0056</v>
      </c>
      <c r="U106" s="17">
        <v>1545694</v>
      </c>
      <c r="V106" s="17">
        <f t="shared" si="32"/>
        <v>108198.58000000002</v>
      </c>
      <c r="W106" s="17">
        <f t="shared" si="33"/>
        <v>1653892.58</v>
      </c>
      <c r="X106" s="17">
        <v>1761396</v>
      </c>
      <c r="Y106" s="17">
        <v>1884694</v>
      </c>
      <c r="Z106" s="17">
        <v>2016623</v>
      </c>
      <c r="AA106" s="17">
        <v>2152544</v>
      </c>
      <c r="AB106" s="17">
        <v>2317644</v>
      </c>
      <c r="AC106" s="17"/>
      <c r="AD106" s="17">
        <f t="shared" si="27"/>
        <v>2402006.2415999998</v>
      </c>
      <c r="AE106" s="17">
        <v>2498087</v>
      </c>
      <c r="AF106" s="17">
        <v>2622991</v>
      </c>
      <c r="AG106" s="17">
        <v>2728435</v>
      </c>
      <c r="AH106" s="17">
        <v>2851214.5750000002</v>
      </c>
      <c r="AI106" s="17"/>
      <c r="AJ106" s="17">
        <v>3214102</v>
      </c>
      <c r="AK106" s="17">
        <v>3439090</v>
      </c>
      <c r="AL106" s="17">
        <v>3641997</v>
      </c>
      <c r="AM106" s="17">
        <v>3896937</v>
      </c>
      <c r="AN106" s="17" t="s">
        <v>86</v>
      </c>
      <c r="AO106" s="17" t="s">
        <v>87</v>
      </c>
      <c r="AP106" s="17">
        <v>779387</v>
      </c>
      <c r="AQ106" s="17" t="s">
        <v>88</v>
      </c>
      <c r="AR106" s="17" t="e">
        <f ca="1">UPPER([1]!ENLETRAS(AM106))</f>
        <v>#NAME?</v>
      </c>
      <c r="AS106" s="17" t="e">
        <f ca="1">UPPER([1]!ENLETRAS(AP106))</f>
        <v>#NAME?</v>
      </c>
      <c r="AT106" s="21">
        <v>35557</v>
      </c>
      <c r="AU106" s="22">
        <f t="shared" ca="1" si="19"/>
        <v>23.352777777777778</v>
      </c>
      <c r="AV106" s="21">
        <v>26169</v>
      </c>
      <c r="AW106" s="22">
        <f t="shared" ca="1" si="20"/>
        <v>49.093150684931508</v>
      </c>
      <c r="AX106" s="16" t="s">
        <v>73</v>
      </c>
      <c r="AY106" s="18" t="s">
        <v>459</v>
      </c>
      <c r="AZ106" s="18" t="s">
        <v>460</v>
      </c>
      <c r="BA106" s="16" t="s">
        <v>101</v>
      </c>
      <c r="BB106" s="16" t="s">
        <v>92</v>
      </c>
      <c r="BC106" s="18" t="s">
        <v>110</v>
      </c>
      <c r="BD106" s="18" t="s">
        <v>72</v>
      </c>
      <c r="BE106" s="16"/>
      <c r="BF106" s="17">
        <v>9077669</v>
      </c>
      <c r="BG106" s="21">
        <v>43585</v>
      </c>
      <c r="BH106" s="17" t="e">
        <f ca="1">UPPER([1]!ENLETRAS(BF106))</f>
        <v>#NAME?</v>
      </c>
      <c r="BJ106" s="27" t="s">
        <v>133</v>
      </c>
      <c r="BK106" s="28">
        <f>SUBTOTAL(9,BK100:BK105)</f>
        <v>158</v>
      </c>
      <c r="BL106" s="28">
        <f>SUBTOTAL(9,BL100:BL105)</f>
        <v>51</v>
      </c>
      <c r="BM106" s="28">
        <f t="shared" si="30"/>
        <v>107</v>
      </c>
    </row>
    <row r="107" spans="1:65" s="38" customFormat="1" ht="27.75" customHeight="1" x14ac:dyDescent="0.25">
      <c r="A107" s="15">
        <v>104</v>
      </c>
      <c r="B107" s="16" t="s">
        <v>160</v>
      </c>
      <c r="C107" s="16"/>
      <c r="D107" s="14" t="s">
        <v>67</v>
      </c>
      <c r="E107" s="14" t="s">
        <v>68</v>
      </c>
      <c r="F107" s="17">
        <v>38428</v>
      </c>
      <c r="G107" s="16" t="s">
        <v>81</v>
      </c>
      <c r="H107" s="18" t="s">
        <v>199</v>
      </c>
      <c r="I107" s="18" t="s">
        <v>200</v>
      </c>
      <c r="J107" s="18" t="s">
        <v>451</v>
      </c>
      <c r="K107" s="17">
        <v>39698730</v>
      </c>
      <c r="L107" s="16" t="s">
        <v>461</v>
      </c>
      <c r="M107" s="16" t="s">
        <v>71</v>
      </c>
      <c r="N107" s="16" t="s">
        <v>72</v>
      </c>
      <c r="O107" s="19">
        <v>406</v>
      </c>
      <c r="P107" s="19" t="s">
        <v>276</v>
      </c>
      <c r="Q107" s="17">
        <v>1033141</v>
      </c>
      <c r="R107" s="17">
        <v>1159289</v>
      </c>
      <c r="S107" s="17">
        <f t="shared" si="31"/>
        <v>1247974.6085000001</v>
      </c>
      <c r="T107" s="17">
        <v>1332088.5149999999</v>
      </c>
      <c r="U107" s="17">
        <v>1332089</v>
      </c>
      <c r="V107" s="17">
        <f t="shared" si="32"/>
        <v>93246.23000000001</v>
      </c>
      <c r="W107" s="17">
        <f t="shared" si="33"/>
        <v>1425335.23</v>
      </c>
      <c r="X107" s="17">
        <v>1517982</v>
      </c>
      <c r="Y107" s="17">
        <v>1624241</v>
      </c>
      <c r="Z107" s="17">
        <v>1737938</v>
      </c>
      <c r="AA107" s="17">
        <v>1855076</v>
      </c>
      <c r="AB107" s="17">
        <v>1997360</v>
      </c>
      <c r="AC107" s="17"/>
      <c r="AD107" s="17">
        <f t="shared" si="27"/>
        <v>2070063.9040000001</v>
      </c>
      <c r="AE107" s="17">
        <v>2152867</v>
      </c>
      <c r="AF107" s="17">
        <v>2260510</v>
      </c>
      <c r="AG107" s="17">
        <v>2351383</v>
      </c>
      <c r="AH107" s="17">
        <v>2457195.2349999999</v>
      </c>
      <c r="AI107" s="17"/>
      <c r="AJ107" s="17">
        <v>2769933</v>
      </c>
      <c r="AK107" s="17">
        <v>2963829</v>
      </c>
      <c r="AL107" s="17">
        <v>3138695</v>
      </c>
      <c r="AM107" s="17">
        <v>3358404</v>
      </c>
      <c r="AN107" s="17" t="s">
        <v>86</v>
      </c>
      <c r="AO107" s="17" t="s">
        <v>87</v>
      </c>
      <c r="AP107" s="17">
        <v>671681</v>
      </c>
      <c r="AQ107" s="17" t="s">
        <v>88</v>
      </c>
      <c r="AR107" s="17" t="e">
        <f ca="1">UPPER([1]!ENLETRAS(AM107))</f>
        <v>#NAME?</v>
      </c>
      <c r="AS107" s="17" t="e">
        <f ca="1">UPPER([1]!ENLETRAS(AP107))</f>
        <v>#NAME?</v>
      </c>
      <c r="AT107" s="21">
        <v>32700</v>
      </c>
      <c r="AU107" s="22">
        <f t="shared" ca="1" si="19"/>
        <v>31.175000000000001</v>
      </c>
      <c r="AV107" s="21">
        <v>23005</v>
      </c>
      <c r="AW107" s="22">
        <f t="shared" ca="1" si="20"/>
        <v>57.761643835616439</v>
      </c>
      <c r="AX107" s="16" t="s">
        <v>73</v>
      </c>
      <c r="AY107" s="18" t="s">
        <v>462</v>
      </c>
      <c r="AZ107" s="18" t="s">
        <v>463</v>
      </c>
      <c r="BA107" s="16" t="s">
        <v>108</v>
      </c>
      <c r="BB107" s="16" t="s">
        <v>92</v>
      </c>
      <c r="BC107" s="18" t="s">
        <v>464</v>
      </c>
      <c r="BD107" s="18" t="s">
        <v>72</v>
      </c>
      <c r="BE107" s="16"/>
      <c r="BF107" s="17">
        <v>7025119</v>
      </c>
      <c r="BG107" s="21">
        <v>43585</v>
      </c>
      <c r="BH107" s="17" t="e">
        <f ca="1">UPPER([1]!ENLETRAS(BF107))</f>
        <v>#NAME?</v>
      </c>
    </row>
    <row r="108" spans="1:65" s="38" customFormat="1" ht="27.75" customHeight="1" x14ac:dyDescent="0.25">
      <c r="A108" s="15">
        <v>105</v>
      </c>
      <c r="B108" s="16" t="s">
        <v>65</v>
      </c>
      <c r="C108" s="16"/>
      <c r="D108" s="14" t="s">
        <v>67</v>
      </c>
      <c r="E108" s="14" t="s">
        <v>68</v>
      </c>
      <c r="F108" s="17">
        <v>39761822</v>
      </c>
      <c r="G108" s="16" t="s">
        <v>69</v>
      </c>
      <c r="H108" s="18"/>
      <c r="I108" s="18"/>
      <c r="J108" s="18"/>
      <c r="K108" s="17">
        <v>39761822</v>
      </c>
      <c r="L108" s="16" t="s">
        <v>465</v>
      </c>
      <c r="M108" s="16" t="s">
        <v>83</v>
      </c>
      <c r="N108" s="16" t="s">
        <v>84</v>
      </c>
      <c r="O108" s="19">
        <v>104</v>
      </c>
      <c r="P108" s="19" t="s">
        <v>106</v>
      </c>
      <c r="Q108" s="17">
        <v>647520</v>
      </c>
      <c r="R108" s="17">
        <v>726581</v>
      </c>
      <c r="S108" s="17">
        <f>R108*1.0765</f>
        <v>782164.44649999996</v>
      </c>
      <c r="T108" s="17">
        <v>837854.07680000004</v>
      </c>
      <c r="U108" s="17">
        <v>837854</v>
      </c>
      <c r="V108" s="17">
        <f>+U108*0.07</f>
        <v>58649.780000000006</v>
      </c>
      <c r="W108" s="17">
        <f>+U108+V108</f>
        <v>896503.78</v>
      </c>
      <c r="X108" s="17">
        <v>954777</v>
      </c>
      <c r="Y108" s="17">
        <v>1021611</v>
      </c>
      <c r="Z108" s="17">
        <v>1093124</v>
      </c>
      <c r="AA108" s="17">
        <f>SUM(AA157:AA161)</f>
        <v>5001158</v>
      </c>
      <c r="AB108" s="17">
        <v>1256295</v>
      </c>
      <c r="AC108" s="17"/>
      <c r="AD108" s="17">
        <f>(AB108*3.64%)+AB108</f>
        <v>1302024.138</v>
      </c>
      <c r="AE108" s="17">
        <v>1354105</v>
      </c>
      <c r="AF108" s="17">
        <v>1421810</v>
      </c>
      <c r="AG108" s="17">
        <v>1478967</v>
      </c>
      <c r="AH108" s="17">
        <v>1545520.5149999999</v>
      </c>
      <c r="AI108" s="17"/>
      <c r="AJ108" s="17">
        <v>1742226</v>
      </c>
      <c r="AK108" s="17">
        <v>1864182</v>
      </c>
      <c r="AL108" s="17">
        <v>1974169</v>
      </c>
      <c r="AM108" s="17">
        <v>2112361</v>
      </c>
      <c r="AN108" s="17"/>
      <c r="AO108" s="17"/>
      <c r="AP108" s="17"/>
      <c r="AQ108" s="17"/>
      <c r="AR108" s="17" t="e">
        <f ca="1">UPPER([1]!ENLETRAS(AM108))</f>
        <v>#NAME?</v>
      </c>
      <c r="AS108" s="17"/>
      <c r="AT108" s="21">
        <v>43125</v>
      </c>
      <c r="AU108" s="22">
        <f t="shared" ca="1" si="19"/>
        <v>2.6361111111111111</v>
      </c>
      <c r="AV108" s="21">
        <v>26647</v>
      </c>
      <c r="AW108" s="22">
        <f t="shared" ca="1" si="20"/>
        <v>47.783561643835618</v>
      </c>
      <c r="AX108" s="16" t="s">
        <v>73</v>
      </c>
      <c r="AY108" s="18" t="s">
        <v>466</v>
      </c>
      <c r="AZ108" s="18"/>
      <c r="BA108" s="16" t="s">
        <v>101</v>
      </c>
      <c r="BB108" s="16" t="s">
        <v>457</v>
      </c>
      <c r="BC108" s="18"/>
      <c r="BD108" s="18" t="s">
        <v>111</v>
      </c>
      <c r="BE108" s="16"/>
      <c r="BF108" s="17">
        <v>2265071</v>
      </c>
      <c r="BG108" s="21">
        <v>43585</v>
      </c>
      <c r="BH108" s="17" t="e">
        <f ca="1">UPPER([1]!ENLETRAS(BF108))</f>
        <v>#NAME?</v>
      </c>
    </row>
    <row r="109" spans="1:65" s="38" customFormat="1" ht="27.75" customHeight="1" x14ac:dyDescent="0.25">
      <c r="A109" s="15">
        <v>106</v>
      </c>
      <c r="B109" s="16" t="s">
        <v>154</v>
      </c>
      <c r="C109" s="16" t="s">
        <v>155</v>
      </c>
      <c r="D109" s="14" t="s">
        <v>67</v>
      </c>
      <c r="E109" s="14" t="s">
        <v>95</v>
      </c>
      <c r="F109" s="17">
        <v>36855</v>
      </c>
      <c r="G109" s="16" t="s">
        <v>81</v>
      </c>
      <c r="H109" s="18"/>
      <c r="I109" s="18"/>
      <c r="J109" s="18"/>
      <c r="K109" s="17">
        <v>79562549</v>
      </c>
      <c r="L109" s="16" t="s">
        <v>467</v>
      </c>
      <c r="M109" s="16" t="s">
        <v>71</v>
      </c>
      <c r="N109" s="16" t="s">
        <v>72</v>
      </c>
      <c r="O109" s="19">
        <v>406</v>
      </c>
      <c r="P109" s="19">
        <v>10</v>
      </c>
      <c r="Q109" s="17">
        <v>1202187</v>
      </c>
      <c r="R109" s="17">
        <v>1348977</v>
      </c>
      <c r="S109" s="17">
        <f>R109*1.0765</f>
        <v>1452173.7405000001</v>
      </c>
      <c r="T109" s="17">
        <v>1049440.1791999999</v>
      </c>
      <c r="U109" s="17">
        <v>1545694</v>
      </c>
      <c r="V109" s="17">
        <f>+U109*0.07</f>
        <v>108198.58000000002</v>
      </c>
      <c r="W109" s="17">
        <f>+U109+V109</f>
        <v>1653892.58</v>
      </c>
      <c r="X109" s="17">
        <v>1761396</v>
      </c>
      <c r="Y109" s="17">
        <v>1884694</v>
      </c>
      <c r="Z109" s="17">
        <v>2016623</v>
      </c>
      <c r="AA109" s="17">
        <v>2152544</v>
      </c>
      <c r="AB109" s="17">
        <v>2317644</v>
      </c>
      <c r="AC109" s="17"/>
      <c r="AD109" s="17">
        <f>(AB109*3.64%)+AB109</f>
        <v>2402006.2415999998</v>
      </c>
      <c r="AE109" s="17">
        <v>2498087</v>
      </c>
      <c r="AF109" s="17">
        <v>2622991</v>
      </c>
      <c r="AG109" s="17">
        <v>2728435</v>
      </c>
      <c r="AH109" s="17">
        <v>2851214.5750000002</v>
      </c>
      <c r="AI109" s="17"/>
      <c r="AJ109" s="17">
        <v>3214102</v>
      </c>
      <c r="AK109" s="17">
        <v>3439090</v>
      </c>
      <c r="AL109" s="17">
        <v>3641997</v>
      </c>
      <c r="AM109" s="17">
        <v>3896937</v>
      </c>
      <c r="AN109" s="17" t="s">
        <v>86</v>
      </c>
      <c r="AO109" s="17" t="s">
        <v>87</v>
      </c>
      <c r="AP109" s="17">
        <v>779387</v>
      </c>
      <c r="AQ109" s="17" t="s">
        <v>88</v>
      </c>
      <c r="AR109" s="17" t="e">
        <f ca="1">UPPER([1]!ENLETRAS(AM109))</f>
        <v>#NAME?</v>
      </c>
      <c r="AS109" s="17" t="e">
        <f ca="1">UPPER([1]!ENLETRAS(AP109))</f>
        <v>#NAME?</v>
      </c>
      <c r="AT109" s="21">
        <v>35663</v>
      </c>
      <c r="AU109" s="22">
        <f t="shared" ca="1" si="19"/>
        <v>23.06388888888889</v>
      </c>
      <c r="AV109" s="21">
        <v>25852</v>
      </c>
      <c r="AW109" s="22">
        <f t="shared" ca="1" si="20"/>
        <v>49.961643835616435</v>
      </c>
      <c r="AX109" s="16" t="s">
        <v>73</v>
      </c>
      <c r="AY109" s="18" t="s">
        <v>468</v>
      </c>
      <c r="AZ109" s="18" t="s">
        <v>469</v>
      </c>
      <c r="BA109" s="16" t="s">
        <v>91</v>
      </c>
      <c r="BB109" s="16" t="s">
        <v>314</v>
      </c>
      <c r="BC109" s="18" t="s">
        <v>347</v>
      </c>
      <c r="BD109" s="18" t="s">
        <v>72</v>
      </c>
      <c r="BE109" s="16"/>
      <c r="BF109" s="17">
        <v>7556542</v>
      </c>
      <c r="BG109" s="21">
        <v>43585</v>
      </c>
      <c r="BH109" s="17" t="e">
        <f ca="1">UPPER([1]!ENLETRAS(BF109))</f>
        <v>#NAME?</v>
      </c>
    </row>
    <row r="110" spans="1:65" s="23" customFormat="1" ht="27.75" customHeight="1" x14ac:dyDescent="0.2">
      <c r="A110" s="39">
        <v>1</v>
      </c>
      <c r="B110" s="16" t="s">
        <v>299</v>
      </c>
      <c r="C110" s="16"/>
      <c r="D110" s="14" t="s">
        <v>141</v>
      </c>
      <c r="E110" s="14" t="s">
        <v>95</v>
      </c>
      <c r="F110" s="17">
        <v>79530488</v>
      </c>
      <c r="G110" s="16" t="s">
        <v>142</v>
      </c>
      <c r="H110" s="18"/>
      <c r="I110" s="18"/>
      <c r="J110" s="18"/>
      <c r="L110" s="30" t="s">
        <v>470</v>
      </c>
      <c r="M110" s="16" t="s">
        <v>129</v>
      </c>
      <c r="N110" s="16" t="s">
        <v>84</v>
      </c>
      <c r="O110" s="19">
        <v>480</v>
      </c>
      <c r="P110" s="19" t="s">
        <v>106</v>
      </c>
      <c r="Q110" s="17">
        <v>667159</v>
      </c>
      <c r="R110" s="17">
        <v>748618</v>
      </c>
      <c r="S110" s="17">
        <f>R110*1.0765</f>
        <v>805887.277</v>
      </c>
      <c r="T110" s="17">
        <f>S110*7.08%+S110</f>
        <v>862944.0962116</v>
      </c>
      <c r="U110" s="17">
        <v>862946</v>
      </c>
      <c r="V110" s="17">
        <f>+U110*0.07</f>
        <v>60406.220000000008</v>
      </c>
      <c r="W110" s="17">
        <v>983275</v>
      </c>
      <c r="X110" s="17">
        <v>1047778</v>
      </c>
      <c r="Y110" s="17">
        <v>1110645</v>
      </c>
      <c r="Z110" s="17">
        <v>1132271</v>
      </c>
      <c r="AA110" s="17">
        <v>1208587</v>
      </c>
      <c r="AB110" s="17">
        <v>1301286</v>
      </c>
      <c r="AC110" s="17"/>
      <c r="AD110" s="17"/>
      <c r="AE110" s="17">
        <v>1414238</v>
      </c>
      <c r="AF110" s="17">
        <v>1484950</v>
      </c>
      <c r="AG110" s="17">
        <v>1536032</v>
      </c>
      <c r="AH110" s="17">
        <v>1581191</v>
      </c>
      <c r="AI110" s="17"/>
      <c r="AJ110" s="17">
        <v>1783459</v>
      </c>
      <c r="AK110" s="17">
        <v>1903842</v>
      </c>
      <c r="AL110" s="17" t="s">
        <v>471</v>
      </c>
      <c r="AM110" s="29">
        <v>2090783</v>
      </c>
      <c r="AN110" s="17"/>
      <c r="AO110" s="17"/>
      <c r="AP110" s="17"/>
      <c r="AQ110" s="17"/>
      <c r="AR110" s="17" t="e">
        <f ca="1">UPPER([1]!ENLETRAS(AM110))</f>
        <v>#NAME?</v>
      </c>
      <c r="AS110" s="17"/>
      <c r="AT110" s="34"/>
      <c r="AU110" s="22"/>
      <c r="AV110" s="21"/>
      <c r="AW110" s="22"/>
      <c r="AX110" s="16"/>
      <c r="AY110" s="18"/>
      <c r="AZ110" s="18"/>
      <c r="BA110" s="16"/>
      <c r="BB110" s="16"/>
      <c r="BC110" s="18"/>
      <c r="BD110" s="18"/>
      <c r="BE110" s="16"/>
      <c r="BF110" s="17"/>
      <c r="BG110" s="21"/>
      <c r="BH110" s="17"/>
    </row>
    <row r="111" spans="1:65" s="23" customFormat="1" ht="27.75" customHeight="1" x14ac:dyDescent="0.25">
      <c r="A111" s="39">
        <v>2</v>
      </c>
      <c r="B111" s="30" t="s">
        <v>426</v>
      </c>
      <c r="C111" s="30"/>
      <c r="D111" s="13" t="s">
        <v>67</v>
      </c>
      <c r="E111" s="13"/>
      <c r="F111" s="32"/>
      <c r="G111" s="30"/>
      <c r="H111" s="18"/>
      <c r="I111" s="18"/>
      <c r="J111" s="18"/>
      <c r="K111" s="32"/>
      <c r="L111" s="30" t="s">
        <v>470</v>
      </c>
      <c r="M111" s="30" t="s">
        <v>244</v>
      </c>
      <c r="N111" s="30" t="s">
        <v>84</v>
      </c>
      <c r="O111" s="33">
        <v>202</v>
      </c>
      <c r="P111" s="33" t="s">
        <v>272</v>
      </c>
      <c r="Q111" s="32">
        <v>733686</v>
      </c>
      <c r="R111" s="32">
        <v>823268</v>
      </c>
      <c r="S111" s="32">
        <f t="shared" si="31"/>
        <v>886248.00199999998</v>
      </c>
      <c r="T111" s="32">
        <v>948639.85920000006</v>
      </c>
      <c r="U111" s="32">
        <v>948640</v>
      </c>
      <c r="V111" s="32">
        <f t="shared" si="32"/>
        <v>66404.800000000003</v>
      </c>
      <c r="W111" s="32">
        <f t="shared" si="33"/>
        <v>1015044.8</v>
      </c>
      <c r="X111" s="32">
        <v>1081023</v>
      </c>
      <c r="Y111" s="32">
        <v>1156695</v>
      </c>
      <c r="Z111" s="32">
        <v>1237664</v>
      </c>
      <c r="AA111" s="32">
        <v>1276593</v>
      </c>
      <c r="AB111" s="32">
        <v>1422410</v>
      </c>
      <c r="AC111" s="32"/>
      <c r="AD111" s="32">
        <f t="shared" si="27"/>
        <v>1474185.7239999999</v>
      </c>
      <c r="AE111" s="32">
        <v>1533154</v>
      </c>
      <c r="AF111" s="32">
        <v>1609812</v>
      </c>
      <c r="AG111" s="32">
        <v>1674526</v>
      </c>
      <c r="AH111" s="32">
        <v>1749879.67</v>
      </c>
      <c r="AI111" s="32"/>
      <c r="AJ111" s="32">
        <v>1972595</v>
      </c>
      <c r="AK111" s="32">
        <v>2110677</v>
      </c>
      <c r="AL111" s="32">
        <v>2235207</v>
      </c>
      <c r="AM111" s="31"/>
      <c r="AN111" s="31"/>
      <c r="AO111" s="31"/>
      <c r="AP111" s="32"/>
      <c r="AQ111" s="31"/>
      <c r="AR111" s="17"/>
      <c r="AS111" s="17"/>
      <c r="AT111" s="34"/>
      <c r="AU111" s="22">
        <f t="shared" ca="1" si="19"/>
        <v>120.70555555555555</v>
      </c>
      <c r="AV111" s="34"/>
      <c r="AW111" s="35">
        <f t="shared" ca="1" si="20"/>
        <v>120.78904109589041</v>
      </c>
      <c r="AX111" s="16" t="s">
        <v>73</v>
      </c>
      <c r="AY111" s="18"/>
      <c r="AZ111" s="18"/>
      <c r="BA111" s="30"/>
      <c r="BB111" s="30"/>
      <c r="BC111" s="18"/>
      <c r="BD111" s="18"/>
      <c r="BE111" s="30"/>
      <c r="BF111" s="31"/>
      <c r="BG111" s="30"/>
      <c r="BH111" s="17"/>
    </row>
    <row r="112" spans="1:65" s="38" customFormat="1" ht="27.75" customHeight="1" x14ac:dyDescent="0.25">
      <c r="A112" s="39">
        <v>3</v>
      </c>
      <c r="B112" s="30" t="s">
        <v>134</v>
      </c>
      <c r="C112" s="30"/>
      <c r="D112" s="13" t="s">
        <v>67</v>
      </c>
      <c r="E112" s="13"/>
      <c r="F112" s="32"/>
      <c r="G112" s="30"/>
      <c r="H112" s="18"/>
      <c r="I112" s="18"/>
      <c r="J112" s="18"/>
      <c r="K112" s="32"/>
      <c r="L112" s="30" t="s">
        <v>470</v>
      </c>
      <c r="M112" s="16" t="s">
        <v>71</v>
      </c>
      <c r="N112" s="30" t="s">
        <v>72</v>
      </c>
      <c r="O112" s="33">
        <v>406</v>
      </c>
      <c r="P112" s="33">
        <v>10</v>
      </c>
      <c r="Q112" s="32">
        <v>1202187</v>
      </c>
      <c r="R112" s="32">
        <v>1348977</v>
      </c>
      <c r="S112" s="32">
        <f t="shared" si="31"/>
        <v>1452173.7405000001</v>
      </c>
      <c r="T112" s="32">
        <v>1545694.0056</v>
      </c>
      <c r="U112" s="32">
        <v>1545694</v>
      </c>
      <c r="V112" s="32">
        <f t="shared" si="32"/>
        <v>108198.58000000002</v>
      </c>
      <c r="W112" s="32">
        <f t="shared" si="33"/>
        <v>1653892.58</v>
      </c>
      <c r="X112" s="32">
        <v>1761396</v>
      </c>
      <c r="Y112" s="32">
        <v>1884694</v>
      </c>
      <c r="Z112" s="32">
        <v>2016623</v>
      </c>
      <c r="AA112" s="32">
        <v>2152544</v>
      </c>
      <c r="AB112" s="32">
        <v>2317644</v>
      </c>
      <c r="AC112" s="32"/>
      <c r="AD112" s="32">
        <f t="shared" si="27"/>
        <v>2402006.2415999998</v>
      </c>
      <c r="AE112" s="32">
        <v>2498087</v>
      </c>
      <c r="AF112" s="32">
        <v>2622991</v>
      </c>
      <c r="AG112" s="32">
        <v>2728435</v>
      </c>
      <c r="AH112" s="32">
        <v>2851214.5750000002</v>
      </c>
      <c r="AI112" s="32"/>
      <c r="AJ112" s="32">
        <v>3214102</v>
      </c>
      <c r="AK112" s="32">
        <v>3439090</v>
      </c>
      <c r="AL112" s="32">
        <v>3641997</v>
      </c>
      <c r="AM112" s="31"/>
      <c r="AN112" s="31"/>
      <c r="AO112" s="31"/>
      <c r="AP112" s="32"/>
      <c r="AQ112" s="31"/>
      <c r="AR112" s="17"/>
      <c r="AS112" s="17"/>
      <c r="AT112" s="34"/>
      <c r="AU112" s="22">
        <f t="shared" ca="1" si="19"/>
        <v>120.70555555555555</v>
      </c>
      <c r="AV112" s="34"/>
      <c r="AW112" s="35">
        <f t="shared" ca="1" si="20"/>
        <v>120.78904109589041</v>
      </c>
      <c r="AX112" s="16" t="s">
        <v>73</v>
      </c>
      <c r="AY112" s="18"/>
      <c r="AZ112" s="18"/>
      <c r="BA112" s="30"/>
      <c r="BB112" s="30"/>
      <c r="BC112" s="18"/>
      <c r="BD112" s="18" t="s">
        <v>72</v>
      </c>
      <c r="BE112" s="30"/>
      <c r="BF112" s="31"/>
      <c r="BG112" s="30"/>
      <c r="BH112" s="17"/>
    </row>
    <row r="113" spans="1:60" s="38" customFormat="1" ht="27.75" customHeight="1" x14ac:dyDescent="0.25">
      <c r="A113" s="39">
        <v>4</v>
      </c>
      <c r="B113" s="30" t="s">
        <v>252</v>
      </c>
      <c r="C113" s="30"/>
      <c r="D113" s="13" t="s">
        <v>67</v>
      </c>
      <c r="E113" s="13"/>
      <c r="F113" s="32"/>
      <c r="G113" s="30"/>
      <c r="H113" s="18"/>
      <c r="I113" s="18"/>
      <c r="J113" s="18"/>
      <c r="K113" s="32"/>
      <c r="L113" s="30" t="s">
        <v>470</v>
      </c>
      <c r="M113" s="16" t="s">
        <v>71</v>
      </c>
      <c r="N113" s="30" t="s">
        <v>72</v>
      </c>
      <c r="O113" s="33">
        <v>406</v>
      </c>
      <c r="P113" s="33">
        <v>10</v>
      </c>
      <c r="Q113" s="32">
        <v>1202187</v>
      </c>
      <c r="R113" s="32">
        <v>1348977</v>
      </c>
      <c r="S113" s="32">
        <f t="shared" si="31"/>
        <v>1452173.7405000001</v>
      </c>
      <c r="T113" s="32">
        <v>1545694.0056</v>
      </c>
      <c r="U113" s="32">
        <v>1545694</v>
      </c>
      <c r="V113" s="32">
        <f t="shared" si="32"/>
        <v>108198.58000000002</v>
      </c>
      <c r="W113" s="32">
        <f t="shared" si="33"/>
        <v>1653892.58</v>
      </c>
      <c r="X113" s="32">
        <v>1761396</v>
      </c>
      <c r="Y113" s="32">
        <v>1884694</v>
      </c>
      <c r="Z113" s="32">
        <v>2016623</v>
      </c>
      <c r="AA113" s="32">
        <v>2152544</v>
      </c>
      <c r="AB113" s="32">
        <v>2317644</v>
      </c>
      <c r="AC113" s="32"/>
      <c r="AD113" s="32">
        <f t="shared" si="27"/>
        <v>2402006.2415999998</v>
      </c>
      <c r="AE113" s="32">
        <v>2498087</v>
      </c>
      <c r="AF113" s="32">
        <v>2622991</v>
      </c>
      <c r="AG113" s="32">
        <v>2728435</v>
      </c>
      <c r="AH113" s="32">
        <v>2851214.5750000002</v>
      </c>
      <c r="AI113" s="32"/>
      <c r="AJ113" s="32">
        <v>3214102</v>
      </c>
      <c r="AK113" s="32">
        <v>3439090</v>
      </c>
      <c r="AL113" s="32">
        <v>3641997</v>
      </c>
      <c r="AM113" s="31"/>
      <c r="AN113" s="31"/>
      <c r="AO113" s="31"/>
      <c r="AP113" s="32"/>
      <c r="AQ113" s="31"/>
      <c r="AR113" s="17"/>
      <c r="AS113" s="17"/>
      <c r="AT113" s="34"/>
      <c r="AU113" s="22">
        <f t="shared" ca="1" si="19"/>
        <v>120.70555555555555</v>
      </c>
      <c r="AV113" s="34"/>
      <c r="AW113" s="35">
        <f t="shared" ca="1" si="20"/>
        <v>120.78904109589041</v>
      </c>
      <c r="AX113" s="16" t="s">
        <v>73</v>
      </c>
      <c r="AY113" s="18"/>
      <c r="AZ113" s="18"/>
      <c r="BA113" s="30"/>
      <c r="BB113" s="30"/>
      <c r="BC113" s="18" t="s">
        <v>472</v>
      </c>
      <c r="BD113" s="18" t="s">
        <v>72</v>
      </c>
      <c r="BE113" s="30"/>
      <c r="BF113" s="31"/>
      <c r="BG113" s="30"/>
      <c r="BH113" s="17"/>
    </row>
    <row r="114" spans="1:60" s="38" customFormat="1" ht="27.75" customHeight="1" x14ac:dyDescent="0.25">
      <c r="A114" s="39">
        <v>5</v>
      </c>
      <c r="B114" s="30" t="s">
        <v>252</v>
      </c>
      <c r="C114" s="30"/>
      <c r="D114" s="13" t="s">
        <v>67</v>
      </c>
      <c r="E114" s="13"/>
      <c r="F114" s="32"/>
      <c r="G114" s="30"/>
      <c r="H114" s="18"/>
      <c r="I114" s="18"/>
      <c r="J114" s="18"/>
      <c r="K114" s="32"/>
      <c r="L114" s="30" t="s">
        <v>470</v>
      </c>
      <c r="M114" s="16" t="s">
        <v>71</v>
      </c>
      <c r="N114" s="30" t="s">
        <v>72</v>
      </c>
      <c r="O114" s="33">
        <v>406</v>
      </c>
      <c r="P114" s="33">
        <v>10</v>
      </c>
      <c r="Q114" s="32">
        <v>1202187</v>
      </c>
      <c r="R114" s="32">
        <v>1348977</v>
      </c>
      <c r="S114" s="32">
        <f t="shared" si="31"/>
        <v>1452173.7405000001</v>
      </c>
      <c r="T114" s="32">
        <v>1545694.0056</v>
      </c>
      <c r="U114" s="32">
        <v>1545694</v>
      </c>
      <c r="V114" s="32">
        <f t="shared" si="32"/>
        <v>108198.58000000002</v>
      </c>
      <c r="W114" s="32">
        <f t="shared" si="33"/>
        <v>1653892.58</v>
      </c>
      <c r="X114" s="32">
        <v>1761396</v>
      </c>
      <c r="Y114" s="32">
        <v>1884694</v>
      </c>
      <c r="Z114" s="32">
        <v>2016623</v>
      </c>
      <c r="AA114" s="32">
        <v>2152544</v>
      </c>
      <c r="AB114" s="32">
        <v>2317644</v>
      </c>
      <c r="AC114" s="32"/>
      <c r="AD114" s="32">
        <f t="shared" si="27"/>
        <v>2402006.2415999998</v>
      </c>
      <c r="AE114" s="32">
        <v>2498087</v>
      </c>
      <c r="AF114" s="32">
        <v>2622991</v>
      </c>
      <c r="AG114" s="32">
        <v>2728435</v>
      </c>
      <c r="AH114" s="32">
        <v>2851214.5750000002</v>
      </c>
      <c r="AI114" s="32"/>
      <c r="AJ114" s="32">
        <v>3214102</v>
      </c>
      <c r="AK114" s="32">
        <v>3439090</v>
      </c>
      <c r="AL114" s="32">
        <v>3641997</v>
      </c>
      <c r="AM114" s="31"/>
      <c r="AN114" s="31"/>
      <c r="AO114" s="31"/>
      <c r="AP114" s="32"/>
      <c r="AQ114" s="31"/>
      <c r="AR114" s="17"/>
      <c r="AS114" s="17"/>
      <c r="AT114" s="34"/>
      <c r="AU114" s="22">
        <f t="shared" ca="1" si="19"/>
        <v>120.70555555555555</v>
      </c>
      <c r="AV114" s="34"/>
      <c r="AW114" s="35">
        <f t="shared" ca="1" si="20"/>
        <v>120.78904109589041</v>
      </c>
      <c r="AX114" s="16" t="s">
        <v>73</v>
      </c>
      <c r="AY114" s="18"/>
      <c r="AZ114" s="18"/>
      <c r="BA114" s="30"/>
      <c r="BB114" s="30"/>
      <c r="BC114" s="18" t="s">
        <v>472</v>
      </c>
      <c r="BD114" s="18" t="s">
        <v>72</v>
      </c>
      <c r="BE114" s="30"/>
      <c r="BF114" s="31"/>
      <c r="BG114" s="30"/>
      <c r="BH114" s="17"/>
    </row>
    <row r="115" spans="1:60" s="38" customFormat="1" ht="27.75" customHeight="1" x14ac:dyDescent="0.25">
      <c r="A115" s="39">
        <v>6</v>
      </c>
      <c r="B115" s="30" t="s">
        <v>252</v>
      </c>
      <c r="C115" s="30"/>
      <c r="D115" s="13" t="s">
        <v>67</v>
      </c>
      <c r="E115" s="13"/>
      <c r="F115" s="32"/>
      <c r="G115" s="30"/>
      <c r="H115" s="18"/>
      <c r="I115" s="18"/>
      <c r="J115" s="18"/>
      <c r="K115" s="32"/>
      <c r="L115" s="30" t="s">
        <v>470</v>
      </c>
      <c r="M115" s="30" t="s">
        <v>244</v>
      </c>
      <c r="N115" s="30" t="s">
        <v>84</v>
      </c>
      <c r="O115" s="33">
        <v>202</v>
      </c>
      <c r="P115" s="33" t="s">
        <v>272</v>
      </c>
      <c r="Q115" s="32">
        <v>733686</v>
      </c>
      <c r="R115" s="32">
        <v>823268</v>
      </c>
      <c r="S115" s="32">
        <f t="shared" si="31"/>
        <v>886248.00199999998</v>
      </c>
      <c r="T115" s="32">
        <v>948639.85920000006</v>
      </c>
      <c r="U115" s="32">
        <v>948640</v>
      </c>
      <c r="V115" s="32">
        <f t="shared" si="32"/>
        <v>66404.800000000003</v>
      </c>
      <c r="W115" s="32">
        <f t="shared" si="33"/>
        <v>1015044.8</v>
      </c>
      <c r="X115" s="32">
        <v>1081023</v>
      </c>
      <c r="Y115" s="32">
        <v>1156695</v>
      </c>
      <c r="Z115" s="32">
        <v>1237664</v>
      </c>
      <c r="AA115" s="32">
        <v>1321083</v>
      </c>
      <c r="AB115" s="32">
        <v>1422410</v>
      </c>
      <c r="AC115" s="32"/>
      <c r="AD115" s="32">
        <f t="shared" si="27"/>
        <v>1474185.7239999999</v>
      </c>
      <c r="AE115" s="32">
        <v>1533154</v>
      </c>
      <c r="AF115" s="32">
        <v>1609812</v>
      </c>
      <c r="AG115" s="32">
        <v>1674526</v>
      </c>
      <c r="AH115" s="32">
        <v>1749879.67</v>
      </c>
      <c r="AI115" s="32"/>
      <c r="AJ115" s="32">
        <v>1972595</v>
      </c>
      <c r="AK115" s="32">
        <v>2110677</v>
      </c>
      <c r="AL115" s="32">
        <v>2235207</v>
      </c>
      <c r="AM115" s="31"/>
      <c r="AN115" s="31"/>
      <c r="AO115" s="31"/>
      <c r="AP115" s="32"/>
      <c r="AQ115" s="31"/>
      <c r="AR115" s="17"/>
      <c r="AS115" s="17"/>
      <c r="AT115" s="34"/>
      <c r="AU115" s="22">
        <f t="shared" ca="1" si="19"/>
        <v>120.70555555555555</v>
      </c>
      <c r="AV115" s="34"/>
      <c r="AW115" s="35">
        <f t="shared" ca="1" si="20"/>
        <v>120.78904109589041</v>
      </c>
      <c r="AX115" s="16" t="s">
        <v>73</v>
      </c>
      <c r="AY115" s="18"/>
      <c r="AZ115" s="18"/>
      <c r="BA115" s="30"/>
      <c r="BB115" s="30"/>
      <c r="BC115" s="18" t="s">
        <v>274</v>
      </c>
      <c r="BD115" s="18"/>
      <c r="BE115" s="30"/>
      <c r="BF115" s="31"/>
      <c r="BG115" s="30"/>
      <c r="BH115" s="17"/>
    </row>
    <row r="116" spans="1:60" s="38" customFormat="1" ht="27.75" customHeight="1" x14ac:dyDescent="0.25">
      <c r="A116" s="39">
        <v>7</v>
      </c>
      <c r="B116" s="30" t="s">
        <v>126</v>
      </c>
      <c r="C116" s="30"/>
      <c r="D116" s="13" t="s">
        <v>67</v>
      </c>
      <c r="E116" s="13"/>
      <c r="F116" s="32"/>
      <c r="G116" s="30"/>
      <c r="H116" s="18"/>
      <c r="I116" s="18"/>
      <c r="J116" s="18"/>
      <c r="K116" s="32"/>
      <c r="L116" s="30" t="s">
        <v>470</v>
      </c>
      <c r="M116" s="30" t="s">
        <v>113</v>
      </c>
      <c r="N116" s="30" t="s">
        <v>72</v>
      </c>
      <c r="O116" s="33">
        <v>506</v>
      </c>
      <c r="P116" s="33" t="s">
        <v>254</v>
      </c>
      <c r="Q116" s="32">
        <v>1981869</v>
      </c>
      <c r="R116" s="32">
        <v>2155283</v>
      </c>
      <c r="S116" s="32">
        <v>2259168</v>
      </c>
      <c r="T116" s="32" t="e">
        <v>#N/A</v>
      </c>
      <c r="U116" s="32">
        <v>2393137</v>
      </c>
      <c r="V116" s="32"/>
      <c r="W116" s="32">
        <v>2064238</v>
      </c>
      <c r="X116" s="32">
        <v>2198413</v>
      </c>
      <c r="Y116" s="32">
        <v>2352302</v>
      </c>
      <c r="Z116" s="32">
        <v>2516963</v>
      </c>
      <c r="AA116" s="32">
        <v>2686606</v>
      </c>
      <c r="AB116" s="32">
        <v>3353251</v>
      </c>
      <c r="AC116" s="32"/>
      <c r="AD116" s="32">
        <f t="shared" si="27"/>
        <v>3475309.3363999999</v>
      </c>
      <c r="AE116" s="32">
        <v>3614322</v>
      </c>
      <c r="AF116" s="32">
        <v>3795038</v>
      </c>
      <c r="AG116" s="32">
        <v>3947599</v>
      </c>
      <c r="AH116" s="32">
        <v>4125240.9550000001</v>
      </c>
      <c r="AI116" s="32"/>
      <c r="AJ116" s="32">
        <v>4650278</v>
      </c>
      <c r="AK116" s="32">
        <v>4975798</v>
      </c>
      <c r="AL116" s="32">
        <v>5269371</v>
      </c>
      <c r="AM116" s="31"/>
      <c r="AN116" s="31"/>
      <c r="AO116" s="31"/>
      <c r="AP116" s="32"/>
      <c r="AQ116" s="31"/>
      <c r="AR116" s="17"/>
      <c r="AS116" s="17"/>
      <c r="AT116" s="34"/>
      <c r="AU116" s="22">
        <f t="shared" ca="1" si="19"/>
        <v>120.70555555555555</v>
      </c>
      <c r="AV116" s="34"/>
      <c r="AW116" s="35">
        <f t="shared" ca="1" si="20"/>
        <v>120.78904109589041</v>
      </c>
      <c r="AX116" s="16" t="s">
        <v>73</v>
      </c>
      <c r="AY116" s="18"/>
      <c r="AZ116" s="18"/>
      <c r="BA116" s="30"/>
      <c r="BB116" s="30"/>
      <c r="BC116" s="18" t="s">
        <v>473</v>
      </c>
      <c r="BD116" s="18" t="s">
        <v>72</v>
      </c>
      <c r="BE116" s="30"/>
      <c r="BF116" s="31"/>
      <c r="BG116" s="30"/>
      <c r="BH116" s="17"/>
    </row>
    <row r="117" spans="1:60" s="38" customFormat="1" ht="27.75" customHeight="1" x14ac:dyDescent="0.25">
      <c r="A117" s="39">
        <v>8</v>
      </c>
      <c r="B117" s="30" t="s">
        <v>126</v>
      </c>
      <c r="C117" s="30"/>
      <c r="D117" s="13" t="s">
        <v>67</v>
      </c>
      <c r="E117" s="13"/>
      <c r="F117" s="32"/>
      <c r="G117" s="30"/>
      <c r="H117" s="18"/>
      <c r="I117" s="18"/>
      <c r="J117" s="18"/>
      <c r="K117" s="32"/>
      <c r="L117" s="30" t="s">
        <v>470</v>
      </c>
      <c r="M117" s="30" t="s">
        <v>99</v>
      </c>
      <c r="N117" s="30" t="s">
        <v>84</v>
      </c>
      <c r="O117" s="33">
        <v>104</v>
      </c>
      <c r="P117" s="33" t="s">
        <v>121</v>
      </c>
      <c r="Q117" s="32">
        <v>812253</v>
      </c>
      <c r="R117" s="32">
        <v>911428</v>
      </c>
      <c r="S117" s="32">
        <f t="shared" ref="S117:S127" si="34">R117*1.0765</f>
        <v>981152.24199999997</v>
      </c>
      <c r="T117" s="32">
        <v>1049440.1791999999</v>
      </c>
      <c r="U117" s="32">
        <v>1049440</v>
      </c>
      <c r="V117" s="32">
        <f t="shared" ref="V117:V127" si="35">+U117*0.07</f>
        <v>73460.800000000003</v>
      </c>
      <c r="W117" s="32">
        <f t="shared" ref="W117:W127" si="36">+U117+V117</f>
        <v>1122900.8</v>
      </c>
      <c r="X117" s="32">
        <v>1195890</v>
      </c>
      <c r="Y117" s="32">
        <v>1279602</v>
      </c>
      <c r="Z117" s="32">
        <v>1369174</v>
      </c>
      <c r="AA117" s="32">
        <v>1406737</v>
      </c>
      <c r="AB117" s="32">
        <v>1573551</v>
      </c>
      <c r="AC117" s="32"/>
      <c r="AD117" s="32">
        <f t="shared" si="27"/>
        <v>1630828.2564000001</v>
      </c>
      <c r="AE117" s="32">
        <v>1696062</v>
      </c>
      <c r="AF117" s="32">
        <v>1780865</v>
      </c>
      <c r="AG117" s="32">
        <v>1852456</v>
      </c>
      <c r="AH117" s="32">
        <v>1935816.52</v>
      </c>
      <c r="AI117" s="32"/>
      <c r="AJ117" s="32">
        <v>2182198</v>
      </c>
      <c r="AK117" s="32">
        <v>2334952</v>
      </c>
      <c r="AL117" s="32">
        <v>2455047</v>
      </c>
      <c r="AM117" s="31"/>
      <c r="AN117" s="31"/>
      <c r="AO117" s="31"/>
      <c r="AP117" s="32"/>
      <c r="AQ117" s="31"/>
      <c r="AR117" s="17"/>
      <c r="AS117" s="17"/>
      <c r="AT117" s="34"/>
      <c r="AU117" s="22">
        <f t="shared" ca="1" si="19"/>
        <v>120.70555555555555</v>
      </c>
      <c r="AV117" s="34"/>
      <c r="AW117" s="35">
        <f t="shared" ca="1" si="20"/>
        <v>120.78904109589041</v>
      </c>
      <c r="AX117" s="16" t="s">
        <v>73</v>
      </c>
      <c r="AY117" s="18"/>
      <c r="AZ117" s="18"/>
      <c r="BA117" s="30"/>
      <c r="BB117" s="30"/>
      <c r="BC117" s="18" t="s">
        <v>474</v>
      </c>
      <c r="BD117" s="18"/>
      <c r="BE117" s="30"/>
      <c r="BF117" s="31"/>
      <c r="BG117" s="30"/>
      <c r="BH117" s="17"/>
    </row>
    <row r="118" spans="1:60" s="38" customFormat="1" ht="27.75" customHeight="1" x14ac:dyDescent="0.25">
      <c r="A118" s="39">
        <v>9</v>
      </c>
      <c r="B118" s="30" t="s">
        <v>126</v>
      </c>
      <c r="C118" s="30"/>
      <c r="D118" s="13" t="s">
        <v>67</v>
      </c>
      <c r="E118" s="13"/>
      <c r="F118" s="32"/>
      <c r="G118" s="30"/>
      <c r="H118" s="18"/>
      <c r="I118" s="18"/>
      <c r="J118" s="18"/>
      <c r="K118" s="32"/>
      <c r="L118" s="30" t="s">
        <v>470</v>
      </c>
      <c r="M118" s="30" t="s">
        <v>99</v>
      </c>
      <c r="N118" s="30" t="s">
        <v>84</v>
      </c>
      <c r="O118" s="33">
        <v>104</v>
      </c>
      <c r="P118" s="33" t="s">
        <v>245</v>
      </c>
      <c r="Q118" s="32">
        <v>647520</v>
      </c>
      <c r="R118" s="32">
        <v>726581</v>
      </c>
      <c r="S118" s="32">
        <f t="shared" si="34"/>
        <v>782164.44649999996</v>
      </c>
      <c r="T118" s="32">
        <v>837854.07680000004</v>
      </c>
      <c r="U118" s="32">
        <v>837854</v>
      </c>
      <c r="V118" s="32">
        <f t="shared" si="35"/>
        <v>58649.780000000006</v>
      </c>
      <c r="W118" s="32">
        <f t="shared" si="36"/>
        <v>896503.78</v>
      </c>
      <c r="X118" s="32">
        <v>954777</v>
      </c>
      <c r="Y118" s="32">
        <v>1021611</v>
      </c>
      <c r="Z118" s="32">
        <v>1093124</v>
      </c>
      <c r="AA118" s="32">
        <v>1201741</v>
      </c>
      <c r="AB118" s="32">
        <v>1514634</v>
      </c>
      <c r="AC118" s="32"/>
      <c r="AD118" s="32">
        <f t="shared" si="27"/>
        <v>1569766.6776000001</v>
      </c>
      <c r="AE118" s="32">
        <v>1632558</v>
      </c>
      <c r="AF118" s="32">
        <v>1714186</v>
      </c>
      <c r="AG118" s="32">
        <v>1783096</v>
      </c>
      <c r="AH118" s="32">
        <v>1863335.32</v>
      </c>
      <c r="AI118" s="32"/>
      <c r="AJ118" s="32">
        <v>2100490</v>
      </c>
      <c r="AK118" s="32">
        <v>2247525</v>
      </c>
      <c r="AL118" s="32">
        <v>2380129</v>
      </c>
      <c r="AM118" s="31"/>
      <c r="AN118" s="31"/>
      <c r="AO118" s="31"/>
      <c r="AP118" s="32"/>
      <c r="AQ118" s="31"/>
      <c r="AR118" s="17"/>
      <c r="AS118" s="17"/>
      <c r="AT118" s="34"/>
      <c r="AU118" s="22">
        <f t="shared" ca="1" si="19"/>
        <v>120.70555555555555</v>
      </c>
      <c r="AV118" s="34"/>
      <c r="AW118" s="35">
        <f t="shared" ca="1" si="20"/>
        <v>120.78904109589041</v>
      </c>
      <c r="AX118" s="16" t="s">
        <v>73</v>
      </c>
      <c r="AY118" s="18"/>
      <c r="AZ118" s="18"/>
      <c r="BA118" s="30"/>
      <c r="BB118" s="30"/>
      <c r="BC118" s="18" t="s">
        <v>110</v>
      </c>
      <c r="BD118" s="18"/>
      <c r="BE118" s="30"/>
      <c r="BF118" s="31"/>
      <c r="BG118" s="30"/>
      <c r="BH118" s="17"/>
    </row>
    <row r="119" spans="1:60" s="38" customFormat="1" ht="27.75" customHeight="1" x14ac:dyDescent="0.25">
      <c r="A119" s="39">
        <v>10</v>
      </c>
      <c r="B119" s="30" t="s">
        <v>126</v>
      </c>
      <c r="C119" s="30"/>
      <c r="D119" s="13" t="s">
        <v>67</v>
      </c>
      <c r="E119" s="13"/>
      <c r="F119" s="32"/>
      <c r="G119" s="30"/>
      <c r="H119" s="18"/>
      <c r="I119" s="18"/>
      <c r="J119" s="18"/>
      <c r="K119" s="32"/>
      <c r="L119" s="30" t="s">
        <v>470</v>
      </c>
      <c r="M119" s="30" t="s">
        <v>99</v>
      </c>
      <c r="N119" s="30" t="s">
        <v>84</v>
      </c>
      <c r="O119" s="33">
        <v>104</v>
      </c>
      <c r="P119" s="33" t="s">
        <v>85</v>
      </c>
      <c r="Q119" s="32">
        <v>708978</v>
      </c>
      <c r="R119" s="32">
        <v>795543</v>
      </c>
      <c r="S119" s="32">
        <f t="shared" si="34"/>
        <v>856402.03949999996</v>
      </c>
      <c r="T119" s="32">
        <v>916692.70079999999</v>
      </c>
      <c r="U119" s="32">
        <v>916693</v>
      </c>
      <c r="V119" s="32">
        <f t="shared" si="35"/>
        <v>64168.510000000009</v>
      </c>
      <c r="W119" s="32">
        <f t="shared" si="36"/>
        <v>980861.51</v>
      </c>
      <c r="X119" s="32">
        <v>1044618</v>
      </c>
      <c r="Y119" s="32">
        <v>1117741</v>
      </c>
      <c r="Z119" s="32">
        <v>1195983</v>
      </c>
      <c r="AA119" s="32">
        <v>1276593</v>
      </c>
      <c r="AB119" s="32">
        <v>1374508</v>
      </c>
      <c r="AC119" s="32"/>
      <c r="AD119" s="32">
        <f t="shared" si="27"/>
        <v>1424540.0911999999</v>
      </c>
      <c r="AE119" s="32">
        <v>1481522</v>
      </c>
      <c r="AF119" s="32">
        <v>1555589</v>
      </c>
      <c r="AG119" s="32">
        <v>1618133</v>
      </c>
      <c r="AH119" s="32">
        <v>1690948.9850000001</v>
      </c>
      <c r="AI119" s="32"/>
      <c r="AJ119" s="32">
        <v>1906164</v>
      </c>
      <c r="AK119" s="32">
        <v>2039596</v>
      </c>
      <c r="AL119" s="32">
        <v>2159933</v>
      </c>
      <c r="AM119" s="31"/>
      <c r="AN119" s="31"/>
      <c r="AO119" s="31"/>
      <c r="AP119" s="32"/>
      <c r="AQ119" s="31"/>
      <c r="AR119" s="17"/>
      <c r="AS119" s="17"/>
      <c r="AT119" s="34"/>
      <c r="AU119" s="22">
        <f t="shared" ca="1" si="19"/>
        <v>120.70555555555555</v>
      </c>
      <c r="AV119" s="34"/>
      <c r="AW119" s="35">
        <f t="shared" ca="1" si="20"/>
        <v>120.78904109589041</v>
      </c>
      <c r="AX119" s="16" t="s">
        <v>73</v>
      </c>
      <c r="AY119" s="18"/>
      <c r="AZ119" s="18"/>
      <c r="BA119" s="30"/>
      <c r="BB119" s="30"/>
      <c r="BC119" s="18" t="s">
        <v>171</v>
      </c>
      <c r="BD119" s="18"/>
      <c r="BE119" s="30"/>
      <c r="BF119" s="31"/>
      <c r="BG119" s="30"/>
      <c r="BH119" s="17"/>
    </row>
    <row r="120" spans="1:60" s="38" customFormat="1" ht="27.75" customHeight="1" x14ac:dyDescent="0.25">
      <c r="A120" s="39">
        <v>11</v>
      </c>
      <c r="B120" s="30" t="s">
        <v>126</v>
      </c>
      <c r="C120" s="30"/>
      <c r="D120" s="13" t="s">
        <v>67</v>
      </c>
      <c r="E120" s="13"/>
      <c r="F120" s="32"/>
      <c r="G120" s="30"/>
      <c r="H120" s="18"/>
      <c r="I120" s="18"/>
      <c r="J120" s="18"/>
      <c r="K120" s="32"/>
      <c r="L120" s="30" t="s">
        <v>470</v>
      </c>
      <c r="M120" s="30" t="s">
        <v>83</v>
      </c>
      <c r="N120" s="30" t="s">
        <v>84</v>
      </c>
      <c r="O120" s="33">
        <v>104</v>
      </c>
      <c r="P120" s="33" t="s">
        <v>130</v>
      </c>
      <c r="Q120" s="32">
        <v>667159</v>
      </c>
      <c r="R120" s="32">
        <v>748618</v>
      </c>
      <c r="S120" s="32">
        <f t="shared" si="34"/>
        <v>805887.277</v>
      </c>
      <c r="T120" s="32">
        <v>862943.79960000003</v>
      </c>
      <c r="U120" s="32">
        <v>862944</v>
      </c>
      <c r="V120" s="32">
        <f t="shared" si="35"/>
        <v>60406.080000000009</v>
      </c>
      <c r="W120" s="32">
        <f t="shared" si="36"/>
        <v>923350.08</v>
      </c>
      <c r="X120" s="32">
        <v>983368</v>
      </c>
      <c r="Y120" s="32">
        <v>1052204</v>
      </c>
      <c r="Z120" s="32">
        <v>1125858</v>
      </c>
      <c r="AA120" s="32">
        <v>1125858</v>
      </c>
      <c r="AB120" s="32">
        <v>1293915</v>
      </c>
      <c r="AC120" s="32"/>
      <c r="AD120" s="32">
        <f t="shared" si="27"/>
        <v>1341013.5060000001</v>
      </c>
      <c r="AE120" s="32">
        <v>1394655</v>
      </c>
      <c r="AF120" s="32">
        <v>1464388</v>
      </c>
      <c r="AG120" s="32">
        <v>1523256</v>
      </c>
      <c r="AH120" s="32">
        <v>1591802.52</v>
      </c>
      <c r="AI120" s="32"/>
      <c r="AJ120" s="32">
        <v>1794399</v>
      </c>
      <c r="AK120" s="32">
        <v>1920007</v>
      </c>
      <c r="AL120" s="32">
        <v>2033288</v>
      </c>
      <c r="AM120" s="31"/>
      <c r="AN120" s="31"/>
      <c r="AO120" s="31"/>
      <c r="AP120" s="32"/>
      <c r="AQ120" s="31"/>
      <c r="AR120" s="17"/>
      <c r="AS120" s="17"/>
      <c r="AT120" s="34"/>
      <c r="AU120" s="22">
        <f t="shared" ca="1" si="19"/>
        <v>120.70555555555555</v>
      </c>
      <c r="AV120" s="34"/>
      <c r="AW120" s="35">
        <f t="shared" ca="1" si="20"/>
        <v>120.78904109589041</v>
      </c>
      <c r="AX120" s="16" t="s">
        <v>73</v>
      </c>
      <c r="AY120" s="18"/>
      <c r="AZ120" s="18"/>
      <c r="BA120" s="30"/>
      <c r="BB120" s="30"/>
      <c r="BC120" s="18" t="s">
        <v>153</v>
      </c>
      <c r="BD120" s="18"/>
      <c r="BE120" s="30"/>
      <c r="BF120" s="31"/>
      <c r="BG120" s="30"/>
      <c r="BH120" s="17"/>
    </row>
    <row r="121" spans="1:60" s="38" customFormat="1" ht="27.75" customHeight="1" x14ac:dyDescent="0.25">
      <c r="A121" s="39">
        <v>12</v>
      </c>
      <c r="B121" s="30" t="s">
        <v>126</v>
      </c>
      <c r="C121" s="30"/>
      <c r="D121" s="13" t="s">
        <v>67</v>
      </c>
      <c r="E121" s="13"/>
      <c r="F121" s="32"/>
      <c r="G121" s="30"/>
      <c r="H121" s="18"/>
      <c r="I121" s="18"/>
      <c r="J121" s="18"/>
      <c r="K121" s="32"/>
      <c r="L121" s="30" t="s">
        <v>470</v>
      </c>
      <c r="M121" s="30" t="s">
        <v>83</v>
      </c>
      <c r="N121" s="30" t="s">
        <v>84</v>
      </c>
      <c r="O121" s="33">
        <v>104</v>
      </c>
      <c r="P121" s="33" t="s">
        <v>106</v>
      </c>
      <c r="Q121" s="32">
        <v>647520</v>
      </c>
      <c r="R121" s="32">
        <v>726581</v>
      </c>
      <c r="S121" s="32">
        <f t="shared" si="34"/>
        <v>782164.44649999996</v>
      </c>
      <c r="T121" s="32">
        <v>837854</v>
      </c>
      <c r="U121" s="32">
        <v>837854</v>
      </c>
      <c r="V121" s="32">
        <f t="shared" si="35"/>
        <v>58649.780000000006</v>
      </c>
      <c r="W121" s="32">
        <f t="shared" si="36"/>
        <v>896503.78</v>
      </c>
      <c r="X121" s="32">
        <v>954777</v>
      </c>
      <c r="Y121" s="32">
        <v>1021611</v>
      </c>
      <c r="Z121" s="32">
        <v>1093124</v>
      </c>
      <c r="AA121" s="32">
        <v>1166801</v>
      </c>
      <c r="AB121" s="32">
        <v>1256295</v>
      </c>
      <c r="AC121" s="32"/>
      <c r="AD121" s="32">
        <f t="shared" si="27"/>
        <v>1302024.138</v>
      </c>
      <c r="AE121" s="32">
        <v>1354105</v>
      </c>
      <c r="AF121" s="32">
        <v>1421810</v>
      </c>
      <c r="AG121" s="32">
        <v>1478967</v>
      </c>
      <c r="AH121" s="32">
        <v>1545520.5149999999</v>
      </c>
      <c r="AI121" s="32"/>
      <c r="AJ121" s="32">
        <v>1742226</v>
      </c>
      <c r="AK121" s="32">
        <v>1864182</v>
      </c>
      <c r="AL121" s="32">
        <v>1974169</v>
      </c>
      <c r="AM121" s="31"/>
      <c r="AN121" s="31"/>
      <c r="AO121" s="31"/>
      <c r="AP121" s="32"/>
      <c r="AQ121" s="31"/>
      <c r="AR121" s="17"/>
      <c r="AS121" s="17"/>
      <c r="AT121" s="34"/>
      <c r="AU121" s="22">
        <f t="shared" ca="1" si="19"/>
        <v>120.70555555555555</v>
      </c>
      <c r="AV121" s="34"/>
      <c r="AW121" s="35">
        <f t="shared" ca="1" si="20"/>
        <v>120.78904109589041</v>
      </c>
      <c r="AX121" s="16" t="s">
        <v>73</v>
      </c>
      <c r="AY121" s="18"/>
      <c r="AZ121" s="18"/>
      <c r="BA121" s="30"/>
      <c r="BB121" s="30"/>
      <c r="BC121" s="18" t="s">
        <v>110</v>
      </c>
      <c r="BD121" s="18"/>
      <c r="BE121" s="30"/>
      <c r="BF121" s="31"/>
      <c r="BG121" s="30"/>
      <c r="BH121" s="17"/>
    </row>
    <row r="122" spans="1:60" s="38" customFormat="1" ht="27.75" customHeight="1" x14ac:dyDescent="0.25">
      <c r="A122" s="39">
        <v>13</v>
      </c>
      <c r="B122" s="30" t="s">
        <v>126</v>
      </c>
      <c r="C122" s="30"/>
      <c r="D122" s="13" t="s">
        <v>67</v>
      </c>
      <c r="E122" s="13"/>
      <c r="F122" s="32"/>
      <c r="G122" s="30"/>
      <c r="H122" s="18"/>
      <c r="I122" s="18"/>
      <c r="J122" s="18"/>
      <c r="K122" s="32"/>
      <c r="L122" s="30" t="s">
        <v>470</v>
      </c>
      <c r="M122" s="30" t="s">
        <v>83</v>
      </c>
      <c r="N122" s="30" t="s">
        <v>84</v>
      </c>
      <c r="O122" s="33">
        <v>104</v>
      </c>
      <c r="P122" s="33" t="s">
        <v>106</v>
      </c>
      <c r="Q122" s="32">
        <v>647520</v>
      </c>
      <c r="R122" s="32">
        <v>726581</v>
      </c>
      <c r="S122" s="32">
        <f t="shared" si="34"/>
        <v>782164.44649999996</v>
      </c>
      <c r="T122" s="32">
        <v>837854</v>
      </c>
      <c r="U122" s="32">
        <v>837854</v>
      </c>
      <c r="V122" s="32">
        <f t="shared" si="35"/>
        <v>58649.780000000006</v>
      </c>
      <c r="W122" s="32">
        <f t="shared" si="36"/>
        <v>896503.78</v>
      </c>
      <c r="X122" s="32">
        <v>954777</v>
      </c>
      <c r="Y122" s="32">
        <v>1021611</v>
      </c>
      <c r="Z122" s="32">
        <v>1093124</v>
      </c>
      <c r="AA122" s="32">
        <v>1166801</v>
      </c>
      <c r="AB122" s="32">
        <v>1256295</v>
      </c>
      <c r="AC122" s="32"/>
      <c r="AD122" s="32">
        <f t="shared" si="27"/>
        <v>1302024.138</v>
      </c>
      <c r="AE122" s="32">
        <v>1354105</v>
      </c>
      <c r="AF122" s="32">
        <v>1421810</v>
      </c>
      <c r="AG122" s="32">
        <v>1478967</v>
      </c>
      <c r="AH122" s="32">
        <v>1545520.5149999999</v>
      </c>
      <c r="AI122" s="32"/>
      <c r="AJ122" s="32">
        <v>1742226</v>
      </c>
      <c r="AK122" s="32">
        <v>1864182</v>
      </c>
      <c r="AL122" s="32">
        <v>1974169</v>
      </c>
      <c r="AM122" s="31"/>
      <c r="AN122" s="31"/>
      <c r="AO122" s="31"/>
      <c r="AP122" s="32"/>
      <c r="AQ122" s="31"/>
      <c r="AR122" s="17"/>
      <c r="AS122" s="17"/>
      <c r="AT122" s="34"/>
      <c r="AU122" s="22">
        <f t="shared" ca="1" si="19"/>
        <v>120.70555555555555</v>
      </c>
      <c r="AV122" s="34"/>
      <c r="AW122" s="35">
        <f t="shared" ca="1" si="20"/>
        <v>120.78904109589041</v>
      </c>
      <c r="AX122" s="16" t="s">
        <v>73</v>
      </c>
      <c r="AY122" s="18"/>
      <c r="AZ122" s="18"/>
      <c r="BA122" s="30"/>
      <c r="BB122" s="30"/>
      <c r="BC122" s="18" t="s">
        <v>242</v>
      </c>
      <c r="BD122" s="18"/>
      <c r="BE122" s="30"/>
      <c r="BF122" s="31"/>
      <c r="BG122" s="30"/>
      <c r="BH122" s="17"/>
    </row>
    <row r="123" spans="1:60" s="38" customFormat="1" ht="27.75" customHeight="1" x14ac:dyDescent="0.25">
      <c r="A123" s="39">
        <v>14</v>
      </c>
      <c r="B123" s="30" t="s">
        <v>126</v>
      </c>
      <c r="C123" s="30" t="s">
        <v>475</v>
      </c>
      <c r="D123" s="13" t="s">
        <v>67</v>
      </c>
      <c r="E123" s="13"/>
      <c r="F123" s="32"/>
      <c r="G123" s="30"/>
      <c r="H123" s="18"/>
      <c r="I123" s="18"/>
      <c r="J123" s="18"/>
      <c r="K123" s="32"/>
      <c r="L123" s="30" t="s">
        <v>470</v>
      </c>
      <c r="M123" s="16" t="s">
        <v>330</v>
      </c>
      <c r="N123" s="16" t="s">
        <v>125</v>
      </c>
      <c r="O123" s="33">
        <v>305</v>
      </c>
      <c r="P123" s="33" t="s">
        <v>121</v>
      </c>
      <c r="Q123" s="32">
        <v>812253</v>
      </c>
      <c r="R123" s="32">
        <v>911428</v>
      </c>
      <c r="S123" s="32">
        <f t="shared" si="34"/>
        <v>981152.24199999997</v>
      </c>
      <c r="T123" s="32">
        <v>1049440.1791999999</v>
      </c>
      <c r="U123" s="32">
        <v>1049440</v>
      </c>
      <c r="V123" s="32">
        <f t="shared" si="35"/>
        <v>73460.800000000003</v>
      </c>
      <c r="W123" s="32">
        <f t="shared" si="36"/>
        <v>1122900.8</v>
      </c>
      <c r="X123" s="32">
        <v>1195890</v>
      </c>
      <c r="Y123" s="32">
        <v>1279602</v>
      </c>
      <c r="Z123" s="32">
        <v>1369174</v>
      </c>
      <c r="AA123" s="32">
        <v>1461457</v>
      </c>
      <c r="AB123" s="32">
        <v>1573551</v>
      </c>
      <c r="AC123" s="32"/>
      <c r="AD123" s="32">
        <f t="shared" si="27"/>
        <v>1630828.2564000001</v>
      </c>
      <c r="AE123" s="32">
        <v>1696062</v>
      </c>
      <c r="AF123" s="32">
        <v>1780865</v>
      </c>
      <c r="AG123" s="32">
        <v>1852456</v>
      </c>
      <c r="AH123" s="32">
        <v>1935816.52</v>
      </c>
      <c r="AI123" s="32"/>
      <c r="AJ123" s="32">
        <v>2182198</v>
      </c>
      <c r="AK123" s="32">
        <v>2334952</v>
      </c>
      <c r="AL123" s="32">
        <v>2455047</v>
      </c>
      <c r="AM123" s="31"/>
      <c r="AN123" s="31"/>
      <c r="AO123" s="31"/>
      <c r="AP123" s="32"/>
      <c r="AQ123" s="31"/>
      <c r="AR123" s="17"/>
      <c r="AS123" s="17"/>
      <c r="AT123" s="34"/>
      <c r="AU123" s="22">
        <f t="shared" ca="1" si="19"/>
        <v>120.70555555555555</v>
      </c>
      <c r="AV123" s="34"/>
      <c r="AW123" s="35">
        <f t="shared" ca="1" si="20"/>
        <v>120.78904109589041</v>
      </c>
      <c r="AX123" s="16" t="s">
        <v>73</v>
      </c>
      <c r="AY123" s="18"/>
      <c r="AZ123" s="18"/>
      <c r="BA123" s="30"/>
      <c r="BB123" s="30"/>
      <c r="BC123" s="18" t="s">
        <v>248</v>
      </c>
      <c r="BD123" s="18"/>
      <c r="BE123" s="30"/>
      <c r="BF123" s="31"/>
      <c r="BG123" s="30"/>
      <c r="BH123" s="17"/>
    </row>
    <row r="124" spans="1:60" s="38" customFormat="1" ht="27.75" customHeight="1" x14ac:dyDescent="0.25">
      <c r="A124" s="39">
        <v>15</v>
      </c>
      <c r="B124" s="30" t="s">
        <v>126</v>
      </c>
      <c r="C124" s="30" t="s">
        <v>140</v>
      </c>
      <c r="D124" s="13" t="s">
        <v>67</v>
      </c>
      <c r="E124" s="13"/>
      <c r="F124" s="32"/>
      <c r="G124" s="30"/>
      <c r="H124" s="18"/>
      <c r="I124" s="18"/>
      <c r="J124" s="18"/>
      <c r="K124" s="32"/>
      <c r="L124" s="30" t="s">
        <v>470</v>
      </c>
      <c r="M124" s="16" t="s">
        <v>330</v>
      </c>
      <c r="N124" s="16" t="s">
        <v>125</v>
      </c>
      <c r="O124" s="33">
        <v>305</v>
      </c>
      <c r="P124" s="33" t="s">
        <v>121</v>
      </c>
      <c r="Q124" s="32">
        <v>812253</v>
      </c>
      <c r="R124" s="32">
        <v>911428</v>
      </c>
      <c r="S124" s="32">
        <f t="shared" si="34"/>
        <v>981152.24199999997</v>
      </c>
      <c r="T124" s="32">
        <v>1049440.1791999999</v>
      </c>
      <c r="U124" s="32">
        <v>1049440</v>
      </c>
      <c r="V124" s="32">
        <f t="shared" si="35"/>
        <v>73460.800000000003</v>
      </c>
      <c r="W124" s="32">
        <f t="shared" si="36"/>
        <v>1122900.8</v>
      </c>
      <c r="X124" s="32">
        <v>1195890</v>
      </c>
      <c r="Y124" s="32">
        <v>1279602</v>
      </c>
      <c r="Z124" s="32">
        <v>1369174</v>
      </c>
      <c r="AA124" s="32">
        <v>1406737</v>
      </c>
      <c r="AB124" s="32">
        <v>1573551</v>
      </c>
      <c r="AC124" s="32"/>
      <c r="AD124" s="32">
        <f t="shared" si="27"/>
        <v>1630828.2564000001</v>
      </c>
      <c r="AE124" s="32">
        <v>1696062</v>
      </c>
      <c r="AF124" s="32">
        <v>1780865</v>
      </c>
      <c r="AG124" s="32">
        <v>1852456</v>
      </c>
      <c r="AH124" s="32">
        <v>1935816.52</v>
      </c>
      <c r="AI124" s="32"/>
      <c r="AJ124" s="32">
        <v>2166606</v>
      </c>
      <c r="AK124" s="32">
        <v>2334952</v>
      </c>
      <c r="AL124" s="32">
        <v>2455047</v>
      </c>
      <c r="AM124" s="31"/>
      <c r="AN124" s="31"/>
      <c r="AO124" s="31"/>
      <c r="AP124" s="32"/>
      <c r="AQ124" s="31"/>
      <c r="AR124" s="17"/>
      <c r="AS124" s="17"/>
      <c r="AT124" s="34"/>
      <c r="AU124" s="22">
        <f t="shared" ca="1" si="19"/>
        <v>120.70555555555555</v>
      </c>
      <c r="AV124" s="34"/>
      <c r="AW124" s="35">
        <f t="shared" ca="1" si="20"/>
        <v>120.78904109589041</v>
      </c>
      <c r="AX124" s="16" t="s">
        <v>73</v>
      </c>
      <c r="AY124" s="18"/>
      <c r="AZ124" s="18"/>
      <c r="BA124" s="30"/>
      <c r="BB124" s="30"/>
      <c r="BC124" s="18" t="s">
        <v>347</v>
      </c>
      <c r="BD124" s="18"/>
      <c r="BE124" s="30"/>
      <c r="BF124" s="31"/>
      <c r="BG124" s="30"/>
      <c r="BH124" s="17"/>
    </row>
    <row r="125" spans="1:60" s="38" customFormat="1" ht="27.75" customHeight="1" x14ac:dyDescent="0.25">
      <c r="A125" s="39">
        <v>16</v>
      </c>
      <c r="B125" s="30" t="s">
        <v>126</v>
      </c>
      <c r="C125" s="30"/>
      <c r="D125" s="13" t="s">
        <v>67</v>
      </c>
      <c r="E125" s="13"/>
      <c r="F125" s="32"/>
      <c r="G125" s="30"/>
      <c r="H125" s="18"/>
      <c r="I125" s="18"/>
      <c r="J125" s="18"/>
      <c r="K125" s="32"/>
      <c r="L125" s="30" t="s">
        <v>470</v>
      </c>
      <c r="M125" s="30" t="s">
        <v>99</v>
      </c>
      <c r="N125" s="30" t="s">
        <v>84</v>
      </c>
      <c r="O125" s="33">
        <v>104</v>
      </c>
      <c r="P125" s="33" t="s">
        <v>85</v>
      </c>
      <c r="Q125" s="32">
        <v>708978</v>
      </c>
      <c r="R125" s="32">
        <v>795543</v>
      </c>
      <c r="S125" s="32">
        <f t="shared" si="34"/>
        <v>856402.03949999996</v>
      </c>
      <c r="T125" s="32">
        <v>916692.70079999999</v>
      </c>
      <c r="U125" s="32">
        <v>916693</v>
      </c>
      <c r="V125" s="32">
        <f t="shared" si="35"/>
        <v>64168.510000000009</v>
      </c>
      <c r="W125" s="32">
        <f t="shared" si="36"/>
        <v>980861.51</v>
      </c>
      <c r="X125" s="32">
        <v>1044618</v>
      </c>
      <c r="Y125" s="32">
        <v>1117741</v>
      </c>
      <c r="Z125" s="32">
        <v>1195983</v>
      </c>
      <c r="AA125" s="32">
        <v>1276593</v>
      </c>
      <c r="AB125" s="32">
        <v>1374508</v>
      </c>
      <c r="AC125" s="32"/>
      <c r="AD125" s="32">
        <f t="shared" si="27"/>
        <v>1424540.0911999999</v>
      </c>
      <c r="AE125" s="32">
        <v>1481522</v>
      </c>
      <c r="AF125" s="32">
        <v>1555589</v>
      </c>
      <c r="AG125" s="32">
        <v>1618133</v>
      </c>
      <c r="AH125" s="32">
        <v>1690948.9850000001</v>
      </c>
      <c r="AI125" s="32"/>
      <c r="AJ125" s="32">
        <v>1906164</v>
      </c>
      <c r="AK125" s="32">
        <v>2039596</v>
      </c>
      <c r="AL125" s="32">
        <v>2159933</v>
      </c>
      <c r="AM125" s="31"/>
      <c r="AN125" s="31"/>
      <c r="AO125" s="31"/>
      <c r="AP125" s="32"/>
      <c r="AQ125" s="31"/>
      <c r="AR125" s="17"/>
      <c r="AS125" s="17"/>
      <c r="AT125" s="34"/>
      <c r="AU125" s="22">
        <f t="shared" ca="1" si="19"/>
        <v>120.70555555555555</v>
      </c>
      <c r="AV125" s="34"/>
      <c r="AW125" s="35">
        <f t="shared" ca="1" si="20"/>
        <v>120.78904109589041</v>
      </c>
      <c r="AX125" s="16" t="s">
        <v>73</v>
      </c>
      <c r="AY125" s="18"/>
      <c r="AZ125" s="18"/>
      <c r="BA125" s="30"/>
      <c r="BB125" s="30"/>
      <c r="BC125" s="18" t="s">
        <v>171</v>
      </c>
      <c r="BD125" s="18"/>
      <c r="BE125" s="30"/>
      <c r="BF125" s="31"/>
      <c r="BG125" s="30"/>
      <c r="BH125" s="17"/>
    </row>
    <row r="126" spans="1:60" s="38" customFormat="1" ht="27.75" customHeight="1" x14ac:dyDescent="0.25">
      <c r="A126" s="39">
        <v>17</v>
      </c>
      <c r="B126" s="30" t="s">
        <v>126</v>
      </c>
      <c r="C126" s="30" t="s">
        <v>140</v>
      </c>
      <c r="D126" s="13" t="s">
        <v>67</v>
      </c>
      <c r="E126" s="13"/>
      <c r="F126" s="32"/>
      <c r="G126" s="30"/>
      <c r="H126" s="18"/>
      <c r="I126" s="18"/>
      <c r="J126" s="18"/>
      <c r="K126" s="32"/>
      <c r="L126" s="30" t="s">
        <v>470</v>
      </c>
      <c r="M126" s="30" t="s">
        <v>83</v>
      </c>
      <c r="N126" s="30" t="s">
        <v>84</v>
      </c>
      <c r="O126" s="33">
        <v>104</v>
      </c>
      <c r="P126" s="33" t="s">
        <v>130</v>
      </c>
      <c r="Q126" s="32">
        <v>667159</v>
      </c>
      <c r="R126" s="32">
        <v>748618</v>
      </c>
      <c r="S126" s="32">
        <f t="shared" si="34"/>
        <v>805887.277</v>
      </c>
      <c r="T126" s="32">
        <v>862943.79960000003</v>
      </c>
      <c r="U126" s="32">
        <v>862944</v>
      </c>
      <c r="V126" s="32">
        <f t="shared" si="35"/>
        <v>60406.080000000009</v>
      </c>
      <c r="W126" s="32">
        <f t="shared" si="36"/>
        <v>923350.08</v>
      </c>
      <c r="X126" s="32">
        <v>983368</v>
      </c>
      <c r="Y126" s="32">
        <v>1052204</v>
      </c>
      <c r="Z126" s="32">
        <v>1125858</v>
      </c>
      <c r="AA126" s="32">
        <v>1201741</v>
      </c>
      <c r="AB126" s="32">
        <v>1293915</v>
      </c>
      <c r="AC126" s="32"/>
      <c r="AD126" s="32">
        <f t="shared" si="27"/>
        <v>1341013.5060000001</v>
      </c>
      <c r="AE126" s="32">
        <v>1394655</v>
      </c>
      <c r="AF126" s="32">
        <v>1464388</v>
      </c>
      <c r="AG126" s="32">
        <v>1523256</v>
      </c>
      <c r="AH126" s="32">
        <v>1591802.52</v>
      </c>
      <c r="AI126" s="32"/>
      <c r="AJ126" s="32">
        <v>1794399</v>
      </c>
      <c r="AK126" s="32">
        <v>1920007</v>
      </c>
      <c r="AL126" s="32">
        <v>2033288</v>
      </c>
      <c r="AM126" s="31"/>
      <c r="AN126" s="31"/>
      <c r="AO126" s="31"/>
      <c r="AP126" s="32"/>
      <c r="AQ126" s="31"/>
      <c r="AR126" s="17"/>
      <c r="AS126" s="17"/>
      <c r="AT126" s="34"/>
      <c r="AU126" s="22">
        <f t="shared" ca="1" si="19"/>
        <v>120.70555555555555</v>
      </c>
      <c r="AV126" s="34"/>
      <c r="AW126" s="35">
        <f t="shared" ca="1" si="20"/>
        <v>120.78904109589041</v>
      </c>
      <c r="AX126" s="16" t="s">
        <v>73</v>
      </c>
      <c r="AY126" s="18"/>
      <c r="AZ126" s="18"/>
      <c r="BA126" s="30"/>
      <c r="BB126" s="30"/>
      <c r="BC126" s="18" t="s">
        <v>153</v>
      </c>
      <c r="BD126" s="18"/>
      <c r="BE126" s="30"/>
      <c r="BF126" s="31"/>
      <c r="BG126" s="30"/>
      <c r="BH126" s="17"/>
    </row>
    <row r="127" spans="1:60" s="38" customFormat="1" ht="27.75" customHeight="1" x14ac:dyDescent="0.25">
      <c r="A127" s="39">
        <v>18</v>
      </c>
      <c r="B127" s="30" t="s">
        <v>65</v>
      </c>
      <c r="C127" s="30"/>
      <c r="D127" s="13" t="s">
        <v>67</v>
      </c>
      <c r="E127" s="13"/>
      <c r="F127" s="32"/>
      <c r="G127" s="30"/>
      <c r="H127" s="18"/>
      <c r="I127" s="18"/>
      <c r="J127" s="18"/>
      <c r="K127" s="32"/>
      <c r="L127" s="30" t="s">
        <v>470</v>
      </c>
      <c r="M127" s="30" t="s">
        <v>162</v>
      </c>
      <c r="N127" s="16" t="s">
        <v>125</v>
      </c>
      <c r="O127" s="33">
        <v>303</v>
      </c>
      <c r="P127" s="33" t="s">
        <v>121</v>
      </c>
      <c r="Q127" s="32">
        <v>708978</v>
      </c>
      <c r="R127" s="32">
        <v>795543</v>
      </c>
      <c r="S127" s="32">
        <f t="shared" si="34"/>
        <v>856402.03949999996</v>
      </c>
      <c r="T127" s="32">
        <v>916692.70079999999</v>
      </c>
      <c r="U127" s="32">
        <v>916693</v>
      </c>
      <c r="V127" s="32">
        <f t="shared" si="35"/>
        <v>64168.510000000009</v>
      </c>
      <c r="W127" s="32">
        <f t="shared" si="36"/>
        <v>980861.51</v>
      </c>
      <c r="X127" s="32">
        <v>1044618</v>
      </c>
      <c r="Y127" s="32">
        <v>1117741</v>
      </c>
      <c r="Z127" s="32">
        <v>1195983</v>
      </c>
      <c r="AA127" s="32">
        <v>1166801</v>
      </c>
      <c r="AB127" s="32">
        <v>1573551</v>
      </c>
      <c r="AC127" s="32"/>
      <c r="AD127" s="32">
        <f t="shared" si="27"/>
        <v>1630828.2564000001</v>
      </c>
      <c r="AE127" s="32">
        <v>1696062</v>
      </c>
      <c r="AF127" s="32">
        <v>1780865</v>
      </c>
      <c r="AG127" s="32">
        <v>1852456</v>
      </c>
      <c r="AH127" s="32">
        <v>1935816.52</v>
      </c>
      <c r="AI127" s="32"/>
      <c r="AJ127" s="32">
        <v>2182198</v>
      </c>
      <c r="AK127" s="32">
        <v>2334952</v>
      </c>
      <c r="AL127" s="32">
        <v>2455047</v>
      </c>
      <c r="AM127" s="31"/>
      <c r="AN127" s="31"/>
      <c r="AO127" s="31"/>
      <c r="AP127" s="32"/>
      <c r="AQ127" s="31"/>
      <c r="AR127" s="17"/>
      <c r="AS127" s="17"/>
      <c r="AT127" s="34"/>
      <c r="AU127" s="22">
        <f t="shared" ca="1" si="19"/>
        <v>120.70555555555555</v>
      </c>
      <c r="AV127" s="34"/>
      <c r="AW127" s="35">
        <f t="shared" ca="1" si="20"/>
        <v>120.78904109589041</v>
      </c>
      <c r="AX127" s="16" t="s">
        <v>73</v>
      </c>
      <c r="AY127" s="18"/>
      <c r="AZ127" s="18"/>
      <c r="BA127" s="30"/>
      <c r="BB127" s="30"/>
      <c r="BC127" s="18" t="s">
        <v>476</v>
      </c>
      <c r="BD127" s="18"/>
      <c r="BE127" s="30"/>
      <c r="BF127" s="31"/>
      <c r="BG127" s="30"/>
      <c r="BH127" s="17"/>
    </row>
    <row r="128" spans="1:60" s="38" customFormat="1" ht="27.75" customHeight="1" x14ac:dyDescent="0.25">
      <c r="A128" s="39">
        <v>19</v>
      </c>
      <c r="B128" s="30" t="s">
        <v>65</v>
      </c>
      <c r="C128" s="30"/>
      <c r="D128" s="13" t="s">
        <v>67</v>
      </c>
      <c r="E128" s="13"/>
      <c r="F128" s="32"/>
      <c r="G128" s="30"/>
      <c r="H128" s="18"/>
      <c r="I128" s="18"/>
      <c r="J128" s="18"/>
      <c r="K128" s="32"/>
      <c r="L128" s="30" t="s">
        <v>470</v>
      </c>
      <c r="M128" s="30" t="s">
        <v>83</v>
      </c>
      <c r="N128" s="30" t="s">
        <v>84</v>
      </c>
      <c r="O128" s="33">
        <v>104</v>
      </c>
      <c r="P128" s="33" t="s">
        <v>106</v>
      </c>
      <c r="Q128" s="32"/>
      <c r="R128" s="32"/>
      <c r="S128" s="32"/>
      <c r="T128" s="32"/>
      <c r="U128" s="32"/>
      <c r="V128" s="32"/>
      <c r="W128" s="32"/>
      <c r="X128" s="32"/>
      <c r="Y128" s="32"/>
      <c r="Z128" s="32"/>
      <c r="AA128" s="32"/>
      <c r="AB128" s="32"/>
      <c r="AC128" s="32"/>
      <c r="AD128" s="32"/>
      <c r="AE128" s="32"/>
      <c r="AF128" s="32"/>
      <c r="AG128" s="32"/>
      <c r="AH128" s="32"/>
      <c r="AI128" s="32"/>
      <c r="AJ128" s="32"/>
      <c r="AK128" s="32"/>
      <c r="AL128" s="32">
        <v>1974169</v>
      </c>
      <c r="AM128" s="31"/>
      <c r="AN128" s="31"/>
      <c r="AO128" s="31"/>
      <c r="AP128" s="32"/>
      <c r="AQ128" s="31"/>
      <c r="AR128" s="17"/>
      <c r="AS128" s="17"/>
      <c r="AT128" s="34"/>
      <c r="AU128" s="22">
        <f t="shared" ca="1" si="19"/>
        <v>120.70555555555555</v>
      </c>
      <c r="AV128" s="34"/>
      <c r="AW128" s="35">
        <f t="shared" ca="1" si="20"/>
        <v>120.78904109589041</v>
      </c>
      <c r="AX128" s="16" t="s">
        <v>73</v>
      </c>
      <c r="AY128" s="18"/>
      <c r="AZ128" s="18"/>
      <c r="BA128" s="30"/>
      <c r="BB128" s="30"/>
      <c r="BC128" s="18" t="s">
        <v>110</v>
      </c>
      <c r="BD128" s="18"/>
      <c r="BE128" s="30"/>
      <c r="BF128" s="31"/>
      <c r="BG128" s="30"/>
      <c r="BH128" s="17"/>
    </row>
    <row r="129" spans="1:60" s="38" customFormat="1" ht="27.75" customHeight="1" x14ac:dyDescent="0.25">
      <c r="A129" s="39">
        <v>20</v>
      </c>
      <c r="B129" s="30" t="s">
        <v>65</v>
      </c>
      <c r="C129" s="30"/>
      <c r="D129" s="13" t="s">
        <v>67</v>
      </c>
      <c r="E129" s="13"/>
      <c r="F129" s="32"/>
      <c r="G129" s="30"/>
      <c r="H129" s="18"/>
      <c r="I129" s="18"/>
      <c r="J129" s="18"/>
      <c r="K129" s="32"/>
      <c r="L129" s="30" t="s">
        <v>470</v>
      </c>
      <c r="M129" s="16" t="s">
        <v>71</v>
      </c>
      <c r="N129" s="30" t="s">
        <v>72</v>
      </c>
      <c r="O129" s="33">
        <v>406</v>
      </c>
      <c r="P129" s="33">
        <v>10</v>
      </c>
      <c r="Q129" s="32">
        <v>1202187</v>
      </c>
      <c r="R129" s="32">
        <v>1348977</v>
      </c>
      <c r="S129" s="32">
        <f>R129*1.0765</f>
        <v>1452173.7405000001</v>
      </c>
      <c r="T129" s="32" t="e">
        <v>#N/A</v>
      </c>
      <c r="U129" s="32">
        <v>1545694</v>
      </c>
      <c r="V129" s="32">
        <f>+U129*0.07</f>
        <v>108198.58000000002</v>
      </c>
      <c r="W129" s="32">
        <f>+U129+V129</f>
        <v>1653892.58</v>
      </c>
      <c r="X129" s="32">
        <v>1761396</v>
      </c>
      <c r="Y129" s="32">
        <v>1884694</v>
      </c>
      <c r="Z129" s="32">
        <v>2016623</v>
      </c>
      <c r="AA129" s="32">
        <v>1461457</v>
      </c>
      <c r="AB129" s="32">
        <v>2317644</v>
      </c>
      <c r="AC129" s="32"/>
      <c r="AD129" s="32">
        <f>(AB129*3.64%)+AB129</f>
        <v>2402006.2415999998</v>
      </c>
      <c r="AE129" s="32">
        <v>2498087</v>
      </c>
      <c r="AF129" s="32">
        <v>2622991</v>
      </c>
      <c r="AG129" s="32">
        <v>2728435</v>
      </c>
      <c r="AH129" s="32">
        <v>2851214.5750000002</v>
      </c>
      <c r="AI129" s="32"/>
      <c r="AJ129" s="32">
        <v>3214102</v>
      </c>
      <c r="AK129" s="32">
        <v>3439090</v>
      </c>
      <c r="AL129" s="32">
        <v>3641997</v>
      </c>
      <c r="AM129" s="31"/>
      <c r="AN129" s="31"/>
      <c r="AO129" s="31"/>
      <c r="AP129" s="32"/>
      <c r="AQ129" s="31"/>
      <c r="AR129" s="17"/>
      <c r="AS129" s="17"/>
      <c r="AT129" s="34">
        <v>43125</v>
      </c>
      <c r="AU129" s="22">
        <f t="shared" ca="1" si="19"/>
        <v>2.6361111111111111</v>
      </c>
      <c r="AV129" s="34"/>
      <c r="AW129" s="35">
        <f t="shared" ca="1" si="20"/>
        <v>120.78904109589041</v>
      </c>
      <c r="AX129" s="16" t="s">
        <v>73</v>
      </c>
      <c r="AY129" s="18"/>
      <c r="AZ129" s="18"/>
      <c r="BA129" s="30"/>
      <c r="BB129" s="30"/>
      <c r="BC129" s="18" t="s">
        <v>477</v>
      </c>
      <c r="BD129" s="18" t="s">
        <v>72</v>
      </c>
      <c r="BE129" s="30"/>
      <c r="BF129" s="31"/>
      <c r="BG129" s="30"/>
      <c r="BH129" s="17"/>
    </row>
    <row r="130" spans="1:60" s="38" customFormat="1" ht="27.75" customHeight="1" x14ac:dyDescent="0.25">
      <c r="A130" s="39">
        <v>21</v>
      </c>
      <c r="B130" s="30" t="s">
        <v>65</v>
      </c>
      <c r="C130" s="30" t="s">
        <v>66</v>
      </c>
      <c r="D130" s="13" t="s">
        <v>67</v>
      </c>
      <c r="E130" s="13"/>
      <c r="F130" s="32"/>
      <c r="G130" s="30"/>
      <c r="H130" s="18"/>
      <c r="I130" s="18"/>
      <c r="J130" s="18"/>
      <c r="K130" s="32"/>
      <c r="L130" s="30" t="s">
        <v>470</v>
      </c>
      <c r="M130" s="30" t="s">
        <v>228</v>
      </c>
      <c r="N130" s="30" t="s">
        <v>84</v>
      </c>
      <c r="O130" s="33">
        <v>201</v>
      </c>
      <c r="P130" s="33" t="s">
        <v>85</v>
      </c>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1"/>
      <c r="AN130" s="31"/>
      <c r="AO130" s="31"/>
      <c r="AP130" s="32"/>
      <c r="AQ130" s="31"/>
      <c r="AR130" s="17"/>
      <c r="AS130" s="17"/>
      <c r="AT130" s="34"/>
      <c r="AU130" s="22">
        <f t="shared" ca="1" si="19"/>
        <v>120.70555555555555</v>
      </c>
      <c r="AV130" s="34"/>
      <c r="AW130" s="35">
        <f t="shared" ca="1" si="20"/>
        <v>120.78904109589041</v>
      </c>
      <c r="AX130" s="16" t="s">
        <v>73</v>
      </c>
      <c r="AY130" s="18"/>
      <c r="AZ130" s="18"/>
      <c r="BA130" s="30"/>
      <c r="BB130" s="30"/>
      <c r="BC130" s="18" t="s">
        <v>478</v>
      </c>
      <c r="BD130" s="18"/>
      <c r="BE130" s="30"/>
      <c r="BF130" s="31"/>
      <c r="BG130" s="30"/>
      <c r="BH130" s="17"/>
    </row>
    <row r="131" spans="1:60" s="38" customFormat="1" ht="27.75" customHeight="1" x14ac:dyDescent="0.25">
      <c r="A131" s="39">
        <v>22</v>
      </c>
      <c r="B131" s="30" t="s">
        <v>65</v>
      </c>
      <c r="C131" s="30" t="s">
        <v>225</v>
      </c>
      <c r="D131" s="13" t="s">
        <v>67</v>
      </c>
      <c r="E131" s="13"/>
      <c r="F131" s="32"/>
      <c r="G131" s="30"/>
      <c r="H131" s="18"/>
      <c r="I131" s="18"/>
      <c r="J131" s="18"/>
      <c r="K131" s="32"/>
      <c r="L131" s="30" t="s">
        <v>470</v>
      </c>
      <c r="M131" s="16" t="s">
        <v>330</v>
      </c>
      <c r="N131" s="16" t="s">
        <v>125</v>
      </c>
      <c r="O131" s="33"/>
      <c r="P131" s="33"/>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1"/>
      <c r="AN131" s="31"/>
      <c r="AO131" s="31"/>
      <c r="AP131" s="32"/>
      <c r="AQ131" s="31"/>
      <c r="AR131" s="17"/>
      <c r="AS131" s="17"/>
      <c r="AT131" s="34"/>
      <c r="AU131" s="22">
        <f t="shared" ca="1" si="19"/>
        <v>120.70555555555555</v>
      </c>
      <c r="AV131" s="34"/>
      <c r="AW131" s="35">
        <f t="shared" ca="1" si="20"/>
        <v>120.78904109589041</v>
      </c>
      <c r="AX131" s="16" t="s">
        <v>73</v>
      </c>
      <c r="AY131" s="18"/>
      <c r="AZ131" s="18"/>
      <c r="BA131" s="30"/>
      <c r="BB131" s="30"/>
      <c r="BC131" s="18" t="s">
        <v>347</v>
      </c>
      <c r="BD131" s="18"/>
      <c r="BE131" s="30"/>
      <c r="BF131" s="31"/>
      <c r="BG131" s="30"/>
      <c r="BH131" s="17"/>
    </row>
    <row r="132" spans="1:60" s="38" customFormat="1" ht="27.75" customHeight="1" x14ac:dyDescent="0.25">
      <c r="A132" s="39">
        <v>23</v>
      </c>
      <c r="B132" s="30" t="s">
        <v>211</v>
      </c>
      <c r="C132" s="30"/>
      <c r="D132" s="13" t="s">
        <v>67</v>
      </c>
      <c r="E132" s="13"/>
      <c r="F132" s="32"/>
      <c r="G132" s="30"/>
      <c r="H132" s="18"/>
      <c r="I132" s="18"/>
      <c r="J132" s="18"/>
      <c r="K132" s="32"/>
      <c r="L132" s="30" t="s">
        <v>470</v>
      </c>
      <c r="M132" s="30" t="s">
        <v>244</v>
      </c>
      <c r="N132" s="30" t="s">
        <v>84</v>
      </c>
      <c r="O132" s="33">
        <v>202</v>
      </c>
      <c r="P132" s="33" t="s">
        <v>272</v>
      </c>
      <c r="Q132" s="32"/>
      <c r="R132" s="32"/>
      <c r="S132" s="32"/>
      <c r="T132" s="32"/>
      <c r="U132" s="32"/>
      <c r="V132" s="32"/>
      <c r="W132" s="32"/>
      <c r="X132" s="32"/>
      <c r="Y132" s="32"/>
      <c r="Z132" s="32"/>
      <c r="AA132" s="32"/>
      <c r="AB132" s="32"/>
      <c r="AC132" s="32"/>
      <c r="AD132" s="32"/>
      <c r="AE132" s="32"/>
      <c r="AF132" s="32"/>
      <c r="AG132" s="32"/>
      <c r="AH132" s="32"/>
      <c r="AI132" s="32"/>
      <c r="AJ132" s="32"/>
      <c r="AK132" s="32"/>
      <c r="AL132" s="32" t="s">
        <v>479</v>
      </c>
      <c r="AM132" s="31"/>
      <c r="AN132" s="31"/>
      <c r="AO132" s="31"/>
      <c r="AP132" s="32"/>
      <c r="AQ132" s="31"/>
      <c r="AR132" s="17"/>
      <c r="AS132" s="17"/>
      <c r="AT132" s="34"/>
      <c r="AU132" s="22">
        <f t="shared" ca="1" si="19"/>
        <v>120.70555555555555</v>
      </c>
      <c r="AV132" s="34"/>
      <c r="AW132" s="35">
        <f t="shared" ca="1" si="20"/>
        <v>120.78904109589041</v>
      </c>
      <c r="AX132" s="16" t="s">
        <v>73</v>
      </c>
      <c r="AY132" s="18"/>
      <c r="AZ132" s="18"/>
      <c r="BA132" s="30"/>
      <c r="BB132" s="30"/>
      <c r="BC132" s="18" t="s">
        <v>102</v>
      </c>
      <c r="BD132" s="18"/>
      <c r="BE132" s="30"/>
      <c r="BF132" s="31"/>
      <c r="BG132" s="30"/>
      <c r="BH132" s="17"/>
    </row>
    <row r="133" spans="1:60" s="38" customFormat="1" ht="27.75" customHeight="1" x14ac:dyDescent="0.25">
      <c r="A133" s="39">
        <v>24</v>
      </c>
      <c r="B133" s="30" t="s">
        <v>211</v>
      </c>
      <c r="C133" s="30" t="s">
        <v>480</v>
      </c>
      <c r="D133" s="13" t="s">
        <v>67</v>
      </c>
      <c r="E133" s="13"/>
      <c r="F133" s="32"/>
      <c r="G133" s="30"/>
      <c r="H133" s="18"/>
      <c r="I133" s="18"/>
      <c r="J133" s="18"/>
      <c r="K133" s="32"/>
      <c r="L133" s="30" t="s">
        <v>470</v>
      </c>
      <c r="M133" s="30" t="s">
        <v>99</v>
      </c>
      <c r="N133" s="30" t="s">
        <v>84</v>
      </c>
      <c r="O133" s="33">
        <v>104</v>
      </c>
      <c r="P133" s="33" t="s">
        <v>85</v>
      </c>
      <c r="Q133" s="32"/>
      <c r="R133" s="32"/>
      <c r="S133" s="32"/>
      <c r="T133" s="32"/>
      <c r="U133" s="32"/>
      <c r="V133" s="32"/>
      <c r="W133" s="32"/>
      <c r="X133" s="32"/>
      <c r="Y133" s="32"/>
      <c r="Z133" s="32"/>
      <c r="AA133" s="32"/>
      <c r="AB133" s="32"/>
      <c r="AC133" s="32"/>
      <c r="AD133" s="32"/>
      <c r="AE133" s="32"/>
      <c r="AF133" s="32"/>
      <c r="AG133" s="32"/>
      <c r="AH133" s="32"/>
      <c r="AI133" s="32"/>
      <c r="AJ133" s="32"/>
      <c r="AK133" s="32"/>
      <c r="AL133" s="32" t="s">
        <v>481</v>
      </c>
      <c r="AM133" s="31"/>
      <c r="AN133" s="31"/>
      <c r="AO133" s="31"/>
      <c r="AP133" s="32"/>
      <c r="AQ133" s="31"/>
      <c r="AR133" s="17"/>
      <c r="AS133" s="17"/>
      <c r="AT133" s="34"/>
      <c r="AU133" s="22">
        <f t="shared" ca="1" si="19"/>
        <v>120.70555555555555</v>
      </c>
      <c r="AV133" s="34"/>
      <c r="AW133" s="35">
        <f t="shared" ca="1" si="20"/>
        <v>120.78904109589041</v>
      </c>
      <c r="AX133" s="16" t="s">
        <v>73</v>
      </c>
      <c r="AY133" s="18"/>
      <c r="AZ133" s="18"/>
      <c r="BA133" s="30"/>
      <c r="BB133" s="30"/>
      <c r="BC133" s="18" t="s">
        <v>171</v>
      </c>
      <c r="BD133" s="18"/>
      <c r="BE133" s="30"/>
      <c r="BF133" s="31"/>
      <c r="BG133" s="30"/>
      <c r="BH133" s="17"/>
    </row>
    <row r="134" spans="1:60" s="38" customFormat="1" ht="27.75" customHeight="1" x14ac:dyDescent="0.25">
      <c r="A134" s="39">
        <v>25</v>
      </c>
      <c r="B134" s="30" t="s">
        <v>211</v>
      </c>
      <c r="C134" s="30" t="s">
        <v>482</v>
      </c>
      <c r="D134" s="13" t="s">
        <v>67</v>
      </c>
      <c r="E134" s="13"/>
      <c r="F134" s="32"/>
      <c r="G134" s="30"/>
      <c r="H134" s="18"/>
      <c r="I134" s="18"/>
      <c r="J134" s="18"/>
      <c r="K134" s="32"/>
      <c r="L134" s="30" t="s">
        <v>470</v>
      </c>
      <c r="M134" s="16" t="s">
        <v>71</v>
      </c>
      <c r="N134" s="30" t="s">
        <v>72</v>
      </c>
      <c r="O134" s="33">
        <v>406</v>
      </c>
      <c r="P134" s="33" t="s">
        <v>279</v>
      </c>
      <c r="Q134" s="32"/>
      <c r="R134" s="32"/>
      <c r="S134" s="32"/>
      <c r="T134" s="32"/>
      <c r="U134" s="32"/>
      <c r="V134" s="32"/>
      <c r="W134" s="32"/>
      <c r="X134" s="32"/>
      <c r="Y134" s="32"/>
      <c r="Z134" s="32"/>
      <c r="AA134" s="32"/>
      <c r="AB134" s="32"/>
      <c r="AC134" s="32"/>
      <c r="AD134" s="32"/>
      <c r="AE134" s="32"/>
      <c r="AF134" s="32"/>
      <c r="AG134" s="32"/>
      <c r="AH134" s="32"/>
      <c r="AI134" s="32"/>
      <c r="AJ134" s="32"/>
      <c r="AK134" s="32"/>
      <c r="AL134" s="32" t="s">
        <v>483</v>
      </c>
      <c r="AM134" s="31"/>
      <c r="AN134" s="31"/>
      <c r="AO134" s="31"/>
      <c r="AP134" s="32"/>
      <c r="AQ134" s="31"/>
      <c r="AR134" s="17"/>
      <c r="AS134" s="17"/>
      <c r="AT134" s="34"/>
      <c r="AU134" s="22">
        <f t="shared" ca="1" si="19"/>
        <v>120.70555555555555</v>
      </c>
      <c r="AV134" s="34"/>
      <c r="AW134" s="35">
        <f t="shared" ca="1" si="20"/>
        <v>120.78904109589041</v>
      </c>
      <c r="AX134" s="16" t="s">
        <v>73</v>
      </c>
      <c r="AY134" s="18"/>
      <c r="AZ134" s="18"/>
      <c r="BA134" s="30"/>
      <c r="BB134" s="30"/>
      <c r="BC134" s="18"/>
      <c r="BD134" s="18" t="s">
        <v>72</v>
      </c>
      <c r="BE134" s="30"/>
      <c r="BF134" s="31"/>
      <c r="BG134" s="30"/>
      <c r="BH134" s="17"/>
    </row>
    <row r="135" spans="1:60" s="38" customFormat="1" ht="27.75" customHeight="1" x14ac:dyDescent="0.25">
      <c r="A135" s="39">
        <v>26</v>
      </c>
      <c r="B135" s="30" t="s">
        <v>154</v>
      </c>
      <c r="C135" s="30" t="s">
        <v>198</v>
      </c>
      <c r="D135" s="13" t="s">
        <v>67</v>
      </c>
      <c r="E135" s="13"/>
      <c r="F135" s="32"/>
      <c r="G135" s="30"/>
      <c r="H135" s="18"/>
      <c r="I135" s="18"/>
      <c r="J135" s="18"/>
      <c r="K135" s="32"/>
      <c r="L135" s="30" t="s">
        <v>470</v>
      </c>
      <c r="M135" s="16" t="s">
        <v>330</v>
      </c>
      <c r="N135" s="16" t="s">
        <v>125</v>
      </c>
      <c r="O135" s="33">
        <v>305</v>
      </c>
      <c r="P135" s="33" t="s">
        <v>276</v>
      </c>
      <c r="Q135" s="32">
        <v>781839</v>
      </c>
      <c r="R135" s="32">
        <v>877302</v>
      </c>
      <c r="S135" s="32">
        <f>R135*1.0765</f>
        <v>944415.603</v>
      </c>
      <c r="T135" s="32">
        <v>1049440.1791999999</v>
      </c>
      <c r="U135" s="32">
        <v>1049440</v>
      </c>
      <c r="V135" s="32">
        <f>+U135*0.07</f>
        <v>73460.800000000003</v>
      </c>
      <c r="W135" s="32">
        <f>+U135+V135</f>
        <v>1122900.8</v>
      </c>
      <c r="X135" s="32">
        <v>1195890</v>
      </c>
      <c r="Y135" s="32">
        <v>1520863</v>
      </c>
      <c r="Z135" s="32">
        <v>1627323</v>
      </c>
      <c r="AA135" s="32">
        <v>1321083</v>
      </c>
      <c r="AB135" s="32">
        <v>1870233</v>
      </c>
      <c r="AC135" s="32"/>
      <c r="AD135" s="32">
        <f>(AB135*3.64%)+AB135</f>
        <v>1938309.4812</v>
      </c>
      <c r="AE135" s="32">
        <v>2015842</v>
      </c>
      <c r="AF135" s="32">
        <v>2116634</v>
      </c>
      <c r="AG135" s="32">
        <v>2201723</v>
      </c>
      <c r="AH135" s="32">
        <v>2300800.5350000001</v>
      </c>
      <c r="AI135" s="32"/>
      <c r="AJ135" s="32">
        <v>2593634</v>
      </c>
      <c r="AK135" s="32">
        <v>2775189</v>
      </c>
      <c r="AL135" s="32">
        <v>2938926</v>
      </c>
      <c r="AM135" s="31"/>
      <c r="AN135" s="31"/>
      <c r="AO135" s="31"/>
      <c r="AP135" s="32"/>
      <c r="AQ135" s="31"/>
      <c r="AR135" s="17"/>
      <c r="AS135" s="17"/>
      <c r="AT135" s="34"/>
      <c r="AU135" s="22">
        <f t="shared" ref="AU135:AU161" ca="1" si="37">DAYS360(AT135,TODAY())/360</f>
        <v>120.70555555555555</v>
      </c>
      <c r="AV135" s="34"/>
      <c r="AW135" s="35">
        <f t="shared" ref="AW135:AW161" ca="1" si="38">(TODAY()-AV135)/365</f>
        <v>120.78904109589041</v>
      </c>
      <c r="AX135" s="16" t="s">
        <v>73</v>
      </c>
      <c r="AY135" s="18"/>
      <c r="AZ135" s="18"/>
      <c r="BA135" s="30"/>
      <c r="BB135" s="30"/>
      <c r="BC135" s="18" t="s">
        <v>484</v>
      </c>
      <c r="BD135" s="18"/>
      <c r="BE135" s="30"/>
      <c r="BF135" s="31"/>
      <c r="BG135" s="30"/>
      <c r="BH135" s="17"/>
    </row>
    <row r="136" spans="1:60" s="38" customFormat="1" ht="27.75" customHeight="1" x14ac:dyDescent="0.25">
      <c r="A136" s="39">
        <v>27</v>
      </c>
      <c r="B136" s="30" t="s">
        <v>154</v>
      </c>
      <c r="C136" s="30" t="s">
        <v>198</v>
      </c>
      <c r="D136" s="13" t="s">
        <v>67</v>
      </c>
      <c r="E136" s="13"/>
      <c r="F136" s="32"/>
      <c r="G136" s="30"/>
      <c r="H136" s="18"/>
      <c r="I136" s="18"/>
      <c r="J136" s="18"/>
      <c r="K136" s="32"/>
      <c r="L136" s="30" t="s">
        <v>470</v>
      </c>
      <c r="M136" s="30" t="s">
        <v>157</v>
      </c>
      <c r="N136" s="30" t="s">
        <v>84</v>
      </c>
      <c r="O136" s="33">
        <v>201</v>
      </c>
      <c r="P136" s="33" t="s">
        <v>85</v>
      </c>
      <c r="Q136" s="32"/>
      <c r="R136" s="32"/>
      <c r="S136" s="32"/>
      <c r="T136" s="32"/>
      <c r="U136" s="32"/>
      <c r="V136" s="32"/>
      <c r="W136" s="32"/>
      <c r="X136" s="32"/>
      <c r="Y136" s="32"/>
      <c r="Z136" s="32"/>
      <c r="AA136" s="32"/>
      <c r="AB136" s="32"/>
      <c r="AC136" s="32"/>
      <c r="AD136" s="32"/>
      <c r="AE136" s="32"/>
      <c r="AF136" s="32"/>
      <c r="AG136" s="32"/>
      <c r="AH136" s="32"/>
      <c r="AI136" s="32"/>
      <c r="AJ136" s="32"/>
      <c r="AK136" s="32"/>
      <c r="AL136" s="32" t="s">
        <v>481</v>
      </c>
      <c r="AM136" s="31"/>
      <c r="AN136" s="31"/>
      <c r="AO136" s="31"/>
      <c r="AP136" s="32"/>
      <c r="AQ136" s="31"/>
      <c r="AR136" s="17"/>
      <c r="AS136" s="17"/>
      <c r="AT136" s="34"/>
      <c r="AU136" s="22">
        <f t="shared" ca="1" si="37"/>
        <v>120.70555555555555</v>
      </c>
      <c r="AV136" s="34"/>
      <c r="AW136" s="35">
        <f t="shared" ca="1" si="38"/>
        <v>120.78904109589041</v>
      </c>
      <c r="AX136" s="16" t="s">
        <v>73</v>
      </c>
      <c r="AY136" s="18"/>
      <c r="AZ136" s="18"/>
      <c r="BA136" s="30"/>
      <c r="BB136" s="30"/>
      <c r="BC136" s="18" t="s">
        <v>277</v>
      </c>
      <c r="BD136" s="18"/>
      <c r="BE136" s="30"/>
      <c r="BF136" s="31"/>
      <c r="BG136" s="30"/>
      <c r="BH136" s="17"/>
    </row>
    <row r="137" spans="1:60" s="38" customFormat="1" ht="27.75" customHeight="1" x14ac:dyDescent="0.25">
      <c r="A137" s="39">
        <v>28</v>
      </c>
      <c r="B137" s="30" t="s">
        <v>154</v>
      </c>
      <c r="C137" s="30" t="s">
        <v>155</v>
      </c>
      <c r="D137" s="13" t="s">
        <v>67</v>
      </c>
      <c r="E137" s="13"/>
      <c r="F137" s="32"/>
      <c r="G137" s="30"/>
      <c r="H137" s="18"/>
      <c r="I137" s="18"/>
      <c r="J137" s="18"/>
      <c r="K137" s="32"/>
      <c r="L137" s="30" t="s">
        <v>470</v>
      </c>
      <c r="M137" s="30" t="s">
        <v>157</v>
      </c>
      <c r="N137" s="30" t="s">
        <v>84</v>
      </c>
      <c r="O137" s="33">
        <v>201</v>
      </c>
      <c r="P137" s="33" t="s">
        <v>85</v>
      </c>
      <c r="Q137" s="32"/>
      <c r="R137" s="32"/>
      <c r="S137" s="32"/>
      <c r="T137" s="32"/>
      <c r="U137" s="32"/>
      <c r="V137" s="32"/>
      <c r="W137" s="32"/>
      <c r="X137" s="32"/>
      <c r="Y137" s="32"/>
      <c r="Z137" s="32"/>
      <c r="AA137" s="32"/>
      <c r="AB137" s="32"/>
      <c r="AC137" s="32"/>
      <c r="AD137" s="32"/>
      <c r="AE137" s="32"/>
      <c r="AF137" s="32"/>
      <c r="AG137" s="32"/>
      <c r="AH137" s="32"/>
      <c r="AI137" s="32"/>
      <c r="AJ137" s="32"/>
      <c r="AK137" s="32"/>
      <c r="AL137" s="32" t="s">
        <v>481</v>
      </c>
      <c r="AM137" s="31"/>
      <c r="AN137" s="31"/>
      <c r="AO137" s="31"/>
      <c r="AP137" s="32"/>
      <c r="AQ137" s="31"/>
      <c r="AR137" s="17"/>
      <c r="AS137" s="17"/>
      <c r="AT137" s="34"/>
      <c r="AU137" s="22">
        <f t="shared" ca="1" si="37"/>
        <v>120.70555555555555</v>
      </c>
      <c r="AV137" s="34"/>
      <c r="AW137" s="35">
        <f t="shared" ca="1" si="38"/>
        <v>120.78904109589041</v>
      </c>
      <c r="AX137" s="16" t="s">
        <v>73</v>
      </c>
      <c r="AY137" s="18"/>
      <c r="AZ137" s="18"/>
      <c r="BA137" s="30"/>
      <c r="BB137" s="30"/>
      <c r="BC137" s="18" t="s">
        <v>159</v>
      </c>
      <c r="BD137" s="18"/>
      <c r="BE137" s="30"/>
      <c r="BF137" s="31"/>
      <c r="BG137" s="30"/>
      <c r="BH137" s="17"/>
    </row>
    <row r="138" spans="1:60" s="38" customFormat="1" ht="27.75" customHeight="1" x14ac:dyDescent="0.25">
      <c r="A138" s="39">
        <v>29</v>
      </c>
      <c r="B138" s="30" t="s">
        <v>79</v>
      </c>
      <c r="C138" s="30" t="s">
        <v>167</v>
      </c>
      <c r="D138" s="13" t="s">
        <v>67</v>
      </c>
      <c r="E138" s="13"/>
      <c r="F138" s="32"/>
      <c r="G138" s="30"/>
      <c r="H138" s="18"/>
      <c r="I138" s="18"/>
      <c r="J138" s="18"/>
      <c r="K138" s="32"/>
      <c r="L138" s="30" t="s">
        <v>470</v>
      </c>
      <c r="M138" s="30" t="s">
        <v>83</v>
      </c>
      <c r="N138" s="30" t="s">
        <v>84</v>
      </c>
      <c r="O138" s="33">
        <v>104</v>
      </c>
      <c r="P138" s="33" t="s">
        <v>85</v>
      </c>
      <c r="Q138" s="32"/>
      <c r="R138" s="32"/>
      <c r="S138" s="32"/>
      <c r="T138" s="32"/>
      <c r="U138" s="32"/>
      <c r="V138" s="32"/>
      <c r="W138" s="32"/>
      <c r="X138" s="32"/>
      <c r="Y138" s="32"/>
      <c r="Z138" s="32"/>
      <c r="AA138" s="32"/>
      <c r="AB138" s="32"/>
      <c r="AC138" s="32"/>
      <c r="AD138" s="32"/>
      <c r="AE138" s="32"/>
      <c r="AF138" s="32"/>
      <c r="AG138" s="32"/>
      <c r="AH138" s="32"/>
      <c r="AI138" s="32"/>
      <c r="AJ138" s="32"/>
      <c r="AK138" s="32"/>
      <c r="AL138" s="32" t="s">
        <v>481</v>
      </c>
      <c r="AM138" s="31"/>
      <c r="AN138" s="31"/>
      <c r="AO138" s="31"/>
      <c r="AP138" s="32"/>
      <c r="AQ138" s="31"/>
      <c r="AR138" s="17"/>
      <c r="AS138" s="17"/>
      <c r="AT138" s="34"/>
      <c r="AU138" s="22">
        <f t="shared" ca="1" si="37"/>
        <v>120.70555555555555</v>
      </c>
      <c r="AV138" s="34"/>
      <c r="AW138" s="35">
        <f t="shared" ca="1" si="38"/>
        <v>120.78904109589041</v>
      </c>
      <c r="AX138" s="16" t="s">
        <v>73</v>
      </c>
      <c r="AY138" s="18"/>
      <c r="AZ138" s="18"/>
      <c r="BA138" s="30"/>
      <c r="BB138" s="30"/>
      <c r="BC138" s="18" t="s">
        <v>171</v>
      </c>
      <c r="BD138" s="18"/>
      <c r="BE138" s="30"/>
      <c r="BF138" s="31"/>
      <c r="BG138" s="30"/>
      <c r="BH138" s="17"/>
    </row>
    <row r="139" spans="1:60" s="38" customFormat="1" ht="27.75" customHeight="1" x14ac:dyDescent="0.25">
      <c r="A139" s="39">
        <v>30</v>
      </c>
      <c r="B139" s="30" t="s">
        <v>79</v>
      </c>
      <c r="C139" s="30" t="s">
        <v>104</v>
      </c>
      <c r="D139" s="13" t="s">
        <v>67</v>
      </c>
      <c r="E139" s="13"/>
      <c r="F139" s="32"/>
      <c r="G139" s="30"/>
      <c r="H139" s="18"/>
      <c r="I139" s="18"/>
      <c r="J139" s="18"/>
      <c r="K139" s="32"/>
      <c r="L139" s="30" t="s">
        <v>470</v>
      </c>
      <c r="M139" s="30" t="s">
        <v>83</v>
      </c>
      <c r="N139" s="30" t="s">
        <v>84</v>
      </c>
      <c r="O139" s="33">
        <v>104</v>
      </c>
      <c r="P139" s="33" t="s">
        <v>85</v>
      </c>
      <c r="Q139" s="32"/>
      <c r="R139" s="32"/>
      <c r="S139" s="32"/>
      <c r="T139" s="32"/>
      <c r="U139" s="32"/>
      <c r="V139" s="32"/>
      <c r="W139" s="32"/>
      <c r="X139" s="32"/>
      <c r="Y139" s="32"/>
      <c r="Z139" s="32"/>
      <c r="AA139" s="32"/>
      <c r="AB139" s="32"/>
      <c r="AC139" s="32"/>
      <c r="AD139" s="32"/>
      <c r="AE139" s="32"/>
      <c r="AF139" s="32"/>
      <c r="AG139" s="32"/>
      <c r="AH139" s="32"/>
      <c r="AI139" s="32"/>
      <c r="AJ139" s="32"/>
      <c r="AK139" s="32"/>
      <c r="AL139" s="32">
        <v>2159933</v>
      </c>
      <c r="AM139" s="31"/>
      <c r="AN139" s="31"/>
      <c r="AO139" s="31"/>
      <c r="AP139" s="32"/>
      <c r="AQ139" s="31"/>
      <c r="AR139" s="17"/>
      <c r="AS139" s="17"/>
      <c r="AT139" s="34"/>
      <c r="AU139" s="22">
        <f t="shared" ca="1" si="37"/>
        <v>120.70555555555555</v>
      </c>
      <c r="AV139" s="34"/>
      <c r="AW139" s="35">
        <f t="shared" ca="1" si="38"/>
        <v>120.78904109589041</v>
      </c>
      <c r="AX139" s="16" t="s">
        <v>73</v>
      </c>
      <c r="AY139" s="18"/>
      <c r="AZ139" s="18"/>
      <c r="BA139" s="30"/>
      <c r="BB139" s="30"/>
      <c r="BC139" s="18" t="s">
        <v>171</v>
      </c>
      <c r="BD139" s="18"/>
      <c r="BE139" s="30"/>
      <c r="BF139" s="31"/>
      <c r="BG139" s="30"/>
      <c r="BH139" s="17"/>
    </row>
    <row r="140" spans="1:60" s="38" customFormat="1" ht="27.75" customHeight="1" x14ac:dyDescent="0.25">
      <c r="A140" s="39">
        <v>31</v>
      </c>
      <c r="B140" s="30" t="s">
        <v>79</v>
      </c>
      <c r="C140" s="30" t="s">
        <v>104</v>
      </c>
      <c r="D140" s="13" t="s">
        <v>67</v>
      </c>
      <c r="E140" s="13"/>
      <c r="F140" s="32"/>
      <c r="G140" s="30"/>
      <c r="H140" s="18"/>
      <c r="I140" s="18"/>
      <c r="J140" s="18"/>
      <c r="K140" s="32"/>
      <c r="L140" s="30" t="s">
        <v>470</v>
      </c>
      <c r="M140" s="30" t="s">
        <v>83</v>
      </c>
      <c r="N140" s="30" t="s">
        <v>84</v>
      </c>
      <c r="O140" s="33">
        <v>104</v>
      </c>
      <c r="P140" s="33" t="s">
        <v>85</v>
      </c>
      <c r="Q140" s="32"/>
      <c r="R140" s="32"/>
      <c r="S140" s="32"/>
      <c r="T140" s="32"/>
      <c r="U140" s="32"/>
      <c r="V140" s="32"/>
      <c r="W140" s="32"/>
      <c r="X140" s="32"/>
      <c r="Y140" s="32"/>
      <c r="Z140" s="32"/>
      <c r="AA140" s="32"/>
      <c r="AB140" s="32"/>
      <c r="AC140" s="32"/>
      <c r="AD140" s="32"/>
      <c r="AE140" s="32"/>
      <c r="AF140" s="32"/>
      <c r="AG140" s="32"/>
      <c r="AH140" s="32"/>
      <c r="AI140" s="32"/>
      <c r="AJ140" s="32"/>
      <c r="AK140" s="32"/>
      <c r="AL140" s="32">
        <v>2159933</v>
      </c>
      <c r="AM140" s="31"/>
      <c r="AN140" s="31"/>
      <c r="AO140" s="31"/>
      <c r="AP140" s="32"/>
      <c r="AQ140" s="31"/>
      <c r="AR140" s="17"/>
      <c r="AS140" s="17"/>
      <c r="AT140" s="34"/>
      <c r="AU140" s="22">
        <f t="shared" ca="1" si="37"/>
        <v>120.70555555555555</v>
      </c>
      <c r="AV140" s="34"/>
      <c r="AW140" s="35">
        <f t="shared" ca="1" si="38"/>
        <v>120.78904109589041</v>
      </c>
      <c r="AX140" s="16" t="s">
        <v>73</v>
      </c>
      <c r="AY140" s="18"/>
      <c r="AZ140" s="18"/>
      <c r="BA140" s="30"/>
      <c r="BB140" s="30"/>
      <c r="BC140" s="18" t="s">
        <v>171</v>
      </c>
      <c r="BD140" s="18"/>
      <c r="BE140" s="30"/>
      <c r="BF140" s="31"/>
      <c r="BG140" s="30"/>
      <c r="BH140" s="17"/>
    </row>
    <row r="141" spans="1:60" s="38" customFormat="1" ht="27.75" customHeight="1" x14ac:dyDescent="0.25">
      <c r="A141" s="39">
        <v>32</v>
      </c>
      <c r="B141" s="30" t="s">
        <v>79</v>
      </c>
      <c r="C141" s="30" t="s">
        <v>104</v>
      </c>
      <c r="D141" s="13" t="s">
        <v>67</v>
      </c>
      <c r="E141" s="13"/>
      <c r="F141" s="32"/>
      <c r="G141" s="30"/>
      <c r="H141" s="18"/>
      <c r="I141" s="18"/>
      <c r="J141" s="18"/>
      <c r="K141" s="32"/>
      <c r="L141" s="30" t="s">
        <v>470</v>
      </c>
      <c r="M141" s="30" t="s">
        <v>83</v>
      </c>
      <c r="N141" s="30" t="s">
        <v>84</v>
      </c>
      <c r="O141" s="33">
        <v>104</v>
      </c>
      <c r="P141" s="33" t="s">
        <v>106</v>
      </c>
      <c r="Q141" s="32"/>
      <c r="R141" s="32"/>
      <c r="S141" s="32"/>
      <c r="T141" s="32"/>
      <c r="U141" s="32"/>
      <c r="V141" s="32"/>
      <c r="W141" s="32"/>
      <c r="X141" s="32"/>
      <c r="Y141" s="32"/>
      <c r="Z141" s="32"/>
      <c r="AA141" s="32"/>
      <c r="AB141" s="32"/>
      <c r="AC141" s="32"/>
      <c r="AD141" s="32"/>
      <c r="AE141" s="32"/>
      <c r="AF141" s="32"/>
      <c r="AG141" s="32"/>
      <c r="AH141" s="32"/>
      <c r="AI141" s="32"/>
      <c r="AJ141" s="32"/>
      <c r="AK141" s="32"/>
      <c r="AL141" s="32">
        <v>1974169</v>
      </c>
      <c r="AM141" s="31"/>
      <c r="AN141" s="31"/>
      <c r="AO141" s="31"/>
      <c r="AP141" s="32"/>
      <c r="AQ141" s="31"/>
      <c r="AR141" s="17"/>
      <c r="AS141" s="17"/>
      <c r="AT141" s="34"/>
      <c r="AU141" s="22">
        <f t="shared" ca="1" si="37"/>
        <v>120.70555555555555</v>
      </c>
      <c r="AV141" s="34"/>
      <c r="AW141" s="35">
        <f t="shared" ca="1" si="38"/>
        <v>120.78904109589041</v>
      </c>
      <c r="AX141" s="16" t="s">
        <v>73</v>
      </c>
      <c r="AY141" s="18"/>
      <c r="AZ141" s="18"/>
      <c r="BA141" s="30"/>
      <c r="BB141" s="30"/>
      <c r="BC141" s="18" t="s">
        <v>110</v>
      </c>
      <c r="BD141" s="18"/>
      <c r="BE141" s="30"/>
      <c r="BF141" s="31"/>
      <c r="BG141" s="30"/>
      <c r="BH141" s="17"/>
    </row>
    <row r="142" spans="1:60" s="38" customFormat="1" ht="27.75" customHeight="1" x14ac:dyDescent="0.25">
      <c r="A142" s="39">
        <v>33</v>
      </c>
      <c r="B142" s="30" t="s">
        <v>79</v>
      </c>
      <c r="C142" s="30" t="s">
        <v>104</v>
      </c>
      <c r="D142" s="13" t="s">
        <v>67</v>
      </c>
      <c r="E142" s="13"/>
      <c r="F142" s="32"/>
      <c r="G142" s="30"/>
      <c r="H142" s="18"/>
      <c r="I142" s="18"/>
      <c r="J142" s="18"/>
      <c r="K142" s="32"/>
      <c r="L142" s="30" t="s">
        <v>470</v>
      </c>
      <c r="M142" s="30" t="s">
        <v>83</v>
      </c>
      <c r="N142" s="30" t="s">
        <v>84</v>
      </c>
      <c r="O142" s="33">
        <v>104</v>
      </c>
      <c r="P142" s="33" t="s">
        <v>106</v>
      </c>
      <c r="Q142" s="32"/>
      <c r="R142" s="32"/>
      <c r="S142" s="32"/>
      <c r="T142" s="32"/>
      <c r="U142" s="32"/>
      <c r="V142" s="32"/>
      <c r="W142" s="32"/>
      <c r="X142" s="32"/>
      <c r="Y142" s="32"/>
      <c r="Z142" s="32"/>
      <c r="AA142" s="32"/>
      <c r="AB142" s="32"/>
      <c r="AC142" s="32"/>
      <c r="AD142" s="32"/>
      <c r="AE142" s="32"/>
      <c r="AF142" s="32"/>
      <c r="AG142" s="32"/>
      <c r="AH142" s="32"/>
      <c r="AI142" s="32"/>
      <c r="AJ142" s="32"/>
      <c r="AK142" s="32"/>
      <c r="AL142" s="32">
        <v>1974169</v>
      </c>
      <c r="AM142" s="31"/>
      <c r="AN142" s="31"/>
      <c r="AO142" s="31"/>
      <c r="AP142" s="32"/>
      <c r="AQ142" s="31"/>
      <c r="AR142" s="17"/>
      <c r="AS142" s="17"/>
      <c r="AT142" s="34"/>
      <c r="AU142" s="22">
        <f t="shared" ca="1" si="37"/>
        <v>120.70555555555555</v>
      </c>
      <c r="AV142" s="34"/>
      <c r="AW142" s="35">
        <f t="shared" ca="1" si="38"/>
        <v>120.78904109589041</v>
      </c>
      <c r="AX142" s="16" t="s">
        <v>73</v>
      </c>
      <c r="AY142" s="18"/>
      <c r="AZ142" s="18"/>
      <c r="BA142" s="30"/>
      <c r="BB142" s="30"/>
      <c r="BC142" s="18" t="s">
        <v>110</v>
      </c>
      <c r="BD142" s="18"/>
      <c r="BE142" s="30"/>
      <c r="BF142" s="31"/>
      <c r="BG142" s="30"/>
      <c r="BH142" s="17"/>
    </row>
    <row r="143" spans="1:60" s="38" customFormat="1" ht="27.75" customHeight="1" x14ac:dyDescent="0.25">
      <c r="A143" s="39">
        <v>34</v>
      </c>
      <c r="B143" s="30" t="s">
        <v>79</v>
      </c>
      <c r="C143" s="30" t="s">
        <v>104</v>
      </c>
      <c r="D143" s="13" t="s">
        <v>67</v>
      </c>
      <c r="E143" s="13"/>
      <c r="F143" s="32"/>
      <c r="G143" s="30"/>
      <c r="H143" s="18"/>
      <c r="I143" s="18"/>
      <c r="J143" s="18"/>
      <c r="K143" s="32"/>
      <c r="L143" s="30" t="s">
        <v>470</v>
      </c>
      <c r="M143" s="30" t="s">
        <v>83</v>
      </c>
      <c r="N143" s="30" t="s">
        <v>84</v>
      </c>
      <c r="O143" s="33">
        <v>104</v>
      </c>
      <c r="P143" s="33" t="s">
        <v>106</v>
      </c>
      <c r="Q143" s="32"/>
      <c r="R143" s="32"/>
      <c r="S143" s="32"/>
      <c r="T143" s="32"/>
      <c r="U143" s="32"/>
      <c r="V143" s="32"/>
      <c r="W143" s="32"/>
      <c r="X143" s="32"/>
      <c r="Y143" s="32"/>
      <c r="Z143" s="32"/>
      <c r="AA143" s="32"/>
      <c r="AB143" s="32"/>
      <c r="AC143" s="32"/>
      <c r="AD143" s="32"/>
      <c r="AE143" s="32"/>
      <c r="AF143" s="32"/>
      <c r="AG143" s="32"/>
      <c r="AH143" s="32"/>
      <c r="AI143" s="32"/>
      <c r="AJ143" s="32"/>
      <c r="AK143" s="32"/>
      <c r="AL143" s="32">
        <v>1974169</v>
      </c>
      <c r="AM143" s="31"/>
      <c r="AN143" s="31"/>
      <c r="AO143" s="31"/>
      <c r="AP143" s="32"/>
      <c r="AQ143" s="31"/>
      <c r="AR143" s="17"/>
      <c r="AS143" s="17"/>
      <c r="AT143" s="34"/>
      <c r="AU143" s="22">
        <f t="shared" ca="1" si="37"/>
        <v>120.70555555555555</v>
      </c>
      <c r="AV143" s="34"/>
      <c r="AW143" s="35">
        <f t="shared" ca="1" si="38"/>
        <v>120.78904109589041</v>
      </c>
      <c r="AX143" s="16" t="s">
        <v>73</v>
      </c>
      <c r="AY143" s="18"/>
      <c r="AZ143" s="18"/>
      <c r="BA143" s="30"/>
      <c r="BB143" s="30"/>
      <c r="BC143" s="18" t="s">
        <v>110</v>
      </c>
      <c r="BD143" s="18"/>
      <c r="BE143" s="30"/>
      <c r="BF143" s="31"/>
      <c r="BG143" s="30"/>
      <c r="BH143" s="17"/>
    </row>
    <row r="144" spans="1:60" s="38" customFormat="1" ht="27.75" customHeight="1" x14ac:dyDescent="0.25">
      <c r="A144" s="39">
        <v>35</v>
      </c>
      <c r="B144" s="30" t="s">
        <v>79</v>
      </c>
      <c r="C144" s="30" t="s">
        <v>104</v>
      </c>
      <c r="D144" s="13" t="s">
        <v>67</v>
      </c>
      <c r="E144" s="13"/>
      <c r="F144" s="32"/>
      <c r="G144" s="30"/>
      <c r="H144" s="18"/>
      <c r="I144" s="18"/>
      <c r="J144" s="18"/>
      <c r="K144" s="32"/>
      <c r="L144" s="30" t="s">
        <v>470</v>
      </c>
      <c r="M144" s="30" t="s">
        <v>83</v>
      </c>
      <c r="N144" s="30" t="s">
        <v>84</v>
      </c>
      <c r="O144" s="33">
        <v>104</v>
      </c>
      <c r="P144" s="33" t="s">
        <v>106</v>
      </c>
      <c r="Q144" s="32"/>
      <c r="R144" s="32"/>
      <c r="S144" s="32"/>
      <c r="T144" s="32"/>
      <c r="U144" s="32"/>
      <c r="V144" s="32"/>
      <c r="W144" s="32"/>
      <c r="X144" s="32"/>
      <c r="Y144" s="32"/>
      <c r="Z144" s="32"/>
      <c r="AA144" s="32"/>
      <c r="AB144" s="32"/>
      <c r="AC144" s="32"/>
      <c r="AD144" s="32"/>
      <c r="AE144" s="32"/>
      <c r="AF144" s="32"/>
      <c r="AG144" s="32"/>
      <c r="AH144" s="32"/>
      <c r="AI144" s="32"/>
      <c r="AJ144" s="32"/>
      <c r="AK144" s="32"/>
      <c r="AL144" s="32">
        <v>1974169</v>
      </c>
      <c r="AM144" s="31"/>
      <c r="AN144" s="31"/>
      <c r="AO144" s="31"/>
      <c r="AP144" s="32"/>
      <c r="AQ144" s="31"/>
      <c r="AR144" s="17"/>
      <c r="AS144" s="17"/>
      <c r="AT144" s="34"/>
      <c r="AU144" s="22">
        <f t="shared" ca="1" si="37"/>
        <v>120.70555555555555</v>
      </c>
      <c r="AV144" s="34"/>
      <c r="AW144" s="35">
        <f t="shared" ca="1" si="38"/>
        <v>120.78904109589041</v>
      </c>
      <c r="AX144" s="16" t="s">
        <v>73</v>
      </c>
      <c r="AY144" s="18"/>
      <c r="AZ144" s="18"/>
      <c r="BA144" s="30"/>
      <c r="BB144" s="30"/>
      <c r="BC144" s="18" t="s">
        <v>110</v>
      </c>
      <c r="BD144" s="18"/>
      <c r="BE144" s="30"/>
      <c r="BF144" s="31"/>
      <c r="BG144" s="30"/>
      <c r="BH144" s="17"/>
    </row>
    <row r="145" spans="1:60" s="38" customFormat="1" ht="27.75" customHeight="1" x14ac:dyDescent="0.25">
      <c r="A145" s="39">
        <v>36</v>
      </c>
      <c r="B145" s="30" t="s">
        <v>79</v>
      </c>
      <c r="C145" s="30" t="s">
        <v>104</v>
      </c>
      <c r="D145" s="13" t="s">
        <v>67</v>
      </c>
      <c r="E145" s="13"/>
      <c r="F145" s="32"/>
      <c r="G145" s="30"/>
      <c r="H145" s="18"/>
      <c r="I145" s="18"/>
      <c r="J145" s="18"/>
      <c r="K145" s="32"/>
      <c r="L145" s="30" t="s">
        <v>470</v>
      </c>
      <c r="M145" s="30" t="s">
        <v>83</v>
      </c>
      <c r="N145" s="30" t="s">
        <v>84</v>
      </c>
      <c r="O145" s="33">
        <v>104</v>
      </c>
      <c r="P145" s="33" t="s">
        <v>106</v>
      </c>
      <c r="Q145" s="32"/>
      <c r="R145" s="32"/>
      <c r="S145" s="32"/>
      <c r="T145" s="32"/>
      <c r="U145" s="32"/>
      <c r="V145" s="32"/>
      <c r="W145" s="32"/>
      <c r="X145" s="32"/>
      <c r="Y145" s="32"/>
      <c r="Z145" s="32"/>
      <c r="AA145" s="32"/>
      <c r="AB145" s="32"/>
      <c r="AC145" s="32"/>
      <c r="AD145" s="32"/>
      <c r="AE145" s="32"/>
      <c r="AF145" s="32"/>
      <c r="AG145" s="32"/>
      <c r="AH145" s="32"/>
      <c r="AI145" s="32"/>
      <c r="AJ145" s="32"/>
      <c r="AK145" s="32"/>
      <c r="AL145" s="32">
        <v>1974169</v>
      </c>
      <c r="AM145" s="31"/>
      <c r="AN145" s="31"/>
      <c r="AO145" s="31"/>
      <c r="AP145" s="32"/>
      <c r="AQ145" s="31"/>
      <c r="AR145" s="17"/>
      <c r="AS145" s="17"/>
      <c r="AT145" s="34"/>
      <c r="AU145" s="22">
        <f t="shared" ca="1" si="37"/>
        <v>120.70555555555555</v>
      </c>
      <c r="AV145" s="34"/>
      <c r="AW145" s="35">
        <f t="shared" ca="1" si="38"/>
        <v>120.78904109589041</v>
      </c>
      <c r="AX145" s="16" t="s">
        <v>73</v>
      </c>
      <c r="AY145" s="18"/>
      <c r="AZ145" s="18"/>
      <c r="BA145" s="30"/>
      <c r="BB145" s="30"/>
      <c r="BC145" s="18" t="s">
        <v>110</v>
      </c>
      <c r="BD145" s="18"/>
      <c r="BE145" s="30"/>
      <c r="BF145" s="31"/>
      <c r="BG145" s="30"/>
      <c r="BH145" s="17"/>
    </row>
    <row r="146" spans="1:60" s="38" customFormat="1" ht="27.75" customHeight="1" x14ac:dyDescent="0.25">
      <c r="A146" s="39">
        <v>37</v>
      </c>
      <c r="B146" s="30" t="s">
        <v>79</v>
      </c>
      <c r="C146" s="30" t="s">
        <v>104</v>
      </c>
      <c r="D146" s="13" t="s">
        <v>67</v>
      </c>
      <c r="E146" s="13"/>
      <c r="F146" s="32"/>
      <c r="G146" s="30"/>
      <c r="H146" s="18"/>
      <c r="I146" s="18"/>
      <c r="J146" s="18"/>
      <c r="K146" s="32"/>
      <c r="L146" s="30" t="s">
        <v>470</v>
      </c>
      <c r="M146" s="30" t="s">
        <v>83</v>
      </c>
      <c r="N146" s="30" t="s">
        <v>84</v>
      </c>
      <c r="O146" s="33">
        <v>104</v>
      </c>
      <c r="P146" s="33" t="s">
        <v>106</v>
      </c>
      <c r="Q146" s="32"/>
      <c r="R146" s="32"/>
      <c r="S146" s="32"/>
      <c r="T146" s="32"/>
      <c r="U146" s="32"/>
      <c r="V146" s="32"/>
      <c r="W146" s="32"/>
      <c r="X146" s="32"/>
      <c r="Y146" s="32"/>
      <c r="Z146" s="32"/>
      <c r="AA146" s="32"/>
      <c r="AB146" s="32"/>
      <c r="AC146" s="32"/>
      <c r="AD146" s="32"/>
      <c r="AE146" s="32"/>
      <c r="AF146" s="32"/>
      <c r="AG146" s="32"/>
      <c r="AH146" s="32"/>
      <c r="AI146" s="32"/>
      <c r="AJ146" s="32"/>
      <c r="AK146" s="32"/>
      <c r="AL146" s="32">
        <v>1974169</v>
      </c>
      <c r="AM146" s="31"/>
      <c r="AN146" s="31"/>
      <c r="AO146" s="31"/>
      <c r="AP146" s="32"/>
      <c r="AQ146" s="31"/>
      <c r="AR146" s="17"/>
      <c r="AS146" s="17"/>
      <c r="AT146" s="34"/>
      <c r="AU146" s="22">
        <f t="shared" ca="1" si="37"/>
        <v>120.70555555555555</v>
      </c>
      <c r="AV146" s="34"/>
      <c r="AW146" s="35">
        <f t="shared" ca="1" si="38"/>
        <v>120.78904109589041</v>
      </c>
      <c r="AX146" s="16" t="s">
        <v>73</v>
      </c>
      <c r="AY146" s="18"/>
      <c r="AZ146" s="18"/>
      <c r="BA146" s="30"/>
      <c r="BB146" s="30"/>
      <c r="BC146" s="18" t="s">
        <v>110</v>
      </c>
      <c r="BD146" s="18"/>
      <c r="BE146" s="30"/>
      <c r="BF146" s="31"/>
      <c r="BG146" s="30"/>
      <c r="BH146" s="17"/>
    </row>
    <row r="147" spans="1:60" s="38" customFormat="1" ht="27.75" customHeight="1" x14ac:dyDescent="0.25">
      <c r="A147" s="39">
        <v>38</v>
      </c>
      <c r="B147" s="30" t="s">
        <v>79</v>
      </c>
      <c r="C147" s="30" t="s">
        <v>104</v>
      </c>
      <c r="D147" s="13" t="s">
        <v>226</v>
      </c>
      <c r="E147" s="13"/>
      <c r="F147" s="32"/>
      <c r="G147" s="30"/>
      <c r="H147" s="18"/>
      <c r="I147" s="18"/>
      <c r="J147" s="18"/>
      <c r="K147" s="32"/>
      <c r="L147" s="30" t="s">
        <v>470</v>
      </c>
      <c r="M147" s="30" t="s">
        <v>83</v>
      </c>
      <c r="N147" s="30" t="s">
        <v>84</v>
      </c>
      <c r="O147" s="33">
        <v>104</v>
      </c>
      <c r="P147" s="31" t="s">
        <v>106</v>
      </c>
      <c r="Q147" s="32"/>
      <c r="R147" s="32">
        <v>647520</v>
      </c>
      <c r="S147" s="32">
        <v>726581</v>
      </c>
      <c r="T147" s="32">
        <f>S147*1.0765</f>
        <v>782164.44649999996</v>
      </c>
      <c r="U147" s="32">
        <v>837854.07680000004</v>
      </c>
      <c r="V147" s="32">
        <v>837854</v>
      </c>
      <c r="W147" s="32">
        <f>+V147*0.07</f>
        <v>58649.780000000006</v>
      </c>
      <c r="X147" s="32">
        <f>+V147+W147</f>
        <v>896503.78</v>
      </c>
      <c r="Y147" s="32">
        <v>954777</v>
      </c>
      <c r="Z147" s="32">
        <v>1021611</v>
      </c>
      <c r="AA147" s="32">
        <v>1093124</v>
      </c>
      <c r="AB147" s="32">
        <v>1166801</v>
      </c>
      <c r="AC147" s="32">
        <v>1256295</v>
      </c>
      <c r="AD147" s="32"/>
      <c r="AE147" s="32">
        <f>(AC147*3.64%)+AC147</f>
        <v>1302024.138</v>
      </c>
      <c r="AF147" s="32">
        <v>1354105</v>
      </c>
      <c r="AG147" s="32">
        <v>1421810</v>
      </c>
      <c r="AH147" s="32">
        <v>1478967</v>
      </c>
      <c r="AI147" s="32">
        <v>1545520.5149999999</v>
      </c>
      <c r="AJ147" s="32"/>
      <c r="AK147" s="32">
        <v>1742226</v>
      </c>
      <c r="AL147" s="32">
        <v>1864182</v>
      </c>
      <c r="AM147" s="31"/>
      <c r="AN147" s="31"/>
      <c r="AO147" s="31"/>
      <c r="AP147" s="32"/>
      <c r="AQ147" s="31"/>
      <c r="AR147" s="17"/>
      <c r="AS147" s="17"/>
      <c r="AT147" s="34">
        <v>1974169</v>
      </c>
      <c r="AU147" s="22">
        <f t="shared" ca="1" si="37"/>
        <v>-5284.3805555555555</v>
      </c>
      <c r="AV147" s="34"/>
      <c r="AW147" s="35">
        <f t="shared" ca="1" si="38"/>
        <v>120.78904109589041</v>
      </c>
      <c r="AX147" s="16" t="s">
        <v>73</v>
      </c>
      <c r="AY147" s="18"/>
      <c r="AZ147" s="18"/>
      <c r="BA147" s="30"/>
      <c r="BB147" s="30"/>
      <c r="BC147" s="18" t="s">
        <v>110</v>
      </c>
      <c r="BD147" s="18"/>
      <c r="BE147" s="30"/>
      <c r="BF147" s="31"/>
      <c r="BG147" s="30"/>
      <c r="BH147" s="17"/>
    </row>
    <row r="148" spans="1:60" s="38" customFormat="1" ht="27.75" customHeight="1" x14ac:dyDescent="0.25">
      <c r="A148" s="39">
        <v>39</v>
      </c>
      <c r="B148" s="30" t="s">
        <v>79</v>
      </c>
      <c r="C148" s="30" t="s">
        <v>104</v>
      </c>
      <c r="D148" s="13" t="s">
        <v>67</v>
      </c>
      <c r="E148" s="13"/>
      <c r="F148" s="32"/>
      <c r="G148" s="30"/>
      <c r="H148" s="18"/>
      <c r="I148" s="18"/>
      <c r="J148" s="18"/>
      <c r="K148" s="32"/>
      <c r="L148" s="30" t="s">
        <v>470</v>
      </c>
      <c r="M148" s="30" t="s">
        <v>83</v>
      </c>
      <c r="N148" s="30" t="s">
        <v>84</v>
      </c>
      <c r="O148" s="33">
        <v>104</v>
      </c>
      <c r="P148" s="31" t="s">
        <v>106</v>
      </c>
      <c r="Q148" s="32"/>
      <c r="R148" s="32">
        <v>647520</v>
      </c>
      <c r="S148" s="32">
        <v>726581</v>
      </c>
      <c r="T148" s="32">
        <f>S148*1.0765</f>
        <v>782164.44649999996</v>
      </c>
      <c r="U148" s="32">
        <v>837854.07680000004</v>
      </c>
      <c r="V148" s="32">
        <v>837854</v>
      </c>
      <c r="W148" s="32">
        <f>+V148*0.07</f>
        <v>58649.780000000006</v>
      </c>
      <c r="X148" s="32">
        <f>+V148+W148</f>
        <v>896503.78</v>
      </c>
      <c r="Y148" s="32">
        <v>954777</v>
      </c>
      <c r="Z148" s="32">
        <v>1021611</v>
      </c>
      <c r="AA148" s="32">
        <v>1093124</v>
      </c>
      <c r="AB148" s="32">
        <v>1166801</v>
      </c>
      <c r="AC148" s="32">
        <v>1256295</v>
      </c>
      <c r="AD148" s="32"/>
      <c r="AE148" s="32">
        <f>(AC148*3.64%)+AC148</f>
        <v>1302024.138</v>
      </c>
      <c r="AF148" s="32">
        <v>1354105</v>
      </c>
      <c r="AG148" s="32">
        <v>1421810</v>
      </c>
      <c r="AH148" s="32">
        <v>1478967</v>
      </c>
      <c r="AI148" s="32">
        <v>1545520.5149999999</v>
      </c>
      <c r="AJ148" s="32"/>
      <c r="AK148" s="32">
        <v>1742226</v>
      </c>
      <c r="AL148" s="32">
        <v>1864182</v>
      </c>
      <c r="AM148" s="31"/>
      <c r="AN148" s="31"/>
      <c r="AO148" s="31"/>
      <c r="AP148" s="32"/>
      <c r="AQ148" s="31"/>
      <c r="AR148" s="17"/>
      <c r="AS148" s="17"/>
      <c r="AT148" s="34">
        <v>1974169</v>
      </c>
      <c r="AU148" s="22">
        <f t="shared" ca="1" si="37"/>
        <v>-5284.3805555555555</v>
      </c>
      <c r="AV148" s="34"/>
      <c r="AW148" s="35">
        <f t="shared" ca="1" si="38"/>
        <v>120.78904109589041</v>
      </c>
      <c r="AX148" s="16" t="s">
        <v>73</v>
      </c>
      <c r="AY148" s="18"/>
      <c r="AZ148" s="18"/>
      <c r="BA148" s="30"/>
      <c r="BB148" s="30"/>
      <c r="BC148" s="18" t="s">
        <v>110</v>
      </c>
      <c r="BD148" s="18"/>
      <c r="BE148" s="30"/>
      <c r="BF148" s="31"/>
      <c r="BG148" s="30"/>
      <c r="BH148" s="17"/>
    </row>
    <row r="149" spans="1:60" s="38" customFormat="1" ht="27.75" customHeight="1" x14ac:dyDescent="0.25">
      <c r="A149" s="39">
        <v>40</v>
      </c>
      <c r="B149" s="30" t="s">
        <v>79</v>
      </c>
      <c r="C149" s="30" t="s">
        <v>80</v>
      </c>
      <c r="D149" s="13" t="s">
        <v>67</v>
      </c>
      <c r="E149" s="13"/>
      <c r="F149" s="32"/>
      <c r="G149" s="30"/>
      <c r="H149" s="18"/>
      <c r="I149" s="18"/>
      <c r="J149" s="18"/>
      <c r="K149" s="32"/>
      <c r="L149" s="30" t="s">
        <v>470</v>
      </c>
      <c r="M149" s="16" t="s">
        <v>71</v>
      </c>
      <c r="N149" s="30" t="s">
        <v>72</v>
      </c>
      <c r="O149" s="33">
        <v>406</v>
      </c>
      <c r="P149" s="33" t="s">
        <v>279</v>
      </c>
      <c r="Q149" s="32"/>
      <c r="R149" s="32"/>
      <c r="S149" s="32"/>
      <c r="T149" s="32"/>
      <c r="U149" s="32"/>
      <c r="V149" s="32"/>
      <c r="W149" s="32"/>
      <c r="X149" s="32"/>
      <c r="Y149" s="32"/>
      <c r="Z149" s="32"/>
      <c r="AA149" s="32"/>
      <c r="AB149" s="32"/>
      <c r="AC149" s="32"/>
      <c r="AD149" s="32"/>
      <c r="AE149" s="32"/>
      <c r="AF149" s="32"/>
      <c r="AG149" s="32"/>
      <c r="AH149" s="32"/>
      <c r="AI149" s="32"/>
      <c r="AJ149" s="32"/>
      <c r="AK149" s="32"/>
      <c r="AL149" s="32" t="s">
        <v>483</v>
      </c>
      <c r="AM149" s="31"/>
      <c r="AN149" s="31"/>
      <c r="AO149" s="31"/>
      <c r="AP149" s="32"/>
      <c r="AQ149" s="31"/>
      <c r="AR149" s="17"/>
      <c r="AS149" s="17"/>
      <c r="AT149" s="34"/>
      <c r="AU149" s="22">
        <f t="shared" ca="1" si="37"/>
        <v>120.70555555555555</v>
      </c>
      <c r="AV149" s="34"/>
      <c r="AW149" s="35">
        <f t="shared" ca="1" si="38"/>
        <v>120.78904109589041</v>
      </c>
      <c r="AX149" s="16" t="s">
        <v>73</v>
      </c>
      <c r="AY149" s="18"/>
      <c r="AZ149" s="18"/>
      <c r="BA149" s="30"/>
      <c r="BB149" s="30"/>
      <c r="BC149" s="18" t="s">
        <v>397</v>
      </c>
      <c r="BD149" s="18" t="s">
        <v>72</v>
      </c>
      <c r="BE149" s="30"/>
      <c r="BF149" s="31"/>
      <c r="BG149" s="30"/>
      <c r="BH149" s="17"/>
    </row>
    <row r="150" spans="1:60" s="38" customFormat="1" ht="27.75" customHeight="1" x14ac:dyDescent="0.25">
      <c r="A150" s="39">
        <v>41</v>
      </c>
      <c r="B150" s="30" t="s">
        <v>79</v>
      </c>
      <c r="C150" s="30" t="s">
        <v>80</v>
      </c>
      <c r="D150" s="13" t="s">
        <v>67</v>
      </c>
      <c r="E150" s="13"/>
      <c r="F150" s="32"/>
      <c r="G150" s="30"/>
      <c r="H150" s="18"/>
      <c r="I150" s="18"/>
      <c r="J150" s="18"/>
      <c r="K150" s="32"/>
      <c r="L150" s="30" t="s">
        <v>470</v>
      </c>
      <c r="M150" s="30" t="s">
        <v>99</v>
      </c>
      <c r="N150" s="30" t="s">
        <v>84</v>
      </c>
      <c r="O150" s="33">
        <v>104</v>
      </c>
      <c r="P150" s="33" t="s">
        <v>121</v>
      </c>
      <c r="Q150" s="32"/>
      <c r="R150" s="32"/>
      <c r="S150" s="32"/>
      <c r="T150" s="32"/>
      <c r="U150" s="32"/>
      <c r="V150" s="32"/>
      <c r="W150" s="32"/>
      <c r="X150" s="32"/>
      <c r="Y150" s="32"/>
      <c r="Z150" s="32"/>
      <c r="AA150" s="32"/>
      <c r="AB150" s="32"/>
      <c r="AC150" s="32"/>
      <c r="AD150" s="32"/>
      <c r="AE150" s="32"/>
      <c r="AF150" s="32"/>
      <c r="AG150" s="32"/>
      <c r="AH150" s="32"/>
      <c r="AI150" s="32"/>
      <c r="AJ150" s="32"/>
      <c r="AK150" s="32"/>
      <c r="AL150" s="32" t="s">
        <v>485</v>
      </c>
      <c r="AM150" s="31"/>
      <c r="AN150" s="31"/>
      <c r="AO150" s="31"/>
      <c r="AP150" s="32"/>
      <c r="AQ150" s="31"/>
      <c r="AR150" s="17"/>
      <c r="AS150" s="17"/>
      <c r="AT150" s="34"/>
      <c r="AU150" s="22">
        <f t="shared" ca="1" si="37"/>
        <v>120.70555555555555</v>
      </c>
      <c r="AV150" s="34"/>
      <c r="AW150" s="35">
        <f t="shared" ca="1" si="38"/>
        <v>120.78904109589041</v>
      </c>
      <c r="AX150" s="16" t="s">
        <v>73</v>
      </c>
      <c r="AY150" s="18"/>
      <c r="AZ150" s="18"/>
      <c r="BA150" s="30"/>
      <c r="BB150" s="30"/>
      <c r="BC150" s="18" t="s">
        <v>486</v>
      </c>
      <c r="BD150" s="18"/>
      <c r="BE150" s="30"/>
      <c r="BF150" s="31"/>
      <c r="BG150" s="30"/>
      <c r="BH150" s="17"/>
    </row>
    <row r="151" spans="1:60" s="38" customFormat="1" ht="27.75" customHeight="1" x14ac:dyDescent="0.25">
      <c r="A151" s="39">
        <v>42</v>
      </c>
      <c r="B151" s="30" t="s">
        <v>79</v>
      </c>
      <c r="C151" s="30" t="s">
        <v>80</v>
      </c>
      <c r="D151" s="13" t="s">
        <v>67</v>
      </c>
      <c r="E151" s="13"/>
      <c r="F151" s="32"/>
      <c r="G151" s="30"/>
      <c r="H151" s="18"/>
      <c r="I151" s="18"/>
      <c r="J151" s="18"/>
      <c r="K151" s="32"/>
      <c r="L151" s="30" t="s">
        <v>470</v>
      </c>
      <c r="M151" s="30" t="s">
        <v>99</v>
      </c>
      <c r="N151" s="30" t="s">
        <v>84</v>
      </c>
      <c r="O151" s="33">
        <v>104</v>
      </c>
      <c r="P151" s="33" t="s">
        <v>85</v>
      </c>
      <c r="Q151" s="32"/>
      <c r="R151" s="32"/>
      <c r="S151" s="32"/>
      <c r="T151" s="32"/>
      <c r="U151" s="32"/>
      <c r="V151" s="32"/>
      <c r="W151" s="32"/>
      <c r="X151" s="32"/>
      <c r="Y151" s="32"/>
      <c r="Z151" s="32"/>
      <c r="AA151" s="32"/>
      <c r="AB151" s="32"/>
      <c r="AC151" s="32"/>
      <c r="AD151" s="32"/>
      <c r="AE151" s="32"/>
      <c r="AF151" s="32"/>
      <c r="AG151" s="32"/>
      <c r="AH151" s="32"/>
      <c r="AI151" s="32"/>
      <c r="AJ151" s="32"/>
      <c r="AK151" s="32"/>
      <c r="AL151" s="32">
        <v>2159933</v>
      </c>
      <c r="AM151" s="31"/>
      <c r="AN151" s="31"/>
      <c r="AO151" s="31"/>
      <c r="AP151" s="32"/>
      <c r="AQ151" s="31"/>
      <c r="AR151" s="17"/>
      <c r="AS151" s="17"/>
      <c r="AT151" s="34"/>
      <c r="AU151" s="22">
        <f t="shared" ca="1" si="37"/>
        <v>120.70555555555555</v>
      </c>
      <c r="AV151" s="34"/>
      <c r="AW151" s="35">
        <f t="shared" ca="1" si="38"/>
        <v>120.78904109589041</v>
      </c>
      <c r="AX151" s="16" t="s">
        <v>73</v>
      </c>
      <c r="AY151" s="18"/>
      <c r="AZ151" s="18"/>
      <c r="BA151" s="30"/>
      <c r="BB151" s="30"/>
      <c r="BC151" s="18" t="s">
        <v>93</v>
      </c>
      <c r="BD151" s="18"/>
      <c r="BE151" s="30"/>
      <c r="BF151" s="31"/>
      <c r="BG151" s="30"/>
      <c r="BH151" s="17"/>
    </row>
    <row r="152" spans="1:60" s="38" customFormat="1" ht="27.75" customHeight="1" x14ac:dyDescent="0.25">
      <c r="A152" s="39">
        <v>43</v>
      </c>
      <c r="B152" s="30" t="s">
        <v>79</v>
      </c>
      <c r="C152" s="30" t="s">
        <v>94</v>
      </c>
      <c r="D152" s="13" t="s">
        <v>67</v>
      </c>
      <c r="E152" s="13"/>
      <c r="F152" s="32"/>
      <c r="G152" s="30"/>
      <c r="H152" s="18"/>
      <c r="I152" s="18"/>
      <c r="J152" s="18"/>
      <c r="K152" s="32"/>
      <c r="L152" s="30" t="s">
        <v>470</v>
      </c>
      <c r="M152" s="30" t="s">
        <v>99</v>
      </c>
      <c r="N152" s="30" t="s">
        <v>84</v>
      </c>
      <c r="O152" s="33">
        <v>104</v>
      </c>
      <c r="P152" s="33" t="s">
        <v>85</v>
      </c>
      <c r="Q152" s="32">
        <v>708978</v>
      </c>
      <c r="R152" s="32">
        <v>795543</v>
      </c>
      <c r="S152" s="32">
        <f>R152*1.0765</f>
        <v>856402.03949999996</v>
      </c>
      <c r="T152" s="32">
        <v>916692.70079999999</v>
      </c>
      <c r="U152" s="32">
        <v>916693</v>
      </c>
      <c r="V152" s="32">
        <f>+U152*0.07</f>
        <v>64168.510000000009</v>
      </c>
      <c r="W152" s="32">
        <v>980862</v>
      </c>
      <c r="X152" s="32">
        <v>1044618</v>
      </c>
      <c r="Y152" s="32">
        <v>1117741</v>
      </c>
      <c r="Z152" s="32">
        <v>1195983</v>
      </c>
      <c r="AA152" s="32">
        <v>1276593</v>
      </c>
      <c r="AB152" s="32">
        <v>1374508</v>
      </c>
      <c r="AC152" s="32"/>
      <c r="AD152" s="32">
        <f>(AB152*3.64%)+AB152</f>
        <v>1424540.0911999999</v>
      </c>
      <c r="AE152" s="32">
        <v>1481522</v>
      </c>
      <c r="AF152" s="32">
        <v>1555589</v>
      </c>
      <c r="AG152" s="32">
        <v>1618133</v>
      </c>
      <c r="AH152" s="32">
        <v>1690948.9850000001</v>
      </c>
      <c r="AI152" s="32"/>
      <c r="AJ152" s="32">
        <v>1906164</v>
      </c>
      <c r="AK152" s="32">
        <v>2039596</v>
      </c>
      <c r="AL152" s="32">
        <v>2159933</v>
      </c>
      <c r="AM152" s="31"/>
      <c r="AN152" s="31"/>
      <c r="AO152" s="31"/>
      <c r="AP152" s="32"/>
      <c r="AQ152" s="31"/>
      <c r="AR152" s="17"/>
      <c r="AS152" s="17"/>
      <c r="AT152" s="34"/>
      <c r="AU152" s="22">
        <f t="shared" ca="1" si="37"/>
        <v>120.70555555555555</v>
      </c>
      <c r="AV152" s="34"/>
      <c r="AW152" s="35">
        <f t="shared" ca="1" si="38"/>
        <v>120.78904109589041</v>
      </c>
      <c r="AX152" s="16" t="s">
        <v>73</v>
      </c>
      <c r="AY152" s="18"/>
      <c r="AZ152" s="18"/>
      <c r="BA152" s="30"/>
      <c r="BB152" s="30"/>
      <c r="BC152" s="18" t="s">
        <v>102</v>
      </c>
      <c r="BD152" s="18"/>
      <c r="BE152" s="30"/>
      <c r="BF152" s="31"/>
      <c r="BG152" s="30"/>
      <c r="BH152" s="17"/>
    </row>
    <row r="153" spans="1:60" s="38" customFormat="1" ht="27.75" customHeight="1" x14ac:dyDescent="0.25">
      <c r="A153" s="39">
        <v>44</v>
      </c>
      <c r="B153" s="30" t="s">
        <v>79</v>
      </c>
      <c r="C153" s="30" t="s">
        <v>94</v>
      </c>
      <c r="D153" s="13" t="s">
        <v>226</v>
      </c>
      <c r="E153" s="13"/>
      <c r="F153" s="32"/>
      <c r="G153" s="30"/>
      <c r="H153" s="18"/>
      <c r="I153" s="18"/>
      <c r="J153" s="18"/>
      <c r="K153" s="32"/>
      <c r="L153" s="30" t="s">
        <v>470</v>
      </c>
      <c r="M153" s="30" t="s">
        <v>83</v>
      </c>
      <c r="N153" s="30" t="s">
        <v>84</v>
      </c>
      <c r="O153" s="33">
        <v>104</v>
      </c>
      <c r="P153" s="33" t="s">
        <v>130</v>
      </c>
      <c r="Q153" s="32"/>
      <c r="R153" s="32"/>
      <c r="S153" s="32"/>
      <c r="T153" s="32"/>
      <c r="U153" s="32"/>
      <c r="V153" s="32"/>
      <c r="W153" s="32"/>
      <c r="X153" s="32"/>
      <c r="Y153" s="32"/>
      <c r="Z153" s="32"/>
      <c r="AA153" s="32"/>
      <c r="AB153" s="32"/>
      <c r="AC153" s="32"/>
      <c r="AD153" s="32"/>
      <c r="AE153" s="32"/>
      <c r="AF153" s="32"/>
      <c r="AG153" s="32"/>
      <c r="AH153" s="32"/>
      <c r="AI153" s="32"/>
      <c r="AJ153" s="32"/>
      <c r="AK153" s="32"/>
      <c r="AL153" s="32" t="s">
        <v>487</v>
      </c>
      <c r="AM153" s="31"/>
      <c r="AN153" s="31"/>
      <c r="AO153" s="31"/>
      <c r="AP153" s="32"/>
      <c r="AQ153" s="31"/>
      <c r="AR153" s="17"/>
      <c r="AS153" s="17"/>
      <c r="AT153" s="34"/>
      <c r="AU153" s="22">
        <f t="shared" ca="1" si="37"/>
        <v>120.70555555555555</v>
      </c>
      <c r="AV153" s="34"/>
      <c r="AW153" s="35">
        <f t="shared" ca="1" si="38"/>
        <v>120.78904109589041</v>
      </c>
      <c r="AX153" s="16" t="s">
        <v>73</v>
      </c>
      <c r="AY153" s="18"/>
      <c r="AZ153" s="18"/>
      <c r="BA153" s="30"/>
      <c r="BB153" s="30"/>
      <c r="BC153" s="18" t="s">
        <v>153</v>
      </c>
      <c r="BD153" s="18"/>
      <c r="BE153" s="30"/>
      <c r="BF153" s="31"/>
      <c r="BG153" s="30"/>
      <c r="BH153" s="17"/>
    </row>
    <row r="154" spans="1:60" s="38" customFormat="1" ht="27.75" customHeight="1" x14ac:dyDescent="0.25">
      <c r="A154" s="39">
        <v>45</v>
      </c>
      <c r="B154" s="30" t="s">
        <v>79</v>
      </c>
      <c r="C154" s="30" t="s">
        <v>94</v>
      </c>
      <c r="D154" s="13" t="s">
        <v>226</v>
      </c>
      <c r="E154" s="13"/>
      <c r="F154" s="32"/>
      <c r="G154" s="30"/>
      <c r="H154" s="18"/>
      <c r="I154" s="18"/>
      <c r="J154" s="18"/>
      <c r="K154" s="32"/>
      <c r="L154" s="30" t="s">
        <v>470</v>
      </c>
      <c r="M154" s="30" t="s">
        <v>83</v>
      </c>
      <c r="N154" s="30" t="s">
        <v>84</v>
      </c>
      <c r="O154" s="33">
        <v>104</v>
      </c>
      <c r="P154" s="33" t="s">
        <v>106</v>
      </c>
      <c r="Q154" s="32"/>
      <c r="R154" s="32"/>
      <c r="S154" s="32"/>
      <c r="T154" s="32"/>
      <c r="U154" s="32"/>
      <c r="V154" s="32"/>
      <c r="W154" s="32"/>
      <c r="X154" s="32"/>
      <c r="Y154" s="32"/>
      <c r="Z154" s="32"/>
      <c r="AA154" s="32"/>
      <c r="AB154" s="32"/>
      <c r="AC154" s="32"/>
      <c r="AD154" s="32"/>
      <c r="AE154" s="32"/>
      <c r="AF154" s="32"/>
      <c r="AG154" s="32"/>
      <c r="AH154" s="32"/>
      <c r="AI154" s="32"/>
      <c r="AJ154" s="32"/>
      <c r="AK154" s="32"/>
      <c r="AL154" s="32">
        <v>1974169</v>
      </c>
      <c r="AM154" s="31"/>
      <c r="AN154" s="31"/>
      <c r="AO154" s="31"/>
      <c r="AP154" s="32"/>
      <c r="AQ154" s="31"/>
      <c r="AR154" s="17"/>
      <c r="AS154" s="17"/>
      <c r="AT154" s="34"/>
      <c r="AU154" s="22">
        <f t="shared" ca="1" si="37"/>
        <v>120.70555555555555</v>
      </c>
      <c r="AV154" s="34"/>
      <c r="AW154" s="35">
        <f t="shared" ca="1" si="38"/>
        <v>120.78904109589041</v>
      </c>
      <c r="AX154" s="16" t="s">
        <v>73</v>
      </c>
      <c r="AY154" s="18"/>
      <c r="AZ154" s="18"/>
      <c r="BA154" s="30"/>
      <c r="BB154" s="30"/>
      <c r="BC154" s="18"/>
      <c r="BD154" s="18"/>
      <c r="BE154" s="30"/>
      <c r="BF154" s="31"/>
      <c r="BG154" s="30"/>
      <c r="BH154" s="17"/>
    </row>
    <row r="155" spans="1:60" s="38" customFormat="1" ht="27.75" customHeight="1" x14ac:dyDescent="0.25">
      <c r="A155" s="39">
        <v>46</v>
      </c>
      <c r="B155" s="30" t="s">
        <v>356</v>
      </c>
      <c r="C155" s="30"/>
      <c r="D155" s="13" t="s">
        <v>67</v>
      </c>
      <c r="E155" s="13"/>
      <c r="F155" s="32"/>
      <c r="G155" s="30"/>
      <c r="H155" s="18"/>
      <c r="I155" s="18"/>
      <c r="J155" s="18"/>
      <c r="K155" s="32"/>
      <c r="L155" s="30" t="s">
        <v>470</v>
      </c>
      <c r="M155" s="30" t="s">
        <v>113</v>
      </c>
      <c r="N155" s="30" t="s">
        <v>72</v>
      </c>
      <c r="O155" s="33">
        <v>506</v>
      </c>
      <c r="P155" s="33">
        <v>14</v>
      </c>
      <c r="Q155" s="32">
        <v>1981869</v>
      </c>
      <c r="R155" s="32">
        <v>2155283</v>
      </c>
      <c r="S155" s="32">
        <v>2259168</v>
      </c>
      <c r="T155" s="32" t="s">
        <v>138</v>
      </c>
      <c r="U155" s="32">
        <v>2393137</v>
      </c>
      <c r="V155" s="32"/>
      <c r="W155" s="32">
        <v>2064238</v>
      </c>
      <c r="X155" s="32">
        <v>2198413</v>
      </c>
      <c r="Y155" s="32">
        <v>2352302</v>
      </c>
      <c r="Z155" s="32">
        <v>2516963</v>
      </c>
      <c r="AA155" s="32">
        <v>1855076</v>
      </c>
      <c r="AB155" s="32">
        <v>2892669</v>
      </c>
      <c r="AC155" s="32"/>
      <c r="AD155" s="32">
        <f>(AB155*3.64%)+AB155</f>
        <v>2997962.1516</v>
      </c>
      <c r="AE155" s="32">
        <v>3117882</v>
      </c>
      <c r="AF155" s="32">
        <v>3273776</v>
      </c>
      <c r="AG155" s="32">
        <v>3405382</v>
      </c>
      <c r="AH155" s="32">
        <v>3558624.19</v>
      </c>
      <c r="AI155" s="32"/>
      <c r="AJ155" s="32">
        <v>4011546</v>
      </c>
      <c r="AK155" s="32">
        <v>4292355</v>
      </c>
      <c r="AL155" s="32">
        <v>4545604</v>
      </c>
      <c r="AM155" s="31"/>
      <c r="AN155" s="31"/>
      <c r="AO155" s="31"/>
      <c r="AP155" s="32"/>
      <c r="AQ155" s="31"/>
      <c r="AR155" s="17"/>
      <c r="AS155" s="17"/>
      <c r="AT155" s="34"/>
      <c r="AU155" s="22">
        <f t="shared" ca="1" si="37"/>
        <v>120.70555555555555</v>
      </c>
      <c r="AV155" s="34"/>
      <c r="AW155" s="35">
        <f t="shared" ca="1" si="38"/>
        <v>120.78904109589041</v>
      </c>
      <c r="AX155" s="16" t="s">
        <v>73</v>
      </c>
      <c r="AY155" s="18"/>
      <c r="AZ155" s="18"/>
      <c r="BA155" s="30"/>
      <c r="BB155" s="30"/>
      <c r="BC155" s="18" t="s">
        <v>488</v>
      </c>
      <c r="BD155" s="18" t="s">
        <v>72</v>
      </c>
      <c r="BE155" s="30"/>
      <c r="BF155" s="31"/>
      <c r="BG155" s="30"/>
      <c r="BH155" s="17"/>
    </row>
    <row r="156" spans="1:60" s="38" customFormat="1" ht="27.75" customHeight="1" x14ac:dyDescent="0.25">
      <c r="A156" s="39">
        <v>47</v>
      </c>
      <c r="B156" s="30" t="s">
        <v>356</v>
      </c>
      <c r="C156" s="30"/>
      <c r="D156" s="13" t="s">
        <v>67</v>
      </c>
      <c r="E156" s="13"/>
      <c r="F156" s="32"/>
      <c r="G156" s="30"/>
      <c r="H156" s="18"/>
      <c r="I156" s="18"/>
      <c r="J156" s="18"/>
      <c r="K156" s="32"/>
      <c r="L156" s="30" t="s">
        <v>470</v>
      </c>
      <c r="M156" s="16" t="s">
        <v>330</v>
      </c>
      <c r="N156" s="16" t="s">
        <v>125</v>
      </c>
      <c r="O156" s="33">
        <v>305</v>
      </c>
      <c r="P156" s="33" t="s">
        <v>272</v>
      </c>
      <c r="Q156" s="32">
        <v>733686</v>
      </c>
      <c r="R156" s="32">
        <v>823268</v>
      </c>
      <c r="S156" s="32">
        <f>R156*1.0765</f>
        <v>886248.00199999998</v>
      </c>
      <c r="T156" s="32">
        <v>948639.85920000006</v>
      </c>
      <c r="U156" s="32">
        <v>948640</v>
      </c>
      <c r="V156" s="32">
        <f>+U156*0.07</f>
        <v>66404.800000000003</v>
      </c>
      <c r="W156" s="32">
        <f>+U156+V156</f>
        <v>1015044.8</v>
      </c>
      <c r="X156" s="32">
        <v>1081023</v>
      </c>
      <c r="Y156" s="32">
        <v>1156695</v>
      </c>
      <c r="Z156" s="32">
        <v>1237664</v>
      </c>
      <c r="AA156" s="32">
        <v>1321083</v>
      </c>
      <c r="AB156" s="32">
        <v>1422410</v>
      </c>
      <c r="AC156" s="32"/>
      <c r="AD156" s="32">
        <f>(AB156*3.64%)+AB156</f>
        <v>1474185.7239999999</v>
      </c>
      <c r="AE156" s="32">
        <v>1533154</v>
      </c>
      <c r="AF156" s="32">
        <v>1609812</v>
      </c>
      <c r="AG156" s="32">
        <v>1674526</v>
      </c>
      <c r="AH156" s="32">
        <v>1749879.67</v>
      </c>
      <c r="AI156" s="32"/>
      <c r="AJ156" s="32">
        <v>1972595</v>
      </c>
      <c r="AK156" s="32">
        <v>2110677</v>
      </c>
      <c r="AL156" s="32">
        <v>2235207</v>
      </c>
      <c r="AM156" s="31"/>
      <c r="AN156" s="31"/>
      <c r="AO156" s="31"/>
      <c r="AP156" s="32"/>
      <c r="AQ156" s="31"/>
      <c r="AR156" s="17"/>
      <c r="AS156" s="17"/>
      <c r="AT156" s="34"/>
      <c r="AU156" s="22">
        <f t="shared" ca="1" si="37"/>
        <v>120.70555555555555</v>
      </c>
      <c r="AV156" s="34"/>
      <c r="AW156" s="35">
        <f t="shared" ca="1" si="38"/>
        <v>120.78904109589041</v>
      </c>
      <c r="AX156" s="16" t="s">
        <v>73</v>
      </c>
      <c r="AY156" s="18"/>
      <c r="AZ156" s="18"/>
      <c r="BA156" s="30"/>
      <c r="BB156" s="30"/>
      <c r="BC156" s="18" t="s">
        <v>489</v>
      </c>
      <c r="BD156" s="18"/>
      <c r="BE156" s="30"/>
      <c r="BF156" s="31"/>
      <c r="BG156" s="30"/>
      <c r="BH156" s="17"/>
    </row>
    <row r="157" spans="1:60" s="38" customFormat="1" ht="27.75" customHeight="1" x14ac:dyDescent="0.25">
      <c r="A157" s="39">
        <v>48</v>
      </c>
      <c r="B157" s="30" t="s">
        <v>160</v>
      </c>
      <c r="C157" s="30"/>
      <c r="D157" s="13" t="s">
        <v>67</v>
      </c>
      <c r="E157" s="13"/>
      <c r="F157" s="32"/>
      <c r="G157" s="30"/>
      <c r="H157" s="18"/>
      <c r="I157" s="18"/>
      <c r="J157" s="18"/>
      <c r="K157" s="32"/>
      <c r="L157" s="30" t="s">
        <v>470</v>
      </c>
      <c r="M157" s="30" t="s">
        <v>162</v>
      </c>
      <c r="N157" s="16" t="s">
        <v>125</v>
      </c>
      <c r="O157" s="33">
        <v>303</v>
      </c>
      <c r="P157" s="33" t="s">
        <v>272</v>
      </c>
      <c r="Q157" s="32">
        <v>733686</v>
      </c>
      <c r="R157" s="32">
        <v>823268</v>
      </c>
      <c r="S157" s="32">
        <f>R157*1.0765</f>
        <v>886248.00199999998</v>
      </c>
      <c r="T157" s="32">
        <v>948639.85920000006</v>
      </c>
      <c r="U157" s="32">
        <v>948640</v>
      </c>
      <c r="V157" s="32">
        <f>+U157*0.07</f>
        <v>66404.800000000003</v>
      </c>
      <c r="W157" s="32">
        <f>+U157+V157</f>
        <v>1015044.8</v>
      </c>
      <c r="X157" s="32">
        <v>1081023</v>
      </c>
      <c r="Y157" s="32">
        <v>1156695</v>
      </c>
      <c r="Z157" s="32">
        <v>1237664</v>
      </c>
      <c r="AA157" s="32">
        <v>1321083</v>
      </c>
      <c r="AB157" s="32">
        <v>1422410</v>
      </c>
      <c r="AC157" s="32"/>
      <c r="AD157" s="32">
        <f>(AB157*3.64%)+AB157</f>
        <v>1474185.7239999999</v>
      </c>
      <c r="AE157" s="32">
        <v>1533154</v>
      </c>
      <c r="AF157" s="32">
        <v>1609812</v>
      </c>
      <c r="AG157" s="32">
        <v>1674526</v>
      </c>
      <c r="AH157" s="32">
        <v>1749879.67</v>
      </c>
      <c r="AI157" s="32"/>
      <c r="AJ157" s="32">
        <v>1972595</v>
      </c>
      <c r="AK157" s="32">
        <v>2110677</v>
      </c>
      <c r="AL157" s="32">
        <v>2235207</v>
      </c>
      <c r="AM157" s="31"/>
      <c r="AN157" s="31"/>
      <c r="AO157" s="31"/>
      <c r="AP157" s="32"/>
      <c r="AQ157" s="31"/>
      <c r="AR157" s="17"/>
      <c r="AS157" s="17"/>
      <c r="AT157" s="34"/>
      <c r="AU157" s="22">
        <f t="shared" ca="1" si="37"/>
        <v>120.70555555555555</v>
      </c>
      <c r="AV157" s="34"/>
      <c r="AW157" s="35">
        <f t="shared" ca="1" si="38"/>
        <v>120.78904109589041</v>
      </c>
      <c r="AX157" s="16" t="s">
        <v>73</v>
      </c>
      <c r="AY157" s="18"/>
      <c r="AZ157" s="18"/>
      <c r="BA157" s="30"/>
      <c r="BB157" s="30"/>
      <c r="BC157" s="18" t="s">
        <v>443</v>
      </c>
      <c r="BD157" s="18"/>
      <c r="BE157" s="30"/>
      <c r="BF157" s="31"/>
      <c r="BG157" s="30"/>
      <c r="BH157" s="17"/>
    </row>
    <row r="158" spans="1:60" s="38" customFormat="1" ht="27.75" customHeight="1" x14ac:dyDescent="0.25">
      <c r="A158" s="39">
        <v>49</v>
      </c>
      <c r="B158" s="30" t="s">
        <v>65</v>
      </c>
      <c r="C158" s="30"/>
      <c r="D158" s="13" t="s">
        <v>67</v>
      </c>
      <c r="E158" s="13"/>
      <c r="F158" s="32"/>
      <c r="G158" s="30"/>
      <c r="H158" s="18"/>
      <c r="I158" s="18"/>
      <c r="J158" s="18"/>
      <c r="K158" s="32"/>
      <c r="L158" s="30" t="s">
        <v>470</v>
      </c>
      <c r="M158" s="16" t="s">
        <v>330</v>
      </c>
      <c r="N158" s="16" t="s">
        <v>125</v>
      </c>
      <c r="O158" s="33">
        <v>305</v>
      </c>
      <c r="P158" s="33" t="s">
        <v>272</v>
      </c>
      <c r="Q158" s="32">
        <v>733686</v>
      </c>
      <c r="R158" s="32">
        <v>823268</v>
      </c>
      <c r="S158" s="32">
        <f>R158*1.0765</f>
        <v>886248.00199999998</v>
      </c>
      <c r="T158" s="32">
        <v>948639.85920000006</v>
      </c>
      <c r="U158" s="32">
        <v>948640</v>
      </c>
      <c r="V158" s="32">
        <f>+U158*0.07</f>
        <v>66404.800000000003</v>
      </c>
      <c r="W158" s="32">
        <f>+U158+V158</f>
        <v>1015044.8</v>
      </c>
      <c r="X158" s="32">
        <v>1081023</v>
      </c>
      <c r="Y158" s="32">
        <v>1156695</v>
      </c>
      <c r="Z158" s="32">
        <v>1237664</v>
      </c>
      <c r="AA158" s="32">
        <v>1276593</v>
      </c>
      <c r="AB158" s="32">
        <v>1422410</v>
      </c>
      <c r="AC158" s="32"/>
      <c r="AD158" s="32">
        <f>(AB158*3.64%)+AB158</f>
        <v>1474185.7239999999</v>
      </c>
      <c r="AE158" s="32">
        <v>1533154</v>
      </c>
      <c r="AF158" s="32">
        <v>1609812</v>
      </c>
      <c r="AG158" s="32">
        <v>1674526</v>
      </c>
      <c r="AH158" s="32">
        <v>1749879.67</v>
      </c>
      <c r="AI158" s="32"/>
      <c r="AJ158" s="32">
        <v>1972595</v>
      </c>
      <c r="AK158" s="32">
        <v>2110677</v>
      </c>
      <c r="AL158" s="32">
        <v>2235207</v>
      </c>
      <c r="AM158" s="31"/>
      <c r="AN158" s="31"/>
      <c r="AO158" s="31"/>
      <c r="AP158" s="32"/>
      <c r="AQ158" s="31"/>
      <c r="AR158" s="17"/>
      <c r="AS158" s="17"/>
      <c r="AT158" s="34"/>
      <c r="AU158" s="22">
        <f t="shared" ca="1" si="37"/>
        <v>120.70555555555555</v>
      </c>
      <c r="AV158" s="34"/>
      <c r="AW158" s="35">
        <f t="shared" ca="1" si="38"/>
        <v>120.78904109589041</v>
      </c>
      <c r="AX158" s="16" t="s">
        <v>73</v>
      </c>
      <c r="AY158" s="18"/>
      <c r="AZ158" s="18"/>
      <c r="BA158" s="30"/>
      <c r="BB158" s="30"/>
      <c r="BC158" s="18" t="s">
        <v>490</v>
      </c>
      <c r="BD158" s="18"/>
      <c r="BE158" s="30"/>
      <c r="BF158" s="31"/>
      <c r="BG158" s="30"/>
      <c r="BH158" s="17"/>
    </row>
    <row r="159" spans="1:60" s="38" customFormat="1" ht="27.75" customHeight="1" x14ac:dyDescent="0.25">
      <c r="A159" s="39">
        <v>50</v>
      </c>
      <c r="B159" s="30" t="s">
        <v>65</v>
      </c>
      <c r="C159" s="30"/>
      <c r="D159" s="13" t="s">
        <v>67</v>
      </c>
      <c r="E159" s="13"/>
      <c r="F159" s="32"/>
      <c r="G159" s="30"/>
      <c r="H159" s="18"/>
      <c r="I159" s="18"/>
      <c r="J159" s="18"/>
      <c r="K159" s="32"/>
      <c r="L159" s="30" t="s">
        <v>470</v>
      </c>
      <c r="M159" s="30" t="s">
        <v>228</v>
      </c>
      <c r="N159" s="30" t="s">
        <v>84</v>
      </c>
      <c r="O159" s="33">
        <v>201</v>
      </c>
      <c r="P159" s="33" t="s">
        <v>85</v>
      </c>
      <c r="Q159" s="32"/>
      <c r="R159" s="32"/>
      <c r="S159" s="32"/>
      <c r="T159" s="32"/>
      <c r="U159" s="32"/>
      <c r="V159" s="32"/>
      <c r="W159" s="32"/>
      <c r="X159" s="32"/>
      <c r="Y159" s="32"/>
      <c r="Z159" s="32"/>
      <c r="AA159" s="32"/>
      <c r="AB159" s="32"/>
      <c r="AC159" s="32"/>
      <c r="AD159" s="32"/>
      <c r="AE159" s="32"/>
      <c r="AF159" s="32"/>
      <c r="AG159" s="32"/>
      <c r="AH159" s="32"/>
      <c r="AI159" s="32"/>
      <c r="AJ159" s="32"/>
      <c r="AK159" s="32"/>
      <c r="AL159" s="32" t="s">
        <v>481</v>
      </c>
      <c r="AM159" s="31"/>
      <c r="AN159" s="31"/>
      <c r="AO159" s="31"/>
      <c r="AP159" s="32"/>
      <c r="AQ159" s="31"/>
      <c r="AR159" s="17"/>
      <c r="AS159" s="17"/>
      <c r="AT159" s="34"/>
      <c r="AU159" s="22">
        <f t="shared" ca="1" si="37"/>
        <v>120.70555555555555</v>
      </c>
      <c r="AV159" s="34"/>
      <c r="AW159" s="35">
        <f t="shared" ca="1" si="38"/>
        <v>120.78904109589041</v>
      </c>
      <c r="AX159" s="16" t="s">
        <v>73</v>
      </c>
      <c r="AY159" s="18"/>
      <c r="AZ159" s="18"/>
      <c r="BA159" s="30"/>
      <c r="BB159" s="30"/>
      <c r="BC159" s="18"/>
      <c r="BD159" s="18"/>
      <c r="BE159" s="30"/>
      <c r="BF159" s="31"/>
      <c r="BG159" s="30"/>
      <c r="BH159" s="17"/>
    </row>
    <row r="160" spans="1:60" s="38" customFormat="1" ht="27.75" customHeight="1" x14ac:dyDescent="0.25">
      <c r="A160" s="39">
        <v>51</v>
      </c>
      <c r="B160" s="30" t="s">
        <v>79</v>
      </c>
      <c r="C160" s="30" t="s">
        <v>104</v>
      </c>
      <c r="D160" s="13" t="s">
        <v>67</v>
      </c>
      <c r="E160" s="13"/>
      <c r="F160" s="32"/>
      <c r="G160" s="30"/>
      <c r="H160" s="18"/>
      <c r="I160" s="18"/>
      <c r="J160" s="18"/>
      <c r="K160" s="32"/>
      <c r="L160" s="30" t="s">
        <v>470</v>
      </c>
      <c r="M160" s="30" t="s">
        <v>83</v>
      </c>
      <c r="N160" s="30" t="s">
        <v>84</v>
      </c>
      <c r="O160" s="33">
        <v>104</v>
      </c>
      <c r="P160" s="33" t="s">
        <v>130</v>
      </c>
      <c r="Q160" s="32">
        <v>647520</v>
      </c>
      <c r="R160" s="32">
        <v>726581</v>
      </c>
      <c r="S160" s="32">
        <f>R160*1.0765</f>
        <v>782164.44649999996</v>
      </c>
      <c r="T160" s="32">
        <v>837854.07680000004</v>
      </c>
      <c r="U160" s="32">
        <v>837854</v>
      </c>
      <c r="V160" s="32">
        <f>+U160*0.07</f>
        <v>58649.780000000006</v>
      </c>
      <c r="W160" s="32">
        <v>923350</v>
      </c>
      <c r="X160" s="32">
        <v>983368</v>
      </c>
      <c r="Y160" s="32">
        <v>1052204</v>
      </c>
      <c r="Z160" s="32">
        <v>1125858</v>
      </c>
      <c r="AA160" s="32">
        <v>1201741</v>
      </c>
      <c r="AB160" s="32">
        <v>1293915</v>
      </c>
      <c r="AC160" s="32"/>
      <c r="AD160" s="32">
        <f>(AB160*3.64%)+AB160</f>
        <v>1341013.5060000001</v>
      </c>
      <c r="AE160" s="32">
        <v>1394655</v>
      </c>
      <c r="AF160" s="32">
        <v>1464388</v>
      </c>
      <c r="AG160" s="32">
        <v>1523256</v>
      </c>
      <c r="AH160" s="32">
        <v>1591802.52</v>
      </c>
      <c r="AI160" s="32"/>
      <c r="AJ160" s="32">
        <v>1794399</v>
      </c>
      <c r="AK160" s="32">
        <v>1920007</v>
      </c>
      <c r="AL160" s="32">
        <v>2033288</v>
      </c>
      <c r="AM160" s="31"/>
      <c r="AN160" s="31"/>
      <c r="AO160" s="31"/>
      <c r="AP160" s="32"/>
      <c r="AQ160" s="31"/>
      <c r="AR160" s="17"/>
      <c r="AS160" s="17"/>
      <c r="AT160" s="34"/>
      <c r="AU160" s="22">
        <f t="shared" ca="1" si="37"/>
        <v>120.70555555555555</v>
      </c>
      <c r="AV160" s="34"/>
      <c r="AW160" s="35">
        <f t="shared" ca="1" si="38"/>
        <v>120.78904109589041</v>
      </c>
      <c r="AX160" s="16" t="s">
        <v>73</v>
      </c>
      <c r="AY160" s="18"/>
      <c r="AZ160" s="18"/>
      <c r="BA160" s="30"/>
      <c r="BB160" s="30"/>
      <c r="BC160" s="18" t="s">
        <v>153</v>
      </c>
      <c r="BD160" s="18"/>
      <c r="BE160" s="30"/>
      <c r="BF160" s="31"/>
      <c r="BG160" s="30"/>
      <c r="BH160" s="17"/>
    </row>
    <row r="161" spans="1:60" s="38" customFormat="1" ht="27.75" customHeight="1" x14ac:dyDescent="0.25">
      <c r="A161" s="39">
        <v>52</v>
      </c>
      <c r="B161" s="40" t="s">
        <v>79</v>
      </c>
      <c r="C161" s="40" t="s">
        <v>104</v>
      </c>
      <c r="D161" s="41" t="s">
        <v>67</v>
      </c>
      <c r="E161" s="41"/>
      <c r="F161" s="42"/>
      <c r="G161" s="40"/>
      <c r="H161" s="43"/>
      <c r="I161" s="43"/>
      <c r="J161" s="43"/>
      <c r="K161" s="42"/>
      <c r="L161" s="40" t="s">
        <v>470</v>
      </c>
      <c r="M161" s="40" t="s">
        <v>83</v>
      </c>
      <c r="N161" s="40" t="s">
        <v>84</v>
      </c>
      <c r="O161" s="44">
        <v>104</v>
      </c>
      <c r="P161" s="44" t="s">
        <v>130</v>
      </c>
      <c r="Q161" s="42">
        <v>708978</v>
      </c>
      <c r="R161" s="42">
        <v>795543</v>
      </c>
      <c r="S161" s="42">
        <f>R161*1.0765</f>
        <v>856402.03949999996</v>
      </c>
      <c r="T161" s="42">
        <v>916692.70079999999</v>
      </c>
      <c r="U161" s="42">
        <v>916693</v>
      </c>
      <c r="V161" s="42">
        <f>+U161*0.07</f>
        <v>64168.510000000009</v>
      </c>
      <c r="W161" s="42">
        <v>923350</v>
      </c>
      <c r="X161" s="42">
        <v>983368</v>
      </c>
      <c r="Y161" s="42">
        <v>1052204</v>
      </c>
      <c r="Z161" s="42">
        <v>1125858</v>
      </c>
      <c r="AA161" s="42">
        <v>1201741</v>
      </c>
      <c r="AB161" s="42">
        <v>1293915</v>
      </c>
      <c r="AC161" s="42"/>
      <c r="AD161" s="42">
        <f>(AB161*3.64%)+AB161</f>
        <v>1341013.5060000001</v>
      </c>
      <c r="AE161" s="42">
        <v>1394655</v>
      </c>
      <c r="AF161" s="42">
        <v>1464388</v>
      </c>
      <c r="AG161" s="42">
        <v>1523256</v>
      </c>
      <c r="AH161" s="42">
        <v>1591802.52</v>
      </c>
      <c r="AI161" s="42"/>
      <c r="AJ161" s="42">
        <v>1794399</v>
      </c>
      <c r="AK161" s="42">
        <v>1920007</v>
      </c>
      <c r="AL161" s="42">
        <v>2033288</v>
      </c>
      <c r="AM161" s="45"/>
      <c r="AN161" s="45"/>
      <c r="AO161" s="45"/>
      <c r="AP161" s="42"/>
      <c r="AQ161" s="45"/>
      <c r="AR161" s="46"/>
      <c r="AS161" s="46"/>
      <c r="AT161" s="47"/>
      <c r="AU161" s="48">
        <f t="shared" ca="1" si="37"/>
        <v>120.70555555555555</v>
      </c>
      <c r="AV161" s="47">
        <v>21121</v>
      </c>
      <c r="AW161" s="49">
        <f t="shared" ca="1" si="38"/>
        <v>62.923287671232877</v>
      </c>
      <c r="AX161" s="50" t="s">
        <v>73</v>
      </c>
      <c r="AY161" s="43"/>
      <c r="AZ161" s="43"/>
      <c r="BA161" s="40"/>
      <c r="BB161" s="40"/>
      <c r="BC161" s="43" t="s">
        <v>110</v>
      </c>
      <c r="BD161" s="43"/>
      <c r="BE161" s="40"/>
      <c r="BF161" s="45"/>
      <c r="BG161" s="40"/>
      <c r="BH161" s="46"/>
    </row>
    <row r="162" spans="1:60" s="30" customFormat="1" ht="27.75" customHeight="1" x14ac:dyDescent="0.25">
      <c r="A162" s="51"/>
      <c r="B162" s="52"/>
      <c r="C162" s="52"/>
      <c r="D162" s="53"/>
      <c r="E162" s="53"/>
      <c r="F162" s="54"/>
      <c r="G162" s="55"/>
      <c r="H162" s="56"/>
      <c r="I162" s="56"/>
      <c r="J162" s="56"/>
      <c r="K162" s="57"/>
      <c r="L162" s="58"/>
      <c r="M162" s="58"/>
      <c r="N162" s="53"/>
      <c r="O162" s="59"/>
      <c r="P162" s="59"/>
      <c r="Q162" s="57"/>
      <c r="R162" s="57"/>
      <c r="S162" s="57"/>
      <c r="T162" s="57"/>
      <c r="U162" s="57"/>
      <c r="V162" s="57"/>
      <c r="W162" s="57"/>
      <c r="X162" s="57"/>
      <c r="Y162" s="57"/>
      <c r="Z162" s="57"/>
      <c r="AA162" s="54"/>
      <c r="AB162" s="57"/>
      <c r="AC162" s="57"/>
      <c r="AD162" s="57"/>
      <c r="AE162" s="60"/>
      <c r="AF162" s="60"/>
      <c r="AG162" s="60"/>
      <c r="AH162" s="60"/>
      <c r="AI162" s="60"/>
      <c r="AJ162" s="60"/>
      <c r="AK162" s="60"/>
      <c r="AL162" s="57"/>
      <c r="AM162" s="61"/>
      <c r="AN162" s="61"/>
      <c r="AO162" s="61"/>
      <c r="AP162" s="57"/>
      <c r="AQ162" s="61"/>
      <c r="AR162" s="57"/>
      <c r="AS162" s="57"/>
      <c r="AT162" s="62"/>
      <c r="AU162" s="63"/>
      <c r="AV162" s="64"/>
      <c r="AW162" s="63"/>
      <c r="AX162" s="62"/>
      <c r="AY162" s="65"/>
      <c r="AZ162" s="66"/>
      <c r="BA162" s="58"/>
      <c r="BB162" s="58"/>
      <c r="BC162" s="66"/>
      <c r="BD162" s="65"/>
      <c r="BE162" s="58"/>
      <c r="BF162" s="67"/>
      <c r="BG162" s="58"/>
      <c r="BH162" s="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74"/>
  <sheetViews>
    <sheetView showGridLines="0" tabSelected="1" zoomScale="70" zoomScaleNormal="70" workbookViewId="0">
      <pane ySplit="6" topLeftCell="A7" activePane="bottomLeft" state="frozen"/>
      <selection activeCell="K1" sqref="K1"/>
      <selection pane="bottomLeft" activeCell="B3" sqref="B3:D3"/>
    </sheetView>
  </sheetViews>
  <sheetFormatPr baseColWidth="10" defaultRowHeight="12" x14ac:dyDescent="0.25"/>
  <cols>
    <col min="1" max="1" width="11.42578125" style="113"/>
    <col min="2" max="2" width="11.140625" style="114" customWidth="1"/>
    <col min="3" max="3" width="15.42578125" style="114" customWidth="1"/>
    <col min="4" max="4" width="13.140625" style="114" customWidth="1"/>
    <col min="5" max="9" width="15.28515625" style="114" customWidth="1"/>
    <col min="10" max="10" width="11.42578125" style="114" customWidth="1"/>
    <col min="11" max="11" width="14.28515625" style="114" customWidth="1"/>
    <col min="12" max="12" width="37.140625" style="114" customWidth="1"/>
    <col min="13" max="13" width="16.42578125" style="114" customWidth="1"/>
    <col min="14" max="15" width="11.42578125" style="114" customWidth="1"/>
    <col min="16" max="16" width="16.140625" style="114" customWidth="1"/>
    <col min="17" max="17" width="20.28515625" style="114" customWidth="1"/>
    <col min="18" max="19" width="21.140625" style="114" customWidth="1"/>
    <col min="20" max="20" width="17" style="114" customWidth="1"/>
    <col min="21" max="21" width="27.85546875" style="85" hidden="1" customWidth="1"/>
    <col min="22" max="22" width="16" style="85" hidden="1" customWidth="1"/>
    <col min="23" max="23" width="16" style="114" hidden="1" customWidth="1"/>
    <col min="24" max="24" width="13.7109375" style="114" hidden="1" customWidth="1"/>
    <col min="25" max="26" width="15" style="114" customWidth="1"/>
    <col min="27" max="27" width="22.42578125" style="114" bestFit="1" customWidth="1"/>
    <col min="28" max="28" width="23.42578125" style="114" customWidth="1"/>
    <col min="29" max="49" width="11.42578125" style="113" customWidth="1"/>
    <col min="50" max="50" width="11.42578125" style="113"/>
    <col min="51" max="63" width="11.42578125" style="113" customWidth="1"/>
    <col min="64" max="65" width="11.42578125" style="113"/>
    <col min="66" max="69" width="11.42578125" style="113" customWidth="1"/>
    <col min="70" max="16384" width="11.42578125" style="113"/>
  </cols>
  <sheetData>
    <row r="1" spans="2:63" s="77" customFormat="1" x14ac:dyDescent="0.25"/>
    <row r="2" spans="2:63" s="77" customFormat="1" ht="12.75" thickBot="1" x14ac:dyDescent="0.3"/>
    <row r="3" spans="2:63" s="77" customFormat="1" ht="101.25" customHeight="1" thickBot="1" x14ac:dyDescent="0.3">
      <c r="B3" s="132"/>
      <c r="C3" s="133"/>
      <c r="D3" s="134"/>
      <c r="E3" s="129" t="s">
        <v>850</v>
      </c>
      <c r="F3" s="130"/>
      <c r="G3" s="130"/>
      <c r="H3" s="130"/>
      <c r="I3" s="130"/>
      <c r="J3" s="130"/>
      <c r="K3" s="130"/>
      <c r="L3" s="130"/>
      <c r="M3" s="130"/>
      <c r="N3" s="130"/>
      <c r="O3" s="130"/>
      <c r="P3" s="130"/>
      <c r="Q3" s="130"/>
      <c r="R3" s="130"/>
      <c r="S3" s="130"/>
      <c r="T3" s="130"/>
      <c r="U3" s="130"/>
      <c r="V3" s="130"/>
      <c r="W3" s="130"/>
      <c r="X3" s="130"/>
      <c r="Y3" s="130"/>
      <c r="Z3" s="130"/>
      <c r="AA3" s="130"/>
      <c r="AB3" s="131"/>
    </row>
    <row r="4" spans="2:63" s="77" customFormat="1" ht="7.5" customHeight="1" thickBot="1" x14ac:dyDescent="0.3"/>
    <row r="5" spans="2:63" s="77" customFormat="1" ht="36" customHeight="1" thickBot="1" x14ac:dyDescent="0.3">
      <c r="B5" s="118" t="s">
        <v>851</v>
      </c>
      <c r="C5" s="119"/>
      <c r="D5" s="119"/>
      <c r="E5" s="119"/>
      <c r="F5" s="119"/>
      <c r="G5" s="119"/>
      <c r="H5" s="119"/>
      <c r="I5" s="119"/>
      <c r="J5" s="126" t="s">
        <v>856</v>
      </c>
      <c r="K5" s="127"/>
      <c r="L5" s="127"/>
      <c r="M5" s="127"/>
      <c r="N5" s="127"/>
      <c r="O5" s="127"/>
      <c r="P5" s="127"/>
      <c r="Q5" s="127"/>
      <c r="R5" s="127"/>
      <c r="S5" s="127"/>
      <c r="T5" s="128"/>
      <c r="U5" s="120" t="s">
        <v>55</v>
      </c>
      <c r="V5" s="121"/>
      <c r="W5" s="121"/>
      <c r="X5" s="122"/>
      <c r="Y5" s="123" t="s">
        <v>855</v>
      </c>
      <c r="Z5" s="124"/>
      <c r="AA5" s="124"/>
      <c r="AB5" s="125"/>
    </row>
    <row r="6" spans="2:63" s="85" customFormat="1" ht="62.25" customHeight="1" x14ac:dyDescent="0.25">
      <c r="B6" s="93" t="s">
        <v>2</v>
      </c>
      <c r="C6" s="94" t="s">
        <v>3</v>
      </c>
      <c r="D6" s="94" t="s">
        <v>852</v>
      </c>
      <c r="E6" s="94" t="s">
        <v>5</v>
      </c>
      <c r="F6" s="94" t="s">
        <v>15</v>
      </c>
      <c r="G6" s="94" t="s">
        <v>16</v>
      </c>
      <c r="H6" s="94" t="s">
        <v>13</v>
      </c>
      <c r="I6" s="94" t="s">
        <v>14</v>
      </c>
      <c r="J6" s="93" t="s">
        <v>6</v>
      </c>
      <c r="K6" s="95" t="s">
        <v>491</v>
      </c>
      <c r="L6" s="94" t="s">
        <v>12</v>
      </c>
      <c r="M6" s="96" t="s">
        <v>48</v>
      </c>
      <c r="N6" s="97" t="s">
        <v>49</v>
      </c>
      <c r="O6" s="96" t="s">
        <v>46</v>
      </c>
      <c r="P6" s="97" t="s">
        <v>47</v>
      </c>
      <c r="Q6" s="98" t="s">
        <v>51</v>
      </c>
      <c r="R6" s="98" t="s">
        <v>492</v>
      </c>
      <c r="S6" s="98" t="s">
        <v>853</v>
      </c>
      <c r="T6" s="100" t="s">
        <v>493</v>
      </c>
      <c r="U6" s="99" t="s">
        <v>51</v>
      </c>
      <c r="V6" s="98" t="s">
        <v>492</v>
      </c>
      <c r="W6" s="98" t="s">
        <v>52</v>
      </c>
      <c r="X6" s="101" t="s">
        <v>493</v>
      </c>
      <c r="Y6" s="99" t="s">
        <v>854</v>
      </c>
      <c r="Z6" s="98" t="s">
        <v>547</v>
      </c>
      <c r="AA6" s="98" t="s">
        <v>548</v>
      </c>
      <c r="AB6" s="100" t="s">
        <v>549</v>
      </c>
      <c r="AC6" s="83"/>
      <c r="AD6" s="83"/>
      <c r="AE6" s="83"/>
      <c r="AF6" s="83"/>
      <c r="AG6" s="83"/>
      <c r="AH6" s="83"/>
      <c r="AI6" s="83"/>
      <c r="AJ6" s="83"/>
      <c r="AK6" s="83"/>
      <c r="AL6" s="83"/>
      <c r="AM6" s="83"/>
      <c r="AN6" s="83"/>
      <c r="AO6" s="83"/>
      <c r="AP6" s="84"/>
      <c r="AQ6" s="84"/>
      <c r="AR6" s="84"/>
      <c r="AS6" s="83"/>
      <c r="AT6" s="84"/>
      <c r="AU6" s="83"/>
      <c r="AV6" s="83"/>
      <c r="BA6" s="84"/>
      <c r="BD6" s="86"/>
      <c r="BE6" s="86"/>
      <c r="BH6" s="86"/>
      <c r="BI6" s="86"/>
      <c r="BJ6" s="86"/>
      <c r="BK6" s="86"/>
    </row>
    <row r="7" spans="2:63" s="77" customFormat="1" ht="264" x14ac:dyDescent="0.25">
      <c r="B7" s="87">
        <v>1</v>
      </c>
      <c r="C7" s="79" t="s">
        <v>65</v>
      </c>
      <c r="D7" s="79" t="s">
        <v>66</v>
      </c>
      <c r="E7" s="79" t="s">
        <v>67</v>
      </c>
      <c r="F7" s="88">
        <v>406</v>
      </c>
      <c r="G7" s="88">
        <v>10</v>
      </c>
      <c r="H7" s="79" t="s">
        <v>71</v>
      </c>
      <c r="I7" s="79" t="s">
        <v>72</v>
      </c>
      <c r="J7" s="87" t="s">
        <v>68</v>
      </c>
      <c r="K7" s="89">
        <v>53105271</v>
      </c>
      <c r="L7" s="79" t="s">
        <v>70</v>
      </c>
      <c r="M7" s="90">
        <v>30948</v>
      </c>
      <c r="N7" s="78">
        <f t="shared" ref="N7:N69" ca="1" si="0">(TODAY()-M7)/365</f>
        <v>36</v>
      </c>
      <c r="O7" s="91">
        <v>41596</v>
      </c>
      <c r="P7" s="78">
        <f t="shared" ref="P7:P69" ca="1" si="1">DAYS360(O7,TODAY())/360</f>
        <v>6.822222222222222</v>
      </c>
      <c r="Q7" s="79" t="s">
        <v>656</v>
      </c>
      <c r="R7" s="79" t="s">
        <v>657</v>
      </c>
      <c r="S7" s="79" t="s">
        <v>658</v>
      </c>
      <c r="T7" s="81" t="s">
        <v>659</v>
      </c>
      <c r="U7" s="87" t="s">
        <v>584</v>
      </c>
      <c r="V7" s="79" t="s">
        <v>72</v>
      </c>
      <c r="W7" s="79"/>
      <c r="X7" s="81" t="s">
        <v>581</v>
      </c>
      <c r="Y7" s="87" t="s">
        <v>552</v>
      </c>
      <c r="Z7" s="79" t="s">
        <v>553</v>
      </c>
      <c r="AA7" s="79" t="s">
        <v>552</v>
      </c>
      <c r="AB7" s="81" t="s">
        <v>552</v>
      </c>
    </row>
    <row r="8" spans="2:63" s="77" customFormat="1" ht="36" x14ac:dyDescent="0.25">
      <c r="B8" s="87">
        <v>2</v>
      </c>
      <c r="C8" s="79" t="s">
        <v>79</v>
      </c>
      <c r="D8" s="79" t="s">
        <v>80</v>
      </c>
      <c r="E8" s="79" t="s">
        <v>67</v>
      </c>
      <c r="F8" s="88">
        <v>104</v>
      </c>
      <c r="G8" s="88" t="s">
        <v>85</v>
      </c>
      <c r="H8" s="79" t="s">
        <v>83</v>
      </c>
      <c r="I8" s="79" t="s">
        <v>84</v>
      </c>
      <c r="J8" s="87" t="s">
        <v>68</v>
      </c>
      <c r="K8" s="89">
        <v>20585843</v>
      </c>
      <c r="L8" s="79" t="s">
        <v>82</v>
      </c>
      <c r="M8" s="90">
        <v>23386</v>
      </c>
      <c r="N8" s="78">
        <f t="shared" ca="1" si="0"/>
        <v>56.717808219178082</v>
      </c>
      <c r="O8" s="91">
        <v>35478</v>
      </c>
      <c r="P8" s="78">
        <f t="shared" ca="1" si="1"/>
        <v>23.574999999999999</v>
      </c>
      <c r="Q8" s="77" t="s">
        <v>718</v>
      </c>
      <c r="R8" s="79" t="s">
        <v>719</v>
      </c>
      <c r="S8" s="79" t="s">
        <v>720</v>
      </c>
      <c r="T8" s="81"/>
      <c r="U8" s="87" t="s">
        <v>495</v>
      </c>
      <c r="V8" s="79" t="s">
        <v>72</v>
      </c>
      <c r="W8" s="79"/>
      <c r="X8" s="81" t="s">
        <v>494</v>
      </c>
      <c r="Y8" s="87" t="s">
        <v>552</v>
      </c>
      <c r="Z8" s="79" t="s">
        <v>552</v>
      </c>
      <c r="AA8" s="79" t="s">
        <v>552</v>
      </c>
      <c r="AB8" s="81" t="s">
        <v>552</v>
      </c>
    </row>
    <row r="9" spans="2:63" s="77" customFormat="1" ht="36" x14ac:dyDescent="0.25">
      <c r="B9" s="87">
        <v>3</v>
      </c>
      <c r="C9" s="79" t="s">
        <v>79</v>
      </c>
      <c r="D9" s="79" t="s">
        <v>94</v>
      </c>
      <c r="E9" s="79" t="s">
        <v>67</v>
      </c>
      <c r="F9" s="88">
        <v>104</v>
      </c>
      <c r="G9" s="88" t="s">
        <v>85</v>
      </c>
      <c r="H9" s="79" t="s">
        <v>99</v>
      </c>
      <c r="I9" s="79" t="s">
        <v>84</v>
      </c>
      <c r="J9" s="87" t="s">
        <v>95</v>
      </c>
      <c r="K9" s="89">
        <v>80260210</v>
      </c>
      <c r="L9" s="79" t="s">
        <v>98</v>
      </c>
      <c r="M9" s="90">
        <v>22075</v>
      </c>
      <c r="N9" s="78">
        <f t="shared" ca="1" si="0"/>
        <v>60.30958904109589</v>
      </c>
      <c r="O9" s="91">
        <v>31930</v>
      </c>
      <c r="P9" s="78">
        <f t="shared" ca="1" si="1"/>
        <v>33.283333333333331</v>
      </c>
      <c r="Q9" s="79" t="s">
        <v>663</v>
      </c>
      <c r="R9" s="79" t="s">
        <v>552</v>
      </c>
      <c r="S9" s="79" t="s">
        <v>552</v>
      </c>
      <c r="T9" s="81" t="s">
        <v>664</v>
      </c>
      <c r="U9" s="87" t="s">
        <v>495</v>
      </c>
      <c r="V9" s="79" t="s">
        <v>103</v>
      </c>
      <c r="W9" s="79"/>
      <c r="X9" s="81" t="s">
        <v>496</v>
      </c>
      <c r="Y9" s="87" t="s">
        <v>553</v>
      </c>
      <c r="Z9" s="79" t="s">
        <v>553</v>
      </c>
      <c r="AA9" s="79" t="s">
        <v>552</v>
      </c>
      <c r="AB9" s="81" t="s">
        <v>552</v>
      </c>
    </row>
    <row r="10" spans="2:63" s="77" customFormat="1" ht="36" x14ac:dyDescent="0.25">
      <c r="B10" s="87">
        <v>4</v>
      </c>
      <c r="C10" s="79" t="s">
        <v>79</v>
      </c>
      <c r="D10" s="79" t="s">
        <v>104</v>
      </c>
      <c r="E10" s="79" t="s">
        <v>67</v>
      </c>
      <c r="F10" s="88">
        <v>104</v>
      </c>
      <c r="G10" s="88" t="s">
        <v>106</v>
      </c>
      <c r="H10" s="79" t="s">
        <v>83</v>
      </c>
      <c r="I10" s="79" t="s">
        <v>84</v>
      </c>
      <c r="J10" s="87" t="s">
        <v>95</v>
      </c>
      <c r="K10" s="89">
        <v>11438437</v>
      </c>
      <c r="L10" s="79" t="s">
        <v>105</v>
      </c>
      <c r="M10" s="90">
        <v>26584</v>
      </c>
      <c r="N10" s="78">
        <f t="shared" ca="1" si="0"/>
        <v>47.956164383561642</v>
      </c>
      <c r="O10" s="91">
        <v>42179</v>
      </c>
      <c r="P10" s="78">
        <f t="shared" ca="1" si="1"/>
        <v>5.2222222222222223</v>
      </c>
      <c r="Q10" s="79" t="s">
        <v>111</v>
      </c>
      <c r="R10" s="79" t="s">
        <v>552</v>
      </c>
      <c r="S10" s="79" t="s">
        <v>721</v>
      </c>
      <c r="T10" s="81" t="s">
        <v>722</v>
      </c>
      <c r="U10" s="87" t="s">
        <v>498</v>
      </c>
      <c r="V10" s="79" t="s">
        <v>111</v>
      </c>
      <c r="W10" s="79"/>
      <c r="X10" s="81" t="s">
        <v>497</v>
      </c>
      <c r="Y10" s="87" t="s">
        <v>552</v>
      </c>
      <c r="Z10" s="79" t="s">
        <v>553</v>
      </c>
      <c r="AA10" s="79" t="s">
        <v>552</v>
      </c>
      <c r="AB10" s="81" t="s">
        <v>552</v>
      </c>
    </row>
    <row r="11" spans="2:63" s="77" customFormat="1" ht="120" x14ac:dyDescent="0.25">
      <c r="B11" s="87">
        <v>5</v>
      </c>
      <c r="C11" s="79" t="s">
        <v>79</v>
      </c>
      <c r="D11" s="79"/>
      <c r="E11" s="79" t="s">
        <v>67</v>
      </c>
      <c r="F11" s="88">
        <v>506</v>
      </c>
      <c r="G11" s="88" t="s">
        <v>114</v>
      </c>
      <c r="H11" s="79" t="s">
        <v>113</v>
      </c>
      <c r="I11" s="79" t="s">
        <v>72</v>
      </c>
      <c r="J11" s="87" t="s">
        <v>95</v>
      </c>
      <c r="K11" s="89">
        <v>80170060</v>
      </c>
      <c r="L11" s="79" t="s">
        <v>112</v>
      </c>
      <c r="M11" s="90">
        <v>29968</v>
      </c>
      <c r="N11" s="78">
        <f t="shared" ca="1" si="0"/>
        <v>38.684931506849317</v>
      </c>
      <c r="O11" s="91">
        <v>41520</v>
      </c>
      <c r="P11" s="78">
        <f t="shared" ca="1" si="1"/>
        <v>7.0305555555555559</v>
      </c>
      <c r="Q11" s="79" t="s">
        <v>556</v>
      </c>
      <c r="R11" s="79" t="s">
        <v>723</v>
      </c>
      <c r="S11" s="79" t="s">
        <v>724</v>
      </c>
      <c r="T11" s="81" t="s">
        <v>725</v>
      </c>
      <c r="U11" s="87" t="s">
        <v>500</v>
      </c>
      <c r="V11" s="79" t="s">
        <v>72</v>
      </c>
      <c r="W11" s="79" t="s">
        <v>726</v>
      </c>
      <c r="X11" s="81" t="s">
        <v>499</v>
      </c>
      <c r="Y11" s="87" t="s">
        <v>552</v>
      </c>
      <c r="Z11" s="79" t="s">
        <v>553</v>
      </c>
      <c r="AA11" s="79" t="s">
        <v>552</v>
      </c>
      <c r="AB11" s="81" t="s">
        <v>552</v>
      </c>
    </row>
    <row r="12" spans="2:63" s="77" customFormat="1" ht="48" x14ac:dyDescent="0.25">
      <c r="B12" s="87">
        <v>6</v>
      </c>
      <c r="C12" s="79" t="s">
        <v>79</v>
      </c>
      <c r="D12" s="79" t="s">
        <v>104</v>
      </c>
      <c r="E12" s="79" t="s">
        <v>67</v>
      </c>
      <c r="F12" s="88">
        <v>104</v>
      </c>
      <c r="G12" s="88" t="s">
        <v>121</v>
      </c>
      <c r="H12" s="79" t="s">
        <v>83</v>
      </c>
      <c r="I12" s="79" t="s">
        <v>84</v>
      </c>
      <c r="J12" s="87" t="s">
        <v>95</v>
      </c>
      <c r="K12" s="89">
        <v>3090719</v>
      </c>
      <c r="L12" s="79" t="s">
        <v>120</v>
      </c>
      <c r="M12" s="90">
        <v>25481</v>
      </c>
      <c r="N12" s="78">
        <f t="shared" ca="1" si="0"/>
        <v>50.978082191780821</v>
      </c>
      <c r="O12" s="91">
        <v>34817</v>
      </c>
      <c r="P12" s="78">
        <f t="shared" ca="1" si="1"/>
        <v>25.377777777777776</v>
      </c>
      <c r="Q12" s="79" t="s">
        <v>727</v>
      </c>
      <c r="R12" s="79" t="s">
        <v>728</v>
      </c>
      <c r="S12" s="79" t="s">
        <v>552</v>
      </c>
      <c r="T12" s="81" t="s">
        <v>729</v>
      </c>
      <c r="U12" s="87" t="s">
        <v>501</v>
      </c>
      <c r="V12" s="79" t="s">
        <v>111</v>
      </c>
      <c r="W12" s="79"/>
      <c r="X12" s="81" t="s">
        <v>502</v>
      </c>
      <c r="Y12" s="87" t="s">
        <v>552</v>
      </c>
      <c r="Z12" s="79" t="s">
        <v>553</v>
      </c>
      <c r="AA12" s="79" t="s">
        <v>552</v>
      </c>
      <c r="AB12" s="81" t="s">
        <v>552</v>
      </c>
    </row>
    <row r="13" spans="2:63" s="77" customFormat="1" ht="72" x14ac:dyDescent="0.25">
      <c r="B13" s="87">
        <v>7</v>
      </c>
      <c r="C13" s="79" t="s">
        <v>126</v>
      </c>
      <c r="D13" s="79"/>
      <c r="E13" s="79" t="s">
        <v>67</v>
      </c>
      <c r="F13" s="88">
        <v>102</v>
      </c>
      <c r="G13" s="88" t="s">
        <v>130</v>
      </c>
      <c r="H13" s="79" t="s">
        <v>129</v>
      </c>
      <c r="I13" s="79" t="s">
        <v>84</v>
      </c>
      <c r="J13" s="87" t="s">
        <v>95</v>
      </c>
      <c r="K13" s="89">
        <v>3250273</v>
      </c>
      <c r="L13" s="79" t="s">
        <v>128</v>
      </c>
      <c r="M13" s="90">
        <v>22141</v>
      </c>
      <c r="N13" s="78">
        <f t="shared" ca="1" si="0"/>
        <v>60.128767123287673</v>
      </c>
      <c r="O13" s="91">
        <v>35682</v>
      </c>
      <c r="P13" s="78">
        <f t="shared" ca="1" si="1"/>
        <v>23.013888888888889</v>
      </c>
      <c r="Q13" s="79" t="s">
        <v>111</v>
      </c>
      <c r="R13" s="79" t="s">
        <v>552</v>
      </c>
      <c r="S13" s="79" t="s">
        <v>552</v>
      </c>
      <c r="T13" s="81" t="s">
        <v>129</v>
      </c>
      <c r="U13" s="87" t="s">
        <v>495</v>
      </c>
      <c r="V13" s="79" t="s">
        <v>111</v>
      </c>
      <c r="W13" s="79"/>
      <c r="X13" s="81" t="s">
        <v>503</v>
      </c>
      <c r="Y13" s="87" t="s">
        <v>552</v>
      </c>
      <c r="Z13" s="79" t="s">
        <v>553</v>
      </c>
      <c r="AA13" s="79" t="s">
        <v>552</v>
      </c>
      <c r="AB13" s="81" t="s">
        <v>552</v>
      </c>
    </row>
    <row r="14" spans="2:63" s="77" customFormat="1" ht="48" x14ac:dyDescent="0.25">
      <c r="B14" s="87">
        <v>8</v>
      </c>
      <c r="C14" s="79" t="s">
        <v>134</v>
      </c>
      <c r="D14" s="79"/>
      <c r="E14" s="79" t="s">
        <v>67</v>
      </c>
      <c r="F14" s="88">
        <v>406</v>
      </c>
      <c r="G14" s="88">
        <v>10</v>
      </c>
      <c r="H14" s="79" t="s">
        <v>71</v>
      </c>
      <c r="I14" s="79" t="s">
        <v>72</v>
      </c>
      <c r="J14" s="87" t="s">
        <v>95</v>
      </c>
      <c r="K14" s="89">
        <v>1070918185</v>
      </c>
      <c r="L14" s="79" t="s">
        <v>135</v>
      </c>
      <c r="M14" s="90">
        <v>32655</v>
      </c>
      <c r="N14" s="78">
        <f t="shared" ca="1" si="0"/>
        <v>31.323287671232876</v>
      </c>
      <c r="O14" s="91">
        <v>42776</v>
      </c>
      <c r="P14" s="78">
        <f t="shared" ca="1" si="1"/>
        <v>3.5944444444444446</v>
      </c>
      <c r="Q14" s="79" t="s">
        <v>428</v>
      </c>
      <c r="R14" s="79" t="s">
        <v>552</v>
      </c>
      <c r="S14" s="79" t="s">
        <v>714</v>
      </c>
      <c r="T14" s="81" t="s">
        <v>715</v>
      </c>
      <c r="U14" s="87" t="s">
        <v>582</v>
      </c>
      <c r="V14" s="79" t="s">
        <v>72</v>
      </c>
      <c r="W14" s="79"/>
      <c r="X14" s="81" t="s">
        <v>581</v>
      </c>
      <c r="Y14" s="87" t="s">
        <v>552</v>
      </c>
      <c r="Z14" s="79" t="s">
        <v>552</v>
      </c>
      <c r="AA14" s="79" t="s">
        <v>552</v>
      </c>
      <c r="AB14" s="81" t="s">
        <v>552</v>
      </c>
    </row>
    <row r="15" spans="2:63" s="77" customFormat="1" ht="78.75" customHeight="1" x14ac:dyDescent="0.25">
      <c r="B15" s="87">
        <v>9</v>
      </c>
      <c r="C15" s="79" t="s">
        <v>79</v>
      </c>
      <c r="D15" s="79" t="s">
        <v>104</v>
      </c>
      <c r="E15" s="79" t="s">
        <v>67</v>
      </c>
      <c r="F15" s="88">
        <v>104</v>
      </c>
      <c r="G15" s="88" t="s">
        <v>106</v>
      </c>
      <c r="H15" s="79" t="s">
        <v>83</v>
      </c>
      <c r="I15" s="79" t="s">
        <v>84</v>
      </c>
      <c r="J15" s="87" t="s">
        <v>95</v>
      </c>
      <c r="K15" s="89">
        <v>16468043</v>
      </c>
      <c r="L15" s="79" t="s">
        <v>137</v>
      </c>
      <c r="M15" s="90">
        <v>19775</v>
      </c>
      <c r="N15" s="78">
        <f t="shared" ca="1" si="0"/>
        <v>66.610958904109594</v>
      </c>
      <c r="O15" s="91">
        <v>39514</v>
      </c>
      <c r="P15" s="78">
        <f t="shared" ca="1" si="1"/>
        <v>12.519444444444444</v>
      </c>
      <c r="Q15" s="79" t="s">
        <v>111</v>
      </c>
      <c r="R15" s="79" t="s">
        <v>730</v>
      </c>
      <c r="S15" s="79" t="s">
        <v>552</v>
      </c>
      <c r="T15" s="81" t="s">
        <v>731</v>
      </c>
      <c r="U15" s="87" t="s">
        <v>495</v>
      </c>
      <c r="V15" s="79" t="s">
        <v>111</v>
      </c>
      <c r="W15" s="79"/>
      <c r="X15" s="81" t="s">
        <v>504</v>
      </c>
      <c r="Y15" s="87" t="s">
        <v>553</v>
      </c>
      <c r="Z15" s="79" t="s">
        <v>552</v>
      </c>
      <c r="AA15" s="79" t="s">
        <v>552</v>
      </c>
      <c r="AB15" s="81" t="s">
        <v>552</v>
      </c>
    </row>
    <row r="16" spans="2:63" s="77" customFormat="1" ht="204" x14ac:dyDescent="0.25">
      <c r="B16" s="87">
        <v>10</v>
      </c>
      <c r="C16" s="79" t="s">
        <v>126</v>
      </c>
      <c r="D16" s="79" t="s">
        <v>140</v>
      </c>
      <c r="E16" s="79" t="s">
        <v>141</v>
      </c>
      <c r="F16" s="88">
        <v>215</v>
      </c>
      <c r="G16" s="88" t="s">
        <v>121</v>
      </c>
      <c r="H16" s="79" t="s">
        <v>144</v>
      </c>
      <c r="I16" s="79" t="s">
        <v>72</v>
      </c>
      <c r="J16" s="87" t="s">
        <v>68</v>
      </c>
      <c r="K16" s="89">
        <v>38262488</v>
      </c>
      <c r="L16" s="79" t="s">
        <v>143</v>
      </c>
      <c r="M16" s="90">
        <v>23491</v>
      </c>
      <c r="N16" s="78">
        <f t="shared" ca="1" si="0"/>
        <v>56.43013698630137</v>
      </c>
      <c r="O16" s="91">
        <v>42439</v>
      </c>
      <c r="P16" s="78">
        <f t="shared" ca="1" si="1"/>
        <v>4.5111111111111111</v>
      </c>
      <c r="Q16" s="79" t="s">
        <v>732</v>
      </c>
      <c r="R16" s="79" t="s">
        <v>733</v>
      </c>
      <c r="S16" s="79" t="s">
        <v>734</v>
      </c>
      <c r="T16" s="81"/>
      <c r="U16" s="87" t="s">
        <v>505</v>
      </c>
      <c r="V16" s="79" t="s">
        <v>72</v>
      </c>
      <c r="W16" s="79"/>
      <c r="X16" s="81" t="s">
        <v>506</v>
      </c>
      <c r="Y16" s="87" t="s">
        <v>552</v>
      </c>
      <c r="Z16" s="79" t="s">
        <v>552</v>
      </c>
      <c r="AA16" s="79" t="s">
        <v>552</v>
      </c>
      <c r="AB16" s="81" t="s">
        <v>552</v>
      </c>
    </row>
    <row r="17" spans="2:28" s="77" customFormat="1" ht="36" x14ac:dyDescent="0.25">
      <c r="B17" s="87">
        <v>11</v>
      </c>
      <c r="C17" s="79" t="s">
        <v>79</v>
      </c>
      <c r="D17" s="79" t="s">
        <v>104</v>
      </c>
      <c r="E17" s="79" t="s">
        <v>67</v>
      </c>
      <c r="F17" s="88">
        <v>104</v>
      </c>
      <c r="G17" s="88" t="s">
        <v>130</v>
      </c>
      <c r="H17" s="79" t="s">
        <v>83</v>
      </c>
      <c r="I17" s="79" t="s">
        <v>84</v>
      </c>
      <c r="J17" s="87" t="s">
        <v>68</v>
      </c>
      <c r="K17" s="89">
        <v>20526706</v>
      </c>
      <c r="L17" s="79" t="s">
        <v>151</v>
      </c>
      <c r="M17" s="90">
        <v>20708</v>
      </c>
      <c r="N17" s="78">
        <f t="shared" ca="1" si="0"/>
        <v>64.054794520547944</v>
      </c>
      <c r="O17" s="91">
        <v>33952</v>
      </c>
      <c r="P17" s="78">
        <f t="shared" ca="1" si="1"/>
        <v>27.75</v>
      </c>
      <c r="Q17" s="79" t="s">
        <v>111</v>
      </c>
      <c r="R17" s="79" t="s">
        <v>552</v>
      </c>
      <c r="S17" s="79" t="s">
        <v>552</v>
      </c>
      <c r="T17" s="81" t="s">
        <v>735</v>
      </c>
      <c r="U17" s="87" t="s">
        <v>507</v>
      </c>
      <c r="V17" s="79" t="s">
        <v>111</v>
      </c>
      <c r="W17" s="79"/>
      <c r="X17" s="81" t="s">
        <v>508</v>
      </c>
      <c r="Y17" s="87" t="s">
        <v>553</v>
      </c>
      <c r="Z17" s="79" t="s">
        <v>553</v>
      </c>
      <c r="AA17" s="79" t="s">
        <v>552</v>
      </c>
      <c r="AB17" s="81" t="s">
        <v>552</v>
      </c>
    </row>
    <row r="18" spans="2:28" s="77" customFormat="1" ht="36" x14ac:dyDescent="0.25">
      <c r="B18" s="87">
        <v>12</v>
      </c>
      <c r="C18" s="79" t="s">
        <v>154</v>
      </c>
      <c r="D18" s="79" t="s">
        <v>155</v>
      </c>
      <c r="E18" s="79" t="s">
        <v>67</v>
      </c>
      <c r="F18" s="88">
        <v>201</v>
      </c>
      <c r="G18" s="88" t="s">
        <v>85</v>
      </c>
      <c r="H18" s="79" t="s">
        <v>157</v>
      </c>
      <c r="I18" s="79" t="s">
        <v>84</v>
      </c>
      <c r="J18" s="87" t="s">
        <v>68</v>
      </c>
      <c r="K18" s="89">
        <v>51736483</v>
      </c>
      <c r="L18" s="79" t="s">
        <v>156</v>
      </c>
      <c r="M18" s="90">
        <v>23638</v>
      </c>
      <c r="N18" s="78">
        <f t="shared" ca="1" si="0"/>
        <v>56.027397260273972</v>
      </c>
      <c r="O18" s="91">
        <v>32266</v>
      </c>
      <c r="P18" s="78">
        <f t="shared" ca="1" si="1"/>
        <v>32.363888888888887</v>
      </c>
      <c r="Q18" s="79" t="s">
        <v>682</v>
      </c>
      <c r="R18" s="79" t="s">
        <v>736</v>
      </c>
      <c r="S18" s="79" t="s">
        <v>552</v>
      </c>
      <c r="T18" s="81" t="s">
        <v>737</v>
      </c>
      <c r="U18" s="87" t="s">
        <v>509</v>
      </c>
      <c r="V18" s="79" t="s">
        <v>111</v>
      </c>
      <c r="W18" s="79" t="s">
        <v>738</v>
      </c>
      <c r="X18" s="81" t="s">
        <v>510</v>
      </c>
      <c r="Y18" s="87" t="s">
        <v>552</v>
      </c>
      <c r="Z18" s="79" t="s">
        <v>553</v>
      </c>
      <c r="AA18" s="79" t="s">
        <v>552</v>
      </c>
      <c r="AB18" s="81" t="s">
        <v>552</v>
      </c>
    </row>
    <row r="19" spans="2:28" s="77" customFormat="1" ht="72" x14ac:dyDescent="0.25">
      <c r="B19" s="87">
        <v>13</v>
      </c>
      <c r="C19" s="79" t="s">
        <v>160</v>
      </c>
      <c r="D19" s="79"/>
      <c r="E19" s="79" t="s">
        <v>67</v>
      </c>
      <c r="F19" s="88">
        <v>303</v>
      </c>
      <c r="G19" s="88" t="s">
        <v>163</v>
      </c>
      <c r="H19" s="79" t="s">
        <v>162</v>
      </c>
      <c r="I19" s="79" t="s">
        <v>125</v>
      </c>
      <c r="J19" s="87" t="s">
        <v>95</v>
      </c>
      <c r="K19" s="89">
        <v>79047259</v>
      </c>
      <c r="L19" s="79" t="s">
        <v>161</v>
      </c>
      <c r="M19" s="90">
        <v>24211</v>
      </c>
      <c r="N19" s="78">
        <f t="shared" ca="1" si="0"/>
        <v>54.457534246575342</v>
      </c>
      <c r="O19" s="91">
        <v>34764</v>
      </c>
      <c r="P19" s="78">
        <f t="shared" ca="1" si="1"/>
        <v>25.522222222222222</v>
      </c>
      <c r="Q19" s="79" t="s">
        <v>550</v>
      </c>
      <c r="R19" s="79" t="s">
        <v>551</v>
      </c>
      <c r="S19" s="79" t="s">
        <v>552</v>
      </c>
      <c r="T19" s="81"/>
      <c r="U19" s="87" t="s">
        <v>165</v>
      </c>
      <c r="V19" s="79" t="s">
        <v>72</v>
      </c>
      <c r="W19" s="79" t="s">
        <v>552</v>
      </c>
      <c r="X19" s="81" t="s">
        <v>552</v>
      </c>
      <c r="Y19" s="87" t="s">
        <v>552</v>
      </c>
      <c r="Z19" s="79" t="s">
        <v>552</v>
      </c>
      <c r="AA19" s="79" t="s">
        <v>552</v>
      </c>
      <c r="AB19" s="81" t="s">
        <v>552</v>
      </c>
    </row>
    <row r="20" spans="2:28" s="77" customFormat="1" ht="78.75" customHeight="1" x14ac:dyDescent="0.25">
      <c r="B20" s="87">
        <v>14</v>
      </c>
      <c r="C20" s="79" t="s">
        <v>154</v>
      </c>
      <c r="D20" s="79"/>
      <c r="E20" s="79" t="s">
        <v>67</v>
      </c>
      <c r="F20" s="88">
        <v>104</v>
      </c>
      <c r="G20" s="88" t="s">
        <v>106</v>
      </c>
      <c r="H20" s="79" t="s">
        <v>99</v>
      </c>
      <c r="I20" s="79" t="s">
        <v>84</v>
      </c>
      <c r="J20" s="87" t="s">
        <v>95</v>
      </c>
      <c r="K20" s="89">
        <v>79268034</v>
      </c>
      <c r="L20" s="79" t="s">
        <v>166</v>
      </c>
      <c r="M20" s="90">
        <v>22997</v>
      </c>
      <c r="N20" s="78">
        <f t="shared" ca="1" si="0"/>
        <v>57.783561643835618</v>
      </c>
      <c r="O20" s="91">
        <v>33365</v>
      </c>
      <c r="P20" s="78">
        <f t="shared" ca="1" si="1"/>
        <v>29.352777777777778</v>
      </c>
      <c r="Q20" s="79" t="s">
        <v>111</v>
      </c>
      <c r="R20" s="79" t="s">
        <v>739</v>
      </c>
      <c r="S20" s="79" t="s">
        <v>552</v>
      </c>
      <c r="T20" s="81" t="s">
        <v>740</v>
      </c>
      <c r="U20" s="87" t="s">
        <v>511</v>
      </c>
      <c r="V20" s="79" t="s">
        <v>111</v>
      </c>
      <c r="W20" s="79" t="s">
        <v>721</v>
      </c>
      <c r="X20" s="81" t="s">
        <v>512</v>
      </c>
      <c r="Y20" s="87" t="s">
        <v>552</v>
      </c>
      <c r="Z20" s="79" t="s">
        <v>553</v>
      </c>
      <c r="AA20" s="79" t="s">
        <v>552</v>
      </c>
      <c r="AB20" s="81" t="s">
        <v>552</v>
      </c>
    </row>
    <row r="21" spans="2:28" s="77" customFormat="1" ht="36" x14ac:dyDescent="0.25">
      <c r="B21" s="87">
        <v>15</v>
      </c>
      <c r="C21" s="79" t="s">
        <v>79</v>
      </c>
      <c r="D21" s="79" t="s">
        <v>167</v>
      </c>
      <c r="E21" s="79" t="s">
        <v>67</v>
      </c>
      <c r="F21" s="88">
        <v>104</v>
      </c>
      <c r="G21" s="88" t="s">
        <v>85</v>
      </c>
      <c r="H21" s="79" t="s">
        <v>99</v>
      </c>
      <c r="I21" s="79" t="s">
        <v>84</v>
      </c>
      <c r="J21" s="87" t="s">
        <v>95</v>
      </c>
      <c r="K21" s="89">
        <v>19480036</v>
      </c>
      <c r="L21" s="79" t="s">
        <v>169</v>
      </c>
      <c r="M21" s="90">
        <v>22640</v>
      </c>
      <c r="N21" s="78">
        <f t="shared" ca="1" si="0"/>
        <v>58.761643835616439</v>
      </c>
      <c r="O21" s="91">
        <v>31317</v>
      </c>
      <c r="P21" s="78">
        <f t="shared" ca="1" si="1"/>
        <v>34.963888888888889</v>
      </c>
      <c r="Q21" s="79" t="s">
        <v>111</v>
      </c>
      <c r="R21" s="79" t="s">
        <v>552</v>
      </c>
      <c r="S21" s="79" t="s">
        <v>552</v>
      </c>
      <c r="T21" s="81" t="s">
        <v>741</v>
      </c>
      <c r="U21" s="87" t="s">
        <v>495</v>
      </c>
      <c r="V21" s="79" t="s">
        <v>111</v>
      </c>
      <c r="W21" s="79"/>
      <c r="X21" s="81" t="s">
        <v>513</v>
      </c>
      <c r="Y21" s="87" t="s">
        <v>552</v>
      </c>
      <c r="Z21" s="79" t="s">
        <v>553</v>
      </c>
      <c r="AA21" s="79" t="s">
        <v>552</v>
      </c>
      <c r="AB21" s="81" t="s">
        <v>552</v>
      </c>
    </row>
    <row r="22" spans="2:28" s="77" customFormat="1" ht="48" x14ac:dyDescent="0.25">
      <c r="B22" s="87">
        <v>16</v>
      </c>
      <c r="C22" s="79" t="s">
        <v>79</v>
      </c>
      <c r="D22" s="79"/>
      <c r="E22" s="79" t="s">
        <v>67</v>
      </c>
      <c r="F22" s="88">
        <v>104</v>
      </c>
      <c r="G22" s="88" t="s">
        <v>85</v>
      </c>
      <c r="H22" s="79" t="s">
        <v>83</v>
      </c>
      <c r="I22" s="79" t="s">
        <v>84</v>
      </c>
      <c r="J22" s="87" t="s">
        <v>95</v>
      </c>
      <c r="K22" s="89">
        <v>79756785</v>
      </c>
      <c r="L22" s="79" t="s">
        <v>173</v>
      </c>
      <c r="M22" s="90">
        <v>27583</v>
      </c>
      <c r="N22" s="78">
        <f t="shared" ca="1" si="0"/>
        <v>45.219178082191782</v>
      </c>
      <c r="O22" s="91">
        <v>34849</v>
      </c>
      <c r="P22" s="78">
        <f t="shared" ca="1" si="1"/>
        <v>25.288888888888888</v>
      </c>
      <c r="Q22" s="79" t="s">
        <v>742</v>
      </c>
      <c r="R22" s="79" t="s">
        <v>743</v>
      </c>
      <c r="S22" s="79" t="s">
        <v>552</v>
      </c>
      <c r="T22" s="81" t="s">
        <v>744</v>
      </c>
      <c r="U22" s="87" t="s">
        <v>511</v>
      </c>
      <c r="V22" s="79" t="s">
        <v>176</v>
      </c>
      <c r="W22" s="79"/>
      <c r="X22" s="81" t="s">
        <v>512</v>
      </c>
      <c r="Y22" s="87" t="s">
        <v>552</v>
      </c>
      <c r="Z22" s="79" t="s">
        <v>553</v>
      </c>
      <c r="AA22" s="79" t="s">
        <v>552</v>
      </c>
      <c r="AB22" s="81" t="s">
        <v>552</v>
      </c>
    </row>
    <row r="23" spans="2:28" s="102" customFormat="1" ht="178.5" customHeight="1" x14ac:dyDescent="0.25">
      <c r="B23" s="87">
        <v>17</v>
      </c>
      <c r="C23" s="79" t="s">
        <v>65</v>
      </c>
      <c r="D23" s="79"/>
      <c r="E23" s="79" t="s">
        <v>141</v>
      </c>
      <c r="F23" s="88" t="s">
        <v>701</v>
      </c>
      <c r="G23" s="88" t="s">
        <v>106</v>
      </c>
      <c r="H23" s="79" t="s">
        <v>178</v>
      </c>
      <c r="I23" s="79" t="s">
        <v>78</v>
      </c>
      <c r="J23" s="87" t="s">
        <v>68</v>
      </c>
      <c r="K23" s="89">
        <v>41652354</v>
      </c>
      <c r="L23" s="79" t="s">
        <v>562</v>
      </c>
      <c r="M23" s="90">
        <v>20907</v>
      </c>
      <c r="N23" s="78">
        <f t="shared" ca="1" si="0"/>
        <v>63.509589041095893</v>
      </c>
      <c r="O23" s="91">
        <v>44041</v>
      </c>
      <c r="P23" s="78">
        <f t="shared" ca="1" si="1"/>
        <v>0.125</v>
      </c>
      <c r="Q23" s="79" t="s">
        <v>639</v>
      </c>
      <c r="R23" s="79" t="s">
        <v>699</v>
      </c>
      <c r="S23" s="79" t="s">
        <v>698</v>
      </c>
      <c r="T23" s="81" t="s">
        <v>700</v>
      </c>
      <c r="U23" s="87" t="s">
        <v>514</v>
      </c>
      <c r="V23" s="79" t="s">
        <v>72</v>
      </c>
      <c r="W23" s="79"/>
      <c r="X23" s="81" t="s">
        <v>515</v>
      </c>
      <c r="Y23" s="87" t="s">
        <v>552</v>
      </c>
      <c r="Z23" s="79" t="s">
        <v>552</v>
      </c>
      <c r="AA23" s="79" t="s">
        <v>552</v>
      </c>
      <c r="AB23" s="81" t="s">
        <v>552</v>
      </c>
    </row>
    <row r="24" spans="2:28" s="77" customFormat="1" ht="409.5" x14ac:dyDescent="0.25">
      <c r="B24" s="87">
        <v>18</v>
      </c>
      <c r="C24" s="79" t="s">
        <v>160</v>
      </c>
      <c r="D24" s="79"/>
      <c r="E24" s="79" t="s">
        <v>67</v>
      </c>
      <c r="F24" s="88">
        <v>506</v>
      </c>
      <c r="G24" s="88" t="s">
        <v>185</v>
      </c>
      <c r="H24" s="79" t="s">
        <v>113</v>
      </c>
      <c r="I24" s="79" t="s">
        <v>72</v>
      </c>
      <c r="J24" s="87" t="s">
        <v>68</v>
      </c>
      <c r="K24" s="89">
        <v>52969646</v>
      </c>
      <c r="L24" s="79" t="s">
        <v>184</v>
      </c>
      <c r="M24" s="90">
        <v>30198</v>
      </c>
      <c r="N24" s="78">
        <f t="shared" ca="1" si="0"/>
        <v>38.054794520547944</v>
      </c>
      <c r="O24" s="91">
        <v>42228</v>
      </c>
      <c r="P24" s="78">
        <f t="shared" ca="1" si="1"/>
        <v>5.0888888888888886</v>
      </c>
      <c r="Q24" s="79" t="s">
        <v>644</v>
      </c>
      <c r="R24" s="79" t="s">
        <v>642</v>
      </c>
      <c r="S24" s="79" t="s">
        <v>645</v>
      </c>
      <c r="T24" s="81" t="s">
        <v>646</v>
      </c>
      <c r="U24" s="103"/>
      <c r="V24" s="79" t="s">
        <v>72</v>
      </c>
      <c r="W24" s="79"/>
      <c r="X24" s="81" t="s">
        <v>581</v>
      </c>
      <c r="Y24" s="87" t="s">
        <v>552</v>
      </c>
      <c r="Z24" s="79" t="s">
        <v>553</v>
      </c>
      <c r="AA24" s="79" t="s">
        <v>552</v>
      </c>
      <c r="AB24" s="81" t="s">
        <v>552</v>
      </c>
    </row>
    <row r="25" spans="2:28" s="77" customFormat="1" ht="84" x14ac:dyDescent="0.25">
      <c r="B25" s="87">
        <v>19</v>
      </c>
      <c r="C25" s="79" t="s">
        <v>79</v>
      </c>
      <c r="D25" s="79" t="s">
        <v>104</v>
      </c>
      <c r="E25" s="79" t="s">
        <v>67</v>
      </c>
      <c r="F25" s="88">
        <v>104</v>
      </c>
      <c r="G25" s="88" t="s">
        <v>106</v>
      </c>
      <c r="H25" s="79" t="s">
        <v>83</v>
      </c>
      <c r="I25" s="79" t="s">
        <v>84</v>
      </c>
      <c r="J25" s="87" t="s">
        <v>68</v>
      </c>
      <c r="K25" s="89">
        <v>1022329374</v>
      </c>
      <c r="L25" s="79" t="s">
        <v>188</v>
      </c>
      <c r="M25" s="90">
        <v>31833</v>
      </c>
      <c r="N25" s="78">
        <f t="shared" ca="1" si="0"/>
        <v>33.575342465753423</v>
      </c>
      <c r="O25" s="91">
        <v>39646</v>
      </c>
      <c r="P25" s="78">
        <f t="shared" ca="1" si="1"/>
        <v>12.158333333333333</v>
      </c>
      <c r="Q25" s="79" t="s">
        <v>745</v>
      </c>
      <c r="R25" s="79" t="s">
        <v>746</v>
      </c>
      <c r="S25" s="79" t="s">
        <v>552</v>
      </c>
      <c r="T25" s="81" t="s">
        <v>747</v>
      </c>
      <c r="U25" s="87" t="s">
        <v>495</v>
      </c>
      <c r="V25" s="79" t="s">
        <v>111</v>
      </c>
      <c r="W25" s="79"/>
      <c r="X25" s="81" t="s">
        <v>516</v>
      </c>
      <c r="Y25" s="87" t="s">
        <v>552</v>
      </c>
      <c r="Z25" s="79" t="s">
        <v>553</v>
      </c>
      <c r="AA25" s="79" t="s">
        <v>552</v>
      </c>
      <c r="AB25" s="81" t="s">
        <v>552</v>
      </c>
    </row>
    <row r="26" spans="2:28" s="77" customFormat="1" ht="144" x14ac:dyDescent="0.25">
      <c r="B26" s="87">
        <v>20</v>
      </c>
      <c r="C26" s="79" t="s">
        <v>160</v>
      </c>
      <c r="D26" s="79"/>
      <c r="E26" s="79" t="s">
        <v>141</v>
      </c>
      <c r="F26" s="88">
        <v>115</v>
      </c>
      <c r="G26" s="88" t="s">
        <v>163</v>
      </c>
      <c r="H26" s="79" t="s">
        <v>191</v>
      </c>
      <c r="I26" s="79" t="s">
        <v>118</v>
      </c>
      <c r="J26" s="87" t="s">
        <v>95</v>
      </c>
      <c r="K26" s="89">
        <v>80654411</v>
      </c>
      <c r="L26" s="79" t="s">
        <v>555</v>
      </c>
      <c r="M26" s="90">
        <v>28309</v>
      </c>
      <c r="N26" s="78">
        <f t="shared" ca="1" si="0"/>
        <v>43.230136986301368</v>
      </c>
      <c r="O26" s="91">
        <v>43850</v>
      </c>
      <c r="P26" s="78">
        <f t="shared" ca="1" si="1"/>
        <v>0.65</v>
      </c>
      <c r="Q26" s="79" t="s">
        <v>556</v>
      </c>
      <c r="R26" s="79" t="s">
        <v>557</v>
      </c>
      <c r="S26" s="79" t="s">
        <v>558</v>
      </c>
      <c r="T26" s="81" t="s">
        <v>702</v>
      </c>
      <c r="U26" s="87" t="s">
        <v>564</v>
      </c>
      <c r="V26" s="79" t="s">
        <v>72</v>
      </c>
      <c r="W26" s="79"/>
      <c r="X26" s="81" t="s">
        <v>565</v>
      </c>
      <c r="Y26" s="87" t="s">
        <v>552</v>
      </c>
      <c r="Z26" s="79" t="s">
        <v>553</v>
      </c>
      <c r="AA26" s="79" t="s">
        <v>552</v>
      </c>
      <c r="AB26" s="81" t="s">
        <v>552</v>
      </c>
    </row>
    <row r="27" spans="2:28" s="77" customFormat="1" ht="48" x14ac:dyDescent="0.25">
      <c r="B27" s="87">
        <v>21</v>
      </c>
      <c r="C27" s="79" t="s">
        <v>126</v>
      </c>
      <c r="D27" s="79"/>
      <c r="E27" s="79" t="s">
        <v>67</v>
      </c>
      <c r="F27" s="88">
        <v>104</v>
      </c>
      <c r="G27" s="88" t="s">
        <v>130</v>
      </c>
      <c r="H27" s="79" t="s">
        <v>83</v>
      </c>
      <c r="I27" s="79" t="s">
        <v>84</v>
      </c>
      <c r="J27" s="87" t="s">
        <v>95</v>
      </c>
      <c r="K27" s="89">
        <v>79327092</v>
      </c>
      <c r="L27" s="79" t="s">
        <v>196</v>
      </c>
      <c r="M27" s="90">
        <v>23727</v>
      </c>
      <c r="N27" s="78">
        <f t="shared" ca="1" si="0"/>
        <v>55.783561643835618</v>
      </c>
      <c r="O27" s="91">
        <v>35530</v>
      </c>
      <c r="P27" s="78">
        <f t="shared" ca="1" si="1"/>
        <v>23.427777777777777</v>
      </c>
      <c r="Q27" s="79" t="s">
        <v>111</v>
      </c>
      <c r="R27" s="79" t="s">
        <v>703</v>
      </c>
      <c r="S27" s="79" t="s">
        <v>552</v>
      </c>
      <c r="T27" s="81" t="s">
        <v>552</v>
      </c>
      <c r="U27" s="87" t="s">
        <v>495</v>
      </c>
      <c r="V27" s="79" t="s">
        <v>111</v>
      </c>
      <c r="W27" s="79"/>
      <c r="X27" s="81" t="s">
        <v>508</v>
      </c>
      <c r="Y27" s="87" t="s">
        <v>552</v>
      </c>
      <c r="Z27" s="79" t="s">
        <v>553</v>
      </c>
      <c r="AA27" s="79" t="s">
        <v>707</v>
      </c>
      <c r="AB27" s="81" t="s">
        <v>552</v>
      </c>
    </row>
    <row r="28" spans="2:28" s="77" customFormat="1" ht="84" x14ac:dyDescent="0.25">
      <c r="B28" s="87">
        <v>22</v>
      </c>
      <c r="C28" s="79" t="s">
        <v>154</v>
      </c>
      <c r="D28" s="79" t="s">
        <v>198</v>
      </c>
      <c r="E28" s="79" t="s">
        <v>67</v>
      </c>
      <c r="F28" s="88">
        <v>406</v>
      </c>
      <c r="G28" s="88">
        <v>10</v>
      </c>
      <c r="H28" s="79" t="s">
        <v>71</v>
      </c>
      <c r="I28" s="79" t="s">
        <v>72</v>
      </c>
      <c r="J28" s="87" t="s">
        <v>68</v>
      </c>
      <c r="K28" s="89">
        <v>35521289</v>
      </c>
      <c r="L28" s="79" t="s">
        <v>202</v>
      </c>
      <c r="M28" s="90">
        <v>24779</v>
      </c>
      <c r="N28" s="78">
        <f t="shared" ca="1" si="0"/>
        <v>52.901369863013699</v>
      </c>
      <c r="O28" s="91">
        <v>35663</v>
      </c>
      <c r="P28" s="78">
        <f t="shared" ca="1" si="1"/>
        <v>23.06388888888889</v>
      </c>
      <c r="Q28" s="79" t="s">
        <v>748</v>
      </c>
      <c r="R28" s="79" t="s">
        <v>749</v>
      </c>
      <c r="S28" s="79" t="s">
        <v>552</v>
      </c>
      <c r="T28" s="81" t="s">
        <v>750</v>
      </c>
      <c r="U28" s="87" t="s">
        <v>204</v>
      </c>
      <c r="V28" s="79" t="s">
        <v>72</v>
      </c>
      <c r="W28" s="79" t="s">
        <v>721</v>
      </c>
      <c r="X28" s="81" t="s">
        <v>581</v>
      </c>
      <c r="Y28" s="87" t="s">
        <v>552</v>
      </c>
      <c r="Z28" s="79" t="s">
        <v>553</v>
      </c>
      <c r="AA28" s="79" t="s">
        <v>552</v>
      </c>
      <c r="AB28" s="81" t="s">
        <v>552</v>
      </c>
    </row>
    <row r="29" spans="2:28" s="77" customFormat="1" ht="36" x14ac:dyDescent="0.25">
      <c r="B29" s="87">
        <v>23</v>
      </c>
      <c r="C29" s="79" t="s">
        <v>79</v>
      </c>
      <c r="D29" s="79" t="s">
        <v>104</v>
      </c>
      <c r="E29" s="79" t="s">
        <v>67</v>
      </c>
      <c r="F29" s="88">
        <v>104</v>
      </c>
      <c r="G29" s="88" t="s">
        <v>206</v>
      </c>
      <c r="H29" s="79" t="s">
        <v>83</v>
      </c>
      <c r="I29" s="79" t="s">
        <v>84</v>
      </c>
      <c r="J29" s="87" t="s">
        <v>95</v>
      </c>
      <c r="K29" s="89">
        <v>80439459</v>
      </c>
      <c r="L29" s="79" t="s">
        <v>205</v>
      </c>
      <c r="M29" s="90">
        <v>26170</v>
      </c>
      <c r="N29" s="78">
        <f t="shared" ca="1" si="0"/>
        <v>49.090410958904108</v>
      </c>
      <c r="O29" s="91">
        <v>40863</v>
      </c>
      <c r="P29" s="78">
        <f t="shared" ca="1" si="1"/>
        <v>8.8277777777777775</v>
      </c>
      <c r="Q29" s="79" t="s">
        <v>111</v>
      </c>
      <c r="R29" s="79" t="s">
        <v>552</v>
      </c>
      <c r="S29" s="79" t="s">
        <v>552</v>
      </c>
      <c r="T29" s="81" t="s">
        <v>621</v>
      </c>
      <c r="U29" s="87" t="s">
        <v>589</v>
      </c>
      <c r="V29" s="79" t="s">
        <v>111</v>
      </c>
      <c r="W29" s="79"/>
      <c r="X29" s="81" t="s">
        <v>588</v>
      </c>
      <c r="Y29" s="87" t="s">
        <v>552</v>
      </c>
      <c r="Z29" s="79" t="s">
        <v>552</v>
      </c>
      <c r="AA29" s="79" t="s">
        <v>622</v>
      </c>
      <c r="AB29" s="81" t="s">
        <v>552</v>
      </c>
    </row>
    <row r="30" spans="2:28" s="77" customFormat="1" ht="36" x14ac:dyDescent="0.25">
      <c r="B30" s="87">
        <v>24</v>
      </c>
      <c r="C30" s="79" t="s">
        <v>79</v>
      </c>
      <c r="D30" s="79"/>
      <c r="E30" s="79" t="s">
        <v>67</v>
      </c>
      <c r="F30" s="88">
        <v>104</v>
      </c>
      <c r="G30" s="88" t="s">
        <v>85</v>
      </c>
      <c r="H30" s="79" t="s">
        <v>99</v>
      </c>
      <c r="I30" s="79" t="s">
        <v>84</v>
      </c>
      <c r="J30" s="87" t="s">
        <v>95</v>
      </c>
      <c r="K30" s="89">
        <v>79498634</v>
      </c>
      <c r="L30" s="79" t="s">
        <v>208</v>
      </c>
      <c r="M30" s="90">
        <v>25429</v>
      </c>
      <c r="N30" s="78">
        <f t="shared" ca="1" si="0"/>
        <v>51.12054794520548</v>
      </c>
      <c r="O30" s="91">
        <v>34844</v>
      </c>
      <c r="P30" s="78">
        <f t="shared" ca="1" si="1"/>
        <v>25.302777777777777</v>
      </c>
      <c r="Q30" s="79" t="s">
        <v>693</v>
      </c>
      <c r="R30" s="79" t="s">
        <v>695</v>
      </c>
      <c r="S30" s="79" t="s">
        <v>694</v>
      </c>
      <c r="T30" s="81"/>
      <c r="U30" s="87" t="s">
        <v>495</v>
      </c>
      <c r="V30" s="79" t="s">
        <v>72</v>
      </c>
      <c r="W30" s="79"/>
      <c r="X30" s="81" t="s">
        <v>517</v>
      </c>
      <c r="Y30" s="87" t="s">
        <v>552</v>
      </c>
      <c r="Z30" s="79" t="s">
        <v>553</v>
      </c>
      <c r="AA30" s="79" t="s">
        <v>552</v>
      </c>
      <c r="AB30" s="81" t="s">
        <v>552</v>
      </c>
    </row>
    <row r="31" spans="2:28" s="77" customFormat="1" ht="144" x14ac:dyDescent="0.25">
      <c r="B31" s="87">
        <v>25</v>
      </c>
      <c r="C31" s="79" t="s">
        <v>211</v>
      </c>
      <c r="D31" s="79"/>
      <c r="E31" s="79" t="s">
        <v>141</v>
      </c>
      <c r="F31" s="88" t="s">
        <v>179</v>
      </c>
      <c r="G31" s="88" t="s">
        <v>85</v>
      </c>
      <c r="H31" s="79" t="s">
        <v>178</v>
      </c>
      <c r="I31" s="79" t="s">
        <v>78</v>
      </c>
      <c r="J31" s="87" t="s">
        <v>95</v>
      </c>
      <c r="K31" s="89">
        <v>79692363</v>
      </c>
      <c r="L31" s="79" t="s">
        <v>212</v>
      </c>
      <c r="M31" s="90">
        <v>27466</v>
      </c>
      <c r="N31" s="78">
        <f t="shared" ca="1" si="0"/>
        <v>45.539726027397258</v>
      </c>
      <c r="O31" s="91">
        <v>43682</v>
      </c>
      <c r="P31" s="78">
        <f t="shared" ca="1" si="1"/>
        <v>1.1083333333333334</v>
      </c>
      <c r="Q31" s="105" t="s">
        <v>751</v>
      </c>
      <c r="R31" s="105" t="s">
        <v>552</v>
      </c>
      <c r="S31" s="105" t="s">
        <v>753</v>
      </c>
      <c r="T31" s="106" t="s">
        <v>754</v>
      </c>
      <c r="U31" s="107" t="s">
        <v>566</v>
      </c>
      <c r="V31" s="105" t="s">
        <v>72</v>
      </c>
      <c r="W31" s="105" t="s">
        <v>752</v>
      </c>
      <c r="X31" s="106" t="s">
        <v>568</v>
      </c>
      <c r="Y31" s="107" t="s">
        <v>552</v>
      </c>
      <c r="Z31" s="105" t="s">
        <v>553</v>
      </c>
      <c r="AA31" s="105" t="s">
        <v>552</v>
      </c>
      <c r="AB31" s="106" t="s">
        <v>552</v>
      </c>
    </row>
    <row r="32" spans="2:28" s="102" customFormat="1" ht="84" x14ac:dyDescent="0.25">
      <c r="B32" s="87">
        <v>26</v>
      </c>
      <c r="C32" s="79" t="s">
        <v>154</v>
      </c>
      <c r="D32" s="79" t="s">
        <v>155</v>
      </c>
      <c r="E32" s="79" t="s">
        <v>141</v>
      </c>
      <c r="F32" s="88">
        <v>201</v>
      </c>
      <c r="G32" s="88" t="s">
        <v>121</v>
      </c>
      <c r="H32" s="79" t="s">
        <v>216</v>
      </c>
      <c r="I32" s="79" t="s">
        <v>72</v>
      </c>
      <c r="J32" s="87" t="s">
        <v>68</v>
      </c>
      <c r="K32" s="89">
        <v>79790807</v>
      </c>
      <c r="L32" s="79" t="s">
        <v>840</v>
      </c>
      <c r="M32" s="90">
        <v>28051</v>
      </c>
      <c r="N32" s="78">
        <f t="shared" ca="1" si="0"/>
        <v>43.936986301369863</v>
      </c>
      <c r="O32" s="91">
        <v>44005</v>
      </c>
      <c r="P32" s="78">
        <f t="shared" ca="1" si="1"/>
        <v>0.22500000000000001</v>
      </c>
      <c r="Q32" s="79" t="s">
        <v>732</v>
      </c>
      <c r="R32" s="79" t="s">
        <v>844</v>
      </c>
      <c r="S32" s="79" t="s">
        <v>843</v>
      </c>
      <c r="T32" s="81" t="s">
        <v>845</v>
      </c>
      <c r="U32" s="87" t="s">
        <v>518</v>
      </c>
      <c r="V32" s="79" t="s">
        <v>72</v>
      </c>
      <c r="W32" s="80"/>
      <c r="X32" s="82" t="s">
        <v>519</v>
      </c>
      <c r="Y32" s="87" t="s">
        <v>552</v>
      </c>
      <c r="Z32" s="79" t="s">
        <v>552</v>
      </c>
      <c r="AA32" s="79" t="s">
        <v>552</v>
      </c>
      <c r="AB32" s="81" t="s">
        <v>552</v>
      </c>
    </row>
    <row r="33" spans="2:28" s="77" customFormat="1" ht="36" x14ac:dyDescent="0.25">
      <c r="B33" s="87">
        <v>27</v>
      </c>
      <c r="C33" s="79" t="s">
        <v>79</v>
      </c>
      <c r="D33" s="79"/>
      <c r="E33" s="79" t="s">
        <v>67</v>
      </c>
      <c r="F33" s="88">
        <v>104</v>
      </c>
      <c r="G33" s="88" t="s">
        <v>85</v>
      </c>
      <c r="H33" s="79" t="s">
        <v>99</v>
      </c>
      <c r="I33" s="79" t="s">
        <v>84</v>
      </c>
      <c r="J33" s="87" t="s">
        <v>95</v>
      </c>
      <c r="K33" s="89">
        <v>80792935</v>
      </c>
      <c r="L33" s="79" t="s">
        <v>220</v>
      </c>
      <c r="M33" s="90">
        <v>30598</v>
      </c>
      <c r="N33" s="78">
        <f t="shared" ca="1" si="0"/>
        <v>36.958904109589042</v>
      </c>
      <c r="O33" s="91">
        <v>42248</v>
      </c>
      <c r="P33" s="78">
        <f t="shared" ca="1" si="1"/>
        <v>5.0361111111111114</v>
      </c>
      <c r="Q33" s="105" t="s">
        <v>755</v>
      </c>
      <c r="R33" s="105" t="s">
        <v>552</v>
      </c>
      <c r="S33" s="105" t="s">
        <v>552</v>
      </c>
      <c r="T33" s="106" t="s">
        <v>756</v>
      </c>
      <c r="U33" s="107" t="s">
        <v>589</v>
      </c>
      <c r="V33" s="105" t="s">
        <v>111</v>
      </c>
      <c r="W33" s="105"/>
      <c r="X33" s="106" t="s">
        <v>590</v>
      </c>
      <c r="Y33" s="107" t="s">
        <v>552</v>
      </c>
      <c r="Z33" s="105" t="s">
        <v>552</v>
      </c>
      <c r="AA33" s="105" t="s">
        <v>552</v>
      </c>
      <c r="AB33" s="106" t="s">
        <v>552</v>
      </c>
    </row>
    <row r="34" spans="2:28" s="102" customFormat="1" ht="120" x14ac:dyDescent="0.25">
      <c r="B34" s="87">
        <v>28</v>
      </c>
      <c r="C34" s="79" t="s">
        <v>154</v>
      </c>
      <c r="D34" s="79" t="s">
        <v>198</v>
      </c>
      <c r="E34" s="79" t="s">
        <v>67</v>
      </c>
      <c r="F34" s="88">
        <v>406</v>
      </c>
      <c r="G34" s="88">
        <v>10</v>
      </c>
      <c r="H34" s="79" t="s">
        <v>71</v>
      </c>
      <c r="I34" s="79" t="s">
        <v>72</v>
      </c>
      <c r="J34" s="87" t="s">
        <v>95</v>
      </c>
      <c r="K34" s="89">
        <v>10164098</v>
      </c>
      <c r="L34" s="79" t="s">
        <v>222</v>
      </c>
      <c r="M34" s="90">
        <v>21401</v>
      </c>
      <c r="N34" s="78">
        <f t="shared" ca="1" si="0"/>
        <v>62.156164383561645</v>
      </c>
      <c r="O34" s="91">
        <v>41068</v>
      </c>
      <c r="P34" s="78">
        <f t="shared" ca="1" si="1"/>
        <v>8.2666666666666675</v>
      </c>
      <c r="Q34" s="79" t="s">
        <v>810</v>
      </c>
      <c r="R34" s="79" t="s">
        <v>847</v>
      </c>
      <c r="S34" s="79" t="s">
        <v>846</v>
      </c>
      <c r="T34" s="81" t="s">
        <v>848</v>
      </c>
      <c r="U34" s="104" t="s">
        <v>586</v>
      </c>
      <c r="V34" s="79" t="s">
        <v>72</v>
      </c>
      <c r="W34" s="79"/>
      <c r="X34" s="81" t="s">
        <v>581</v>
      </c>
      <c r="Y34" s="87" t="s">
        <v>553</v>
      </c>
      <c r="Z34" s="79" t="s">
        <v>552</v>
      </c>
      <c r="AA34" s="79" t="s">
        <v>552</v>
      </c>
      <c r="AB34" s="81" t="s">
        <v>552</v>
      </c>
    </row>
    <row r="35" spans="2:28" s="102" customFormat="1" ht="48" x14ac:dyDescent="0.25">
      <c r="B35" s="87">
        <v>29</v>
      </c>
      <c r="C35" s="79" t="s">
        <v>65</v>
      </c>
      <c r="D35" s="79" t="s">
        <v>225</v>
      </c>
      <c r="E35" s="79" t="s">
        <v>226</v>
      </c>
      <c r="F35" s="88">
        <v>201</v>
      </c>
      <c r="G35" s="88" t="s">
        <v>130</v>
      </c>
      <c r="H35" s="79" t="s">
        <v>228</v>
      </c>
      <c r="I35" s="79" t="s">
        <v>84</v>
      </c>
      <c r="J35" s="87" t="s">
        <v>95</v>
      </c>
      <c r="K35" s="89">
        <v>1073154624</v>
      </c>
      <c r="L35" s="79" t="s">
        <v>227</v>
      </c>
      <c r="M35" s="90">
        <v>32241</v>
      </c>
      <c r="N35" s="78">
        <f t="shared" ca="1" si="0"/>
        <v>32.457534246575342</v>
      </c>
      <c r="O35" s="91">
        <v>39689</v>
      </c>
      <c r="P35" s="78">
        <f t="shared" ca="1" si="1"/>
        <v>12.041666666666666</v>
      </c>
      <c r="Q35" s="79" t="s">
        <v>777</v>
      </c>
      <c r="R35" s="79" t="s">
        <v>841</v>
      </c>
      <c r="S35" s="79" t="s">
        <v>552</v>
      </c>
      <c r="T35" s="81" t="s">
        <v>842</v>
      </c>
      <c r="U35" s="87" t="s">
        <v>520</v>
      </c>
      <c r="V35" s="79" t="s">
        <v>72</v>
      </c>
      <c r="W35" s="79"/>
      <c r="X35" s="81" t="s">
        <v>521</v>
      </c>
      <c r="Y35" s="87" t="s">
        <v>552</v>
      </c>
      <c r="Z35" s="79" t="s">
        <v>553</v>
      </c>
      <c r="AA35" s="79" t="s">
        <v>552</v>
      </c>
      <c r="AB35" s="81" t="s">
        <v>552</v>
      </c>
    </row>
    <row r="36" spans="2:28" s="77" customFormat="1" ht="96" x14ac:dyDescent="0.25">
      <c r="B36" s="87">
        <v>30</v>
      </c>
      <c r="C36" s="79" t="s">
        <v>134</v>
      </c>
      <c r="D36" s="79"/>
      <c r="E36" s="79" t="s">
        <v>141</v>
      </c>
      <c r="F36" s="88" t="s">
        <v>233</v>
      </c>
      <c r="G36" s="88" t="s">
        <v>163</v>
      </c>
      <c r="H36" s="79" t="s">
        <v>191</v>
      </c>
      <c r="I36" s="79" t="s">
        <v>78</v>
      </c>
      <c r="J36" s="87" t="s">
        <v>68</v>
      </c>
      <c r="K36" s="89">
        <v>20739213</v>
      </c>
      <c r="L36" s="79" t="s">
        <v>232</v>
      </c>
      <c r="M36" s="90">
        <v>28658</v>
      </c>
      <c r="N36" s="78">
        <f t="shared" ca="1" si="0"/>
        <v>42.273972602739725</v>
      </c>
      <c r="O36" s="91">
        <v>42829</v>
      </c>
      <c r="P36" s="78">
        <f t="shared" ca="1" si="1"/>
        <v>3.4444444444444446</v>
      </c>
      <c r="Q36" s="79" t="s">
        <v>639</v>
      </c>
      <c r="R36" s="79" t="s">
        <v>552</v>
      </c>
      <c r="S36" s="79" t="s">
        <v>716</v>
      </c>
      <c r="T36" s="81" t="s">
        <v>717</v>
      </c>
      <c r="U36" s="87" t="s">
        <v>569</v>
      </c>
      <c r="V36" s="79" t="s">
        <v>72</v>
      </c>
      <c r="W36" s="79"/>
      <c r="X36" s="81" t="s">
        <v>570</v>
      </c>
      <c r="Y36" s="87" t="s">
        <v>552</v>
      </c>
      <c r="Z36" s="79" t="s">
        <v>552</v>
      </c>
      <c r="AA36" s="79" t="s">
        <v>552</v>
      </c>
      <c r="AB36" s="81" t="s">
        <v>552</v>
      </c>
    </row>
    <row r="37" spans="2:28" s="77" customFormat="1" ht="36" x14ac:dyDescent="0.25">
      <c r="B37" s="87">
        <v>31</v>
      </c>
      <c r="C37" s="79" t="s">
        <v>79</v>
      </c>
      <c r="D37" s="79" t="s">
        <v>80</v>
      </c>
      <c r="E37" s="79" t="s">
        <v>67</v>
      </c>
      <c r="F37" s="88">
        <v>104</v>
      </c>
      <c r="G37" s="88" t="s">
        <v>163</v>
      </c>
      <c r="H37" s="79" t="s">
        <v>83</v>
      </c>
      <c r="I37" s="79" t="s">
        <v>84</v>
      </c>
      <c r="J37" s="87" t="s">
        <v>95</v>
      </c>
      <c r="K37" s="89">
        <v>13486771</v>
      </c>
      <c r="L37" s="79" t="s">
        <v>238</v>
      </c>
      <c r="M37" s="90">
        <v>24479</v>
      </c>
      <c r="N37" s="78">
        <f t="shared" ca="1" si="0"/>
        <v>53.723287671232875</v>
      </c>
      <c r="O37" s="91">
        <v>33338</v>
      </c>
      <c r="P37" s="78">
        <f t="shared" ca="1" si="1"/>
        <v>29.427777777777777</v>
      </c>
      <c r="Q37" s="79" t="s">
        <v>696</v>
      </c>
      <c r="R37" s="79" t="s">
        <v>697</v>
      </c>
      <c r="S37" s="79" t="s">
        <v>552</v>
      </c>
      <c r="T37" s="81" t="s">
        <v>638</v>
      </c>
      <c r="U37" s="87" t="s">
        <v>495</v>
      </c>
      <c r="V37" s="79" t="s">
        <v>72</v>
      </c>
      <c r="W37" s="79"/>
      <c r="X37" s="81" t="s">
        <v>516</v>
      </c>
      <c r="Y37" s="87" t="s">
        <v>552</v>
      </c>
      <c r="Z37" s="79" t="s">
        <v>552</v>
      </c>
      <c r="AA37" s="79" t="s">
        <v>552</v>
      </c>
      <c r="AB37" s="81" t="s">
        <v>552</v>
      </c>
    </row>
    <row r="38" spans="2:28" s="77" customFormat="1" ht="192" x14ac:dyDescent="0.25">
      <c r="B38" s="87">
        <v>32</v>
      </c>
      <c r="C38" s="79" t="s">
        <v>126</v>
      </c>
      <c r="D38" s="79"/>
      <c r="E38" s="79" t="s">
        <v>67</v>
      </c>
      <c r="F38" s="88">
        <v>104</v>
      </c>
      <c r="G38" s="88" t="s">
        <v>206</v>
      </c>
      <c r="H38" s="79" t="s">
        <v>83</v>
      </c>
      <c r="I38" s="79" t="s">
        <v>84</v>
      </c>
      <c r="J38" s="87" t="s">
        <v>95</v>
      </c>
      <c r="K38" s="89">
        <v>11450610</v>
      </c>
      <c r="L38" s="79" t="s">
        <v>240</v>
      </c>
      <c r="M38" s="90">
        <v>23186</v>
      </c>
      <c r="N38" s="78">
        <f t="shared" ca="1" si="0"/>
        <v>57.265753424657532</v>
      </c>
      <c r="O38" s="91">
        <v>39779</v>
      </c>
      <c r="P38" s="78">
        <f t="shared" ca="1" si="1"/>
        <v>11.797222222222222</v>
      </c>
      <c r="Q38" s="105" t="s">
        <v>757</v>
      </c>
      <c r="R38" s="105" t="s">
        <v>758</v>
      </c>
      <c r="S38" s="105" t="s">
        <v>552</v>
      </c>
      <c r="T38" s="106" t="s">
        <v>760</v>
      </c>
      <c r="U38" s="107" t="s">
        <v>495</v>
      </c>
      <c r="V38" s="105" t="s">
        <v>111</v>
      </c>
      <c r="W38" s="105" t="s">
        <v>759</v>
      </c>
      <c r="X38" s="106" t="s">
        <v>523</v>
      </c>
      <c r="Y38" s="107" t="s">
        <v>552</v>
      </c>
      <c r="Z38" s="105" t="s">
        <v>552</v>
      </c>
      <c r="AA38" s="105" t="s">
        <v>761</v>
      </c>
      <c r="AB38" s="106" t="s">
        <v>552</v>
      </c>
    </row>
    <row r="39" spans="2:28" s="77" customFormat="1" ht="72" x14ac:dyDescent="0.25">
      <c r="B39" s="87">
        <v>33</v>
      </c>
      <c r="C39" s="79" t="s">
        <v>126</v>
      </c>
      <c r="D39" s="79"/>
      <c r="E39" s="79" t="s">
        <v>67</v>
      </c>
      <c r="F39" s="88">
        <v>202</v>
      </c>
      <c r="G39" s="88" t="s">
        <v>245</v>
      </c>
      <c r="H39" s="79" t="s">
        <v>244</v>
      </c>
      <c r="I39" s="79" t="s">
        <v>84</v>
      </c>
      <c r="J39" s="87" t="s">
        <v>68</v>
      </c>
      <c r="K39" s="89">
        <v>20713991</v>
      </c>
      <c r="L39" s="79" t="s">
        <v>243</v>
      </c>
      <c r="M39" s="90">
        <v>21536</v>
      </c>
      <c r="N39" s="78">
        <f t="shared" ca="1" si="0"/>
        <v>61.786301369863011</v>
      </c>
      <c r="O39" s="91">
        <v>33667</v>
      </c>
      <c r="P39" s="78">
        <f t="shared" ca="1" si="1"/>
        <v>28.527777777777779</v>
      </c>
      <c r="Q39" s="79" t="s">
        <v>653</v>
      </c>
      <c r="R39" s="79" t="s">
        <v>686</v>
      </c>
      <c r="S39" s="79" t="s">
        <v>552</v>
      </c>
      <c r="T39" s="81" t="s">
        <v>685</v>
      </c>
      <c r="U39" s="87" t="s">
        <v>524</v>
      </c>
      <c r="V39" s="79" t="s">
        <v>249</v>
      </c>
      <c r="W39" s="79"/>
      <c r="X39" s="81" t="s">
        <v>525</v>
      </c>
      <c r="Y39" s="87" t="s">
        <v>553</v>
      </c>
      <c r="Z39" s="79" t="s">
        <v>552</v>
      </c>
      <c r="AA39" s="79" t="s">
        <v>552</v>
      </c>
      <c r="AB39" s="81" t="s">
        <v>552</v>
      </c>
    </row>
    <row r="40" spans="2:28" s="77" customFormat="1" ht="48" x14ac:dyDescent="0.25">
      <c r="B40" s="87">
        <v>34</v>
      </c>
      <c r="C40" s="79" t="s">
        <v>126</v>
      </c>
      <c r="D40" s="79"/>
      <c r="E40" s="79" t="s">
        <v>67</v>
      </c>
      <c r="F40" s="88">
        <v>102</v>
      </c>
      <c r="G40" s="88" t="s">
        <v>130</v>
      </c>
      <c r="H40" s="79" t="s">
        <v>129</v>
      </c>
      <c r="I40" s="79" t="s">
        <v>84</v>
      </c>
      <c r="J40" s="87" t="s">
        <v>95</v>
      </c>
      <c r="K40" s="89">
        <v>3245434</v>
      </c>
      <c r="L40" s="79" t="s">
        <v>250</v>
      </c>
      <c r="M40" s="90">
        <v>20503</v>
      </c>
      <c r="N40" s="78">
        <f t="shared" ca="1" si="0"/>
        <v>64.61643835616438</v>
      </c>
      <c r="O40" s="91">
        <v>41821</v>
      </c>
      <c r="P40" s="78">
        <f t="shared" ca="1" si="1"/>
        <v>6.2027777777777775</v>
      </c>
      <c r="Q40" s="79" t="s">
        <v>111</v>
      </c>
      <c r="R40" s="79" t="s">
        <v>708</v>
      </c>
      <c r="S40" s="79" t="s">
        <v>552</v>
      </c>
      <c r="T40" s="81" t="s">
        <v>659</v>
      </c>
      <c r="U40" s="87" t="s">
        <v>591</v>
      </c>
      <c r="V40" s="79"/>
      <c r="W40" s="79"/>
      <c r="X40" s="81" t="s">
        <v>592</v>
      </c>
      <c r="Y40" s="87" t="s">
        <v>553</v>
      </c>
      <c r="Z40" s="79" t="s">
        <v>553</v>
      </c>
      <c r="AA40" s="79" t="s">
        <v>552</v>
      </c>
      <c r="AB40" s="81" t="s">
        <v>552</v>
      </c>
    </row>
    <row r="41" spans="2:28" s="77" customFormat="1" ht="120" x14ac:dyDescent="0.25">
      <c r="B41" s="87">
        <v>35</v>
      </c>
      <c r="C41" s="79" t="s">
        <v>252</v>
      </c>
      <c r="D41" s="79"/>
      <c r="E41" s="79" t="s">
        <v>67</v>
      </c>
      <c r="F41" s="88">
        <v>506</v>
      </c>
      <c r="G41" s="88" t="s">
        <v>254</v>
      </c>
      <c r="H41" s="79" t="s">
        <v>113</v>
      </c>
      <c r="I41" s="79" t="s">
        <v>72</v>
      </c>
      <c r="J41" s="87" t="s">
        <v>68</v>
      </c>
      <c r="K41" s="89">
        <v>51986767</v>
      </c>
      <c r="L41" s="79" t="s">
        <v>253</v>
      </c>
      <c r="M41" s="90">
        <v>25834</v>
      </c>
      <c r="N41" s="78">
        <f t="shared" ca="1" si="0"/>
        <v>50.010958904109586</v>
      </c>
      <c r="O41" s="91">
        <v>35654</v>
      </c>
      <c r="P41" s="78">
        <f t="shared" ca="1" si="1"/>
        <v>23.088888888888889</v>
      </c>
      <c r="Q41" s="79" t="s">
        <v>639</v>
      </c>
      <c r="R41" s="79" t="s">
        <v>552</v>
      </c>
      <c r="S41" s="79" t="s">
        <v>647</v>
      </c>
      <c r="T41" s="81" t="s">
        <v>648</v>
      </c>
      <c r="U41" s="87" t="s">
        <v>526</v>
      </c>
      <c r="V41" s="79" t="s">
        <v>72</v>
      </c>
      <c r="W41" s="79"/>
      <c r="X41" s="81" t="s">
        <v>527</v>
      </c>
      <c r="Y41" s="87" t="s">
        <v>552</v>
      </c>
      <c r="Z41" s="79" t="s">
        <v>552</v>
      </c>
      <c r="AA41" s="79" t="s">
        <v>649</v>
      </c>
      <c r="AB41" s="81" t="s">
        <v>552</v>
      </c>
    </row>
    <row r="42" spans="2:28" s="77" customFormat="1" ht="60" x14ac:dyDescent="0.25">
      <c r="B42" s="87">
        <v>36</v>
      </c>
      <c r="C42" s="79" t="s">
        <v>65</v>
      </c>
      <c r="D42" s="79"/>
      <c r="E42" s="79" t="s">
        <v>67</v>
      </c>
      <c r="F42" s="88">
        <v>104</v>
      </c>
      <c r="G42" s="88" t="s">
        <v>106</v>
      </c>
      <c r="H42" s="79" t="s">
        <v>83</v>
      </c>
      <c r="I42" s="79" t="s">
        <v>84</v>
      </c>
      <c r="J42" s="87" t="s">
        <v>95</v>
      </c>
      <c r="K42" s="89">
        <v>79694298</v>
      </c>
      <c r="L42" s="79" t="s">
        <v>259</v>
      </c>
      <c r="M42" s="90">
        <v>27610</v>
      </c>
      <c r="N42" s="78">
        <f t="shared" ca="1" si="0"/>
        <v>45.145205479452052</v>
      </c>
      <c r="O42" s="91">
        <v>36686</v>
      </c>
      <c r="P42" s="78">
        <f t="shared" ca="1" si="1"/>
        <v>20.263888888888889</v>
      </c>
      <c r="Q42" s="105" t="s">
        <v>762</v>
      </c>
      <c r="R42" s="105" t="s">
        <v>552</v>
      </c>
      <c r="S42" s="105" t="s">
        <v>763</v>
      </c>
      <c r="T42" s="106" t="s">
        <v>764</v>
      </c>
      <c r="U42" s="107" t="s">
        <v>495</v>
      </c>
      <c r="V42" s="105" t="s">
        <v>72</v>
      </c>
      <c r="W42" s="105" t="s">
        <v>752</v>
      </c>
      <c r="X42" s="106" t="s">
        <v>508</v>
      </c>
      <c r="Y42" s="107" t="s">
        <v>552</v>
      </c>
      <c r="Z42" s="105" t="s">
        <v>553</v>
      </c>
      <c r="AA42" s="105" t="s">
        <v>552</v>
      </c>
      <c r="AB42" s="106" t="s">
        <v>552</v>
      </c>
    </row>
    <row r="43" spans="2:28" s="77" customFormat="1" ht="84" x14ac:dyDescent="0.25">
      <c r="B43" s="87">
        <v>37</v>
      </c>
      <c r="C43" s="79" t="s">
        <v>211</v>
      </c>
      <c r="D43" s="79" t="s">
        <v>262</v>
      </c>
      <c r="E43" s="79" t="s">
        <v>67</v>
      </c>
      <c r="F43" s="88">
        <v>406</v>
      </c>
      <c r="G43" s="88">
        <v>10</v>
      </c>
      <c r="H43" s="79" t="s">
        <v>71</v>
      </c>
      <c r="I43" s="79" t="s">
        <v>72</v>
      </c>
      <c r="J43" s="87" t="s">
        <v>95</v>
      </c>
      <c r="K43" s="89">
        <v>19413290</v>
      </c>
      <c r="L43" s="79" t="s">
        <v>263</v>
      </c>
      <c r="M43" s="90">
        <v>21307</v>
      </c>
      <c r="N43" s="78">
        <f t="shared" ca="1" si="0"/>
        <v>62.413698630136984</v>
      </c>
      <c r="O43" s="91">
        <v>39609</v>
      </c>
      <c r="P43" s="78">
        <f t="shared" ca="1" si="1"/>
        <v>12.261111111111111</v>
      </c>
      <c r="Q43" s="79" t="s">
        <v>692</v>
      </c>
      <c r="R43" s="79" t="s">
        <v>554</v>
      </c>
      <c r="S43" s="79" t="s">
        <v>552</v>
      </c>
      <c r="T43" s="81" t="s">
        <v>691</v>
      </c>
      <c r="U43" s="87" t="s">
        <v>265</v>
      </c>
      <c r="V43" s="79" t="s">
        <v>72</v>
      </c>
      <c r="W43" s="79"/>
      <c r="X43" s="81"/>
      <c r="Y43" s="87" t="s">
        <v>552</v>
      </c>
      <c r="Z43" s="79" t="s">
        <v>553</v>
      </c>
      <c r="AA43" s="79" t="s">
        <v>552</v>
      </c>
      <c r="AB43" s="81" t="s">
        <v>552</v>
      </c>
    </row>
    <row r="44" spans="2:28" s="77" customFormat="1" ht="96" x14ac:dyDescent="0.25">
      <c r="B44" s="87">
        <v>38</v>
      </c>
      <c r="C44" s="79" t="s">
        <v>154</v>
      </c>
      <c r="D44" s="79" t="s">
        <v>198</v>
      </c>
      <c r="E44" s="79" t="s">
        <v>67</v>
      </c>
      <c r="F44" s="88">
        <v>406</v>
      </c>
      <c r="G44" s="88">
        <v>10</v>
      </c>
      <c r="H44" s="79" t="s">
        <v>71</v>
      </c>
      <c r="I44" s="79" t="s">
        <v>72</v>
      </c>
      <c r="J44" s="87" t="s">
        <v>68</v>
      </c>
      <c r="K44" s="89">
        <v>63390085</v>
      </c>
      <c r="L44" s="79" t="s">
        <v>266</v>
      </c>
      <c r="M44" s="90">
        <v>21929</v>
      </c>
      <c r="N44" s="78">
        <f t="shared" ca="1" si="0"/>
        <v>60.709589041095889</v>
      </c>
      <c r="O44" s="91">
        <v>34977</v>
      </c>
      <c r="P44" s="78">
        <f t="shared" ca="1" si="1"/>
        <v>24.941666666666666</v>
      </c>
      <c r="Q44" s="105" t="s">
        <v>765</v>
      </c>
      <c r="R44" s="105" t="s">
        <v>552</v>
      </c>
      <c r="S44" s="105" t="s">
        <v>766</v>
      </c>
      <c r="T44" s="106" t="s">
        <v>767</v>
      </c>
      <c r="U44" s="107" t="s">
        <v>269</v>
      </c>
      <c r="V44" s="105" t="s">
        <v>72</v>
      </c>
      <c r="W44" s="105" t="s">
        <v>752</v>
      </c>
      <c r="X44" s="106"/>
      <c r="Y44" s="107" t="s">
        <v>553</v>
      </c>
      <c r="Z44" s="105" t="s">
        <v>552</v>
      </c>
      <c r="AA44" s="105" t="s">
        <v>552</v>
      </c>
      <c r="AB44" s="106" t="s">
        <v>552</v>
      </c>
    </row>
    <row r="45" spans="2:28" s="77" customFormat="1" ht="48" x14ac:dyDescent="0.25">
      <c r="B45" s="87">
        <v>39</v>
      </c>
      <c r="C45" s="79" t="s">
        <v>134</v>
      </c>
      <c r="D45" s="79"/>
      <c r="E45" s="79" t="s">
        <v>67</v>
      </c>
      <c r="F45" s="88">
        <v>202</v>
      </c>
      <c r="G45" s="88" t="s">
        <v>272</v>
      </c>
      <c r="H45" s="79" t="s">
        <v>244</v>
      </c>
      <c r="I45" s="79" t="s">
        <v>84</v>
      </c>
      <c r="J45" s="87" t="s">
        <v>68</v>
      </c>
      <c r="K45" s="89">
        <v>51957313</v>
      </c>
      <c r="L45" s="79" t="s">
        <v>271</v>
      </c>
      <c r="M45" s="90">
        <v>25226</v>
      </c>
      <c r="N45" s="78">
        <f t="shared" ca="1" si="0"/>
        <v>51.676712328767124</v>
      </c>
      <c r="O45" s="91">
        <v>33560</v>
      </c>
      <c r="P45" s="78">
        <f t="shared" ca="1" si="1"/>
        <v>28.822222222222223</v>
      </c>
      <c r="Q45" s="105" t="s">
        <v>768</v>
      </c>
      <c r="R45" s="105" t="s">
        <v>552</v>
      </c>
      <c r="S45" s="105" t="s">
        <v>552</v>
      </c>
      <c r="T45" s="106" t="s">
        <v>769</v>
      </c>
      <c r="U45" s="107" t="s">
        <v>528</v>
      </c>
      <c r="V45" s="105" t="s">
        <v>111</v>
      </c>
      <c r="W45" s="105" t="s">
        <v>752</v>
      </c>
      <c r="X45" s="106" t="s">
        <v>529</v>
      </c>
      <c r="Y45" s="107" t="s">
        <v>552</v>
      </c>
      <c r="Z45" s="105" t="s">
        <v>552</v>
      </c>
      <c r="AA45" s="105" t="s">
        <v>770</v>
      </c>
      <c r="AB45" s="106" t="s">
        <v>552</v>
      </c>
    </row>
    <row r="46" spans="2:28" s="77" customFormat="1" ht="36" x14ac:dyDescent="0.25">
      <c r="B46" s="87">
        <v>40</v>
      </c>
      <c r="C46" s="79" t="s">
        <v>65</v>
      </c>
      <c r="D46" s="79"/>
      <c r="E46" s="79" t="s">
        <v>67</v>
      </c>
      <c r="F46" s="88">
        <v>406</v>
      </c>
      <c r="G46" s="88" t="s">
        <v>276</v>
      </c>
      <c r="H46" s="79" t="s">
        <v>71</v>
      </c>
      <c r="I46" s="79" t="s">
        <v>72</v>
      </c>
      <c r="J46" s="87" t="s">
        <v>95</v>
      </c>
      <c r="K46" s="89">
        <v>80383746</v>
      </c>
      <c r="L46" s="79" t="s">
        <v>275</v>
      </c>
      <c r="M46" s="90">
        <v>25067</v>
      </c>
      <c r="N46" s="78">
        <f t="shared" ca="1" si="0"/>
        <v>52.112328767123287</v>
      </c>
      <c r="O46" s="91">
        <v>42179</v>
      </c>
      <c r="P46" s="78">
        <f t="shared" ca="1" si="1"/>
        <v>5.2222222222222223</v>
      </c>
      <c r="Q46" s="105" t="s">
        <v>772</v>
      </c>
      <c r="R46" s="105" t="s">
        <v>552</v>
      </c>
      <c r="S46" s="105" t="s">
        <v>552</v>
      </c>
      <c r="T46" s="106" t="s">
        <v>750</v>
      </c>
      <c r="U46" s="107" t="s">
        <v>771</v>
      </c>
      <c r="V46" s="105" t="s">
        <v>72</v>
      </c>
      <c r="W46" s="105" t="s">
        <v>752</v>
      </c>
      <c r="X46" s="106" t="s">
        <v>530</v>
      </c>
      <c r="Y46" s="107" t="s">
        <v>552</v>
      </c>
      <c r="Z46" s="105" t="s">
        <v>552</v>
      </c>
      <c r="AA46" s="105" t="s">
        <v>552</v>
      </c>
      <c r="AB46" s="106" t="s">
        <v>552</v>
      </c>
    </row>
    <row r="47" spans="2:28" s="77" customFormat="1" ht="60" x14ac:dyDescent="0.25">
      <c r="B47" s="87">
        <v>41</v>
      </c>
      <c r="C47" s="79" t="s">
        <v>211</v>
      </c>
      <c r="D47" s="79"/>
      <c r="E47" s="79" t="s">
        <v>67</v>
      </c>
      <c r="F47" s="88">
        <v>406</v>
      </c>
      <c r="G47" s="88" t="s">
        <v>279</v>
      </c>
      <c r="H47" s="79" t="s">
        <v>71</v>
      </c>
      <c r="I47" s="79" t="s">
        <v>72</v>
      </c>
      <c r="J47" s="87" t="s">
        <v>95</v>
      </c>
      <c r="K47" s="89">
        <v>79672672</v>
      </c>
      <c r="L47" s="79" t="s">
        <v>278</v>
      </c>
      <c r="M47" s="90">
        <v>27293</v>
      </c>
      <c r="N47" s="78">
        <f t="shared" ca="1" si="0"/>
        <v>46.013698630136986</v>
      </c>
      <c r="O47" s="91">
        <v>35339</v>
      </c>
      <c r="P47" s="78">
        <f t="shared" ca="1" si="1"/>
        <v>23.952777777777779</v>
      </c>
      <c r="Q47" s="105" t="s">
        <v>773</v>
      </c>
      <c r="R47" s="105" t="s">
        <v>552</v>
      </c>
      <c r="S47" s="105" t="s">
        <v>552</v>
      </c>
      <c r="T47" s="106" t="s">
        <v>774</v>
      </c>
      <c r="U47" s="107" t="s">
        <v>282</v>
      </c>
      <c r="V47" s="105" t="s">
        <v>72</v>
      </c>
      <c r="W47" s="105" t="s">
        <v>752</v>
      </c>
      <c r="X47" s="106"/>
      <c r="Y47" s="107" t="s">
        <v>552</v>
      </c>
      <c r="Z47" s="105" t="s">
        <v>552</v>
      </c>
      <c r="AA47" s="105" t="s">
        <v>552</v>
      </c>
      <c r="AB47" s="106" t="s">
        <v>552</v>
      </c>
    </row>
    <row r="48" spans="2:28" s="77" customFormat="1" ht="36" x14ac:dyDescent="0.25">
      <c r="B48" s="87">
        <v>42</v>
      </c>
      <c r="C48" s="79" t="s">
        <v>79</v>
      </c>
      <c r="D48" s="79" t="s">
        <v>104</v>
      </c>
      <c r="E48" s="79" t="s">
        <v>67</v>
      </c>
      <c r="F48" s="88">
        <v>104</v>
      </c>
      <c r="G48" s="88" t="s">
        <v>106</v>
      </c>
      <c r="H48" s="79" t="s">
        <v>83</v>
      </c>
      <c r="I48" s="79" t="s">
        <v>84</v>
      </c>
      <c r="J48" s="87" t="s">
        <v>95</v>
      </c>
      <c r="K48" s="89">
        <v>4020580</v>
      </c>
      <c r="L48" s="79" t="s">
        <v>283</v>
      </c>
      <c r="M48" s="90">
        <v>17858</v>
      </c>
      <c r="N48" s="78">
        <f t="shared" ca="1" si="0"/>
        <v>71.863013698630141</v>
      </c>
      <c r="O48" s="91">
        <v>34689</v>
      </c>
      <c r="P48" s="78">
        <f t="shared" ca="1" si="1"/>
        <v>25.730555555555554</v>
      </c>
      <c r="Q48" s="105" t="s">
        <v>111</v>
      </c>
      <c r="R48" s="105" t="s">
        <v>552</v>
      </c>
      <c r="S48" s="105" t="s">
        <v>552</v>
      </c>
      <c r="T48" s="106" t="s">
        <v>775</v>
      </c>
      <c r="U48" s="107" t="s">
        <v>495</v>
      </c>
      <c r="V48" s="105" t="s">
        <v>111</v>
      </c>
      <c r="W48" s="105" t="s">
        <v>752</v>
      </c>
      <c r="X48" s="106" t="s">
        <v>516</v>
      </c>
      <c r="Y48" s="107" t="s">
        <v>552</v>
      </c>
      <c r="Z48" s="105" t="s">
        <v>552</v>
      </c>
      <c r="AA48" s="105" t="s">
        <v>552</v>
      </c>
      <c r="AB48" s="106" t="s">
        <v>552</v>
      </c>
    </row>
    <row r="49" spans="2:28" s="77" customFormat="1" ht="72" x14ac:dyDescent="0.25">
      <c r="B49" s="87">
        <v>43</v>
      </c>
      <c r="C49" s="79" t="s">
        <v>79</v>
      </c>
      <c r="D49" s="79" t="s">
        <v>80</v>
      </c>
      <c r="E49" s="79" t="s">
        <v>67</v>
      </c>
      <c r="F49" s="88">
        <v>406</v>
      </c>
      <c r="G49" s="88">
        <v>10</v>
      </c>
      <c r="H49" s="79" t="s">
        <v>71</v>
      </c>
      <c r="I49" s="79" t="s">
        <v>72</v>
      </c>
      <c r="J49" s="87" t="s">
        <v>95</v>
      </c>
      <c r="K49" s="89">
        <v>80041950</v>
      </c>
      <c r="L49" s="79" t="s">
        <v>285</v>
      </c>
      <c r="M49" s="90">
        <v>30728</v>
      </c>
      <c r="N49" s="78">
        <f t="shared" ca="1" si="0"/>
        <v>36.602739726027394</v>
      </c>
      <c r="O49" s="91">
        <v>41458</v>
      </c>
      <c r="P49" s="78">
        <f t="shared" ca="1" si="1"/>
        <v>7.197222222222222</v>
      </c>
      <c r="Q49" s="105" t="s">
        <v>616</v>
      </c>
      <c r="R49" s="105" t="s">
        <v>552</v>
      </c>
      <c r="S49" s="105" t="s">
        <v>552</v>
      </c>
      <c r="T49" s="106" t="s">
        <v>776</v>
      </c>
      <c r="U49" s="107" t="s">
        <v>587</v>
      </c>
      <c r="V49" s="105" t="s">
        <v>72</v>
      </c>
      <c r="W49" s="105"/>
      <c r="X49" s="106" t="s">
        <v>527</v>
      </c>
      <c r="Y49" s="107" t="s">
        <v>552</v>
      </c>
      <c r="Z49" s="105" t="s">
        <v>552</v>
      </c>
      <c r="AA49" s="105" t="s">
        <v>552</v>
      </c>
      <c r="AB49" s="106" t="s">
        <v>552</v>
      </c>
    </row>
    <row r="50" spans="2:28" s="77" customFormat="1" ht="192" x14ac:dyDescent="0.25">
      <c r="B50" s="87">
        <v>44</v>
      </c>
      <c r="C50" s="79" t="s">
        <v>79</v>
      </c>
      <c r="D50" s="79"/>
      <c r="E50" s="79" t="s">
        <v>141</v>
      </c>
      <c r="F50" s="88" t="s">
        <v>179</v>
      </c>
      <c r="G50" s="88" t="s">
        <v>85</v>
      </c>
      <c r="H50" s="79" t="s">
        <v>178</v>
      </c>
      <c r="I50" s="79" t="s">
        <v>78</v>
      </c>
      <c r="J50" s="87" t="s">
        <v>95</v>
      </c>
      <c r="K50" s="89">
        <v>1032395960</v>
      </c>
      <c r="L50" s="79" t="s">
        <v>287</v>
      </c>
      <c r="M50" s="90">
        <v>32022</v>
      </c>
      <c r="N50" s="78">
        <f t="shared" ca="1" si="0"/>
        <v>33.057534246575344</v>
      </c>
      <c r="O50" s="91">
        <v>43304</v>
      </c>
      <c r="P50" s="78">
        <f t="shared" ca="1" si="1"/>
        <v>2.1416666666666666</v>
      </c>
      <c r="Q50" s="105" t="s">
        <v>777</v>
      </c>
      <c r="R50" s="105" t="s">
        <v>552</v>
      </c>
      <c r="S50" s="106" t="s">
        <v>778</v>
      </c>
      <c r="T50" s="106" t="s">
        <v>779</v>
      </c>
      <c r="U50" s="107" t="s">
        <v>571</v>
      </c>
      <c r="V50" s="105" t="s">
        <v>72</v>
      </c>
      <c r="W50" s="105"/>
      <c r="X50" s="106" t="s">
        <v>572</v>
      </c>
      <c r="Y50" s="107" t="s">
        <v>552</v>
      </c>
      <c r="Z50" s="105" t="s">
        <v>552</v>
      </c>
      <c r="AA50" s="105" t="s">
        <v>552</v>
      </c>
      <c r="AB50" s="106" t="s">
        <v>552</v>
      </c>
    </row>
    <row r="51" spans="2:28" s="77" customFormat="1" ht="60" x14ac:dyDescent="0.25">
      <c r="B51" s="87">
        <v>45</v>
      </c>
      <c r="C51" s="79" t="s">
        <v>126</v>
      </c>
      <c r="D51" s="79"/>
      <c r="E51" s="79" t="s">
        <v>67</v>
      </c>
      <c r="F51" s="88">
        <v>201</v>
      </c>
      <c r="G51" s="88" t="s">
        <v>130</v>
      </c>
      <c r="H51" s="79" t="s">
        <v>157</v>
      </c>
      <c r="I51" s="79" t="s">
        <v>84</v>
      </c>
      <c r="J51" s="87" t="s">
        <v>95</v>
      </c>
      <c r="K51" s="89">
        <v>79231786</v>
      </c>
      <c r="L51" s="79" t="s">
        <v>292</v>
      </c>
      <c r="M51" s="90">
        <v>22227</v>
      </c>
      <c r="N51" s="78">
        <f t="shared" ca="1" si="0"/>
        <v>59.893150684931506</v>
      </c>
      <c r="O51" s="91">
        <v>34954</v>
      </c>
      <c r="P51" s="78">
        <f t="shared" ca="1" si="1"/>
        <v>25.005555555555556</v>
      </c>
      <c r="Q51" s="79" t="s">
        <v>682</v>
      </c>
      <c r="R51" s="79" t="s">
        <v>683</v>
      </c>
      <c r="S51" s="79" t="s">
        <v>552</v>
      </c>
      <c r="T51" s="81" t="s">
        <v>680</v>
      </c>
      <c r="U51" s="87" t="s">
        <v>520</v>
      </c>
      <c r="V51" s="79"/>
      <c r="W51" s="79"/>
      <c r="X51" s="81" t="s">
        <v>521</v>
      </c>
      <c r="Y51" s="87" t="s">
        <v>553</v>
      </c>
      <c r="Z51" s="79" t="s">
        <v>553</v>
      </c>
      <c r="AA51" s="79" t="s">
        <v>552</v>
      </c>
      <c r="AB51" s="81" t="s">
        <v>552</v>
      </c>
    </row>
    <row r="52" spans="2:28" s="77" customFormat="1" ht="36" x14ac:dyDescent="0.25">
      <c r="B52" s="87">
        <v>46</v>
      </c>
      <c r="C52" s="79" t="s">
        <v>79</v>
      </c>
      <c r="D52" s="79" t="s">
        <v>104</v>
      </c>
      <c r="E52" s="79" t="s">
        <v>67</v>
      </c>
      <c r="F52" s="88">
        <v>104</v>
      </c>
      <c r="G52" s="88" t="s">
        <v>85</v>
      </c>
      <c r="H52" s="79" t="s">
        <v>99</v>
      </c>
      <c r="I52" s="79" t="s">
        <v>84</v>
      </c>
      <c r="J52" s="87" t="s">
        <v>95</v>
      </c>
      <c r="K52" s="89">
        <v>79525581</v>
      </c>
      <c r="L52" s="79" t="s">
        <v>295</v>
      </c>
      <c r="M52" s="90">
        <v>25603</v>
      </c>
      <c r="N52" s="78">
        <f t="shared" ca="1" si="0"/>
        <v>50.643835616438359</v>
      </c>
      <c r="O52" s="91">
        <v>33247</v>
      </c>
      <c r="P52" s="78">
        <f t="shared" ca="1" si="1"/>
        <v>29.680555555555557</v>
      </c>
      <c r="Q52" s="105" t="s">
        <v>111</v>
      </c>
      <c r="R52" s="105" t="s">
        <v>552</v>
      </c>
      <c r="S52" s="105" t="s">
        <v>552</v>
      </c>
      <c r="T52" s="106" t="s">
        <v>780</v>
      </c>
      <c r="U52" s="107" t="s">
        <v>495</v>
      </c>
      <c r="V52" s="105" t="s">
        <v>111</v>
      </c>
      <c r="W52" s="105"/>
      <c r="X52" s="106" t="s">
        <v>513</v>
      </c>
      <c r="Y52" s="107" t="s">
        <v>552</v>
      </c>
      <c r="Z52" s="105" t="s">
        <v>552</v>
      </c>
      <c r="AA52" s="105" t="s">
        <v>552</v>
      </c>
      <c r="AB52" s="106" t="s">
        <v>552</v>
      </c>
    </row>
    <row r="53" spans="2:28" s="77" customFormat="1" ht="36" x14ac:dyDescent="0.25">
      <c r="B53" s="87">
        <v>47</v>
      </c>
      <c r="C53" s="79" t="s">
        <v>79</v>
      </c>
      <c r="D53" s="79" t="s">
        <v>104</v>
      </c>
      <c r="E53" s="79" t="s">
        <v>67</v>
      </c>
      <c r="F53" s="88">
        <v>104</v>
      </c>
      <c r="G53" s="88" t="s">
        <v>106</v>
      </c>
      <c r="H53" s="79" t="s">
        <v>83</v>
      </c>
      <c r="I53" s="79" t="s">
        <v>84</v>
      </c>
      <c r="J53" s="87" t="s">
        <v>68</v>
      </c>
      <c r="K53" s="89">
        <v>20357513</v>
      </c>
      <c r="L53" s="79" t="s">
        <v>297</v>
      </c>
      <c r="M53" s="90">
        <v>22610</v>
      </c>
      <c r="N53" s="78">
        <f t="shared" ca="1" si="0"/>
        <v>58.843835616438355</v>
      </c>
      <c r="O53" s="91">
        <v>33865</v>
      </c>
      <c r="P53" s="78">
        <f t="shared" ca="1" si="1"/>
        <v>27.988888888888887</v>
      </c>
      <c r="Q53" s="105" t="s">
        <v>111</v>
      </c>
      <c r="R53" s="105" t="s">
        <v>552</v>
      </c>
      <c r="S53" s="105" t="s">
        <v>552</v>
      </c>
      <c r="T53" s="106" t="s">
        <v>780</v>
      </c>
      <c r="U53" s="107" t="s">
        <v>495</v>
      </c>
      <c r="V53" s="105" t="s">
        <v>176</v>
      </c>
      <c r="W53" s="105"/>
      <c r="X53" s="106" t="s">
        <v>516</v>
      </c>
      <c r="Y53" s="107" t="s">
        <v>552</v>
      </c>
      <c r="Z53" s="105" t="s">
        <v>552</v>
      </c>
      <c r="AA53" s="105" t="s">
        <v>552</v>
      </c>
      <c r="AB53" s="106" t="s">
        <v>552</v>
      </c>
    </row>
    <row r="54" spans="2:28" s="77" customFormat="1" ht="72" customHeight="1" x14ac:dyDescent="0.25">
      <c r="B54" s="87">
        <v>48</v>
      </c>
      <c r="C54" s="79" t="s">
        <v>299</v>
      </c>
      <c r="D54" s="79"/>
      <c r="E54" s="79" t="s">
        <v>141</v>
      </c>
      <c r="F54" s="88" t="s">
        <v>302</v>
      </c>
      <c r="G54" s="88" t="s">
        <v>303</v>
      </c>
      <c r="H54" s="79" t="s">
        <v>301</v>
      </c>
      <c r="I54" s="79" t="s">
        <v>78</v>
      </c>
      <c r="J54" s="87" t="s">
        <v>95</v>
      </c>
      <c r="K54" s="89">
        <v>80654580</v>
      </c>
      <c r="L54" s="79" t="s">
        <v>300</v>
      </c>
      <c r="M54" s="90">
        <v>28477</v>
      </c>
      <c r="N54" s="78">
        <f t="shared" ca="1" si="0"/>
        <v>42.769863013698632</v>
      </c>
      <c r="O54" s="91">
        <v>42410</v>
      </c>
      <c r="P54" s="78">
        <f t="shared" ca="1" si="1"/>
        <v>4.5944444444444441</v>
      </c>
      <c r="Q54" s="79" t="s">
        <v>428</v>
      </c>
      <c r="R54" s="79" t="s">
        <v>632</v>
      </c>
      <c r="S54" s="79" t="s">
        <v>633</v>
      </c>
      <c r="T54" s="81" t="s">
        <v>634</v>
      </c>
      <c r="U54" s="87" t="s">
        <v>573</v>
      </c>
      <c r="V54" s="79" t="s">
        <v>72</v>
      </c>
      <c r="W54" s="79"/>
      <c r="X54" s="81" t="s">
        <v>574</v>
      </c>
      <c r="Y54" s="87" t="s">
        <v>552</v>
      </c>
      <c r="Z54" s="79" t="s">
        <v>552</v>
      </c>
      <c r="AA54" s="79" t="s">
        <v>552</v>
      </c>
      <c r="AB54" s="81" t="s">
        <v>552</v>
      </c>
    </row>
    <row r="55" spans="2:28" s="77" customFormat="1" ht="409.5" x14ac:dyDescent="0.25">
      <c r="B55" s="87">
        <v>49</v>
      </c>
      <c r="C55" s="79" t="s">
        <v>126</v>
      </c>
      <c r="D55" s="79" t="s">
        <v>140</v>
      </c>
      <c r="E55" s="79" t="s">
        <v>226</v>
      </c>
      <c r="F55" s="88">
        <v>104</v>
      </c>
      <c r="G55" s="88" t="s">
        <v>130</v>
      </c>
      <c r="H55" s="79" t="s">
        <v>83</v>
      </c>
      <c r="I55" s="79" t="s">
        <v>84</v>
      </c>
      <c r="J55" s="87" t="s">
        <v>95</v>
      </c>
      <c r="K55" s="89">
        <v>80402590</v>
      </c>
      <c r="L55" s="79" t="s">
        <v>306</v>
      </c>
      <c r="M55" s="90">
        <v>26307</v>
      </c>
      <c r="N55" s="78">
        <f t="shared" ca="1" si="0"/>
        <v>48.715068493150682</v>
      </c>
      <c r="O55" s="91">
        <v>41079</v>
      </c>
      <c r="P55" s="78">
        <f t="shared" ca="1" si="1"/>
        <v>8.2361111111111107</v>
      </c>
      <c r="Q55" s="79" t="s">
        <v>650</v>
      </c>
      <c r="R55" s="79" t="s">
        <v>651</v>
      </c>
      <c r="S55" s="79" t="s">
        <v>552</v>
      </c>
      <c r="T55" s="81" t="s">
        <v>652</v>
      </c>
      <c r="U55" s="87" t="s">
        <v>593</v>
      </c>
      <c r="V55" s="79" t="s">
        <v>111</v>
      </c>
      <c r="W55" s="79"/>
      <c r="X55" s="81" t="s">
        <v>594</v>
      </c>
      <c r="Y55" s="87" t="s">
        <v>552</v>
      </c>
      <c r="Z55" s="79" t="s">
        <v>552</v>
      </c>
      <c r="AA55" s="79" t="s">
        <v>552</v>
      </c>
      <c r="AB55" s="81" t="s">
        <v>552</v>
      </c>
    </row>
    <row r="56" spans="2:28" s="77" customFormat="1" ht="36" x14ac:dyDescent="0.25">
      <c r="B56" s="87">
        <v>50</v>
      </c>
      <c r="C56" s="79" t="s">
        <v>79</v>
      </c>
      <c r="D56" s="79" t="s">
        <v>104</v>
      </c>
      <c r="E56" s="79" t="s">
        <v>67</v>
      </c>
      <c r="F56" s="88">
        <v>104</v>
      </c>
      <c r="G56" s="88" t="s">
        <v>106</v>
      </c>
      <c r="H56" s="79" t="s">
        <v>83</v>
      </c>
      <c r="I56" s="79" t="s">
        <v>84</v>
      </c>
      <c r="J56" s="87" t="s">
        <v>95</v>
      </c>
      <c r="K56" s="89">
        <v>80212113</v>
      </c>
      <c r="L56" s="79" t="s">
        <v>308</v>
      </c>
      <c r="M56" s="90">
        <v>30621</v>
      </c>
      <c r="N56" s="78">
        <f t="shared" ca="1" si="0"/>
        <v>36.895890410958906</v>
      </c>
      <c r="O56" s="91">
        <v>39757</v>
      </c>
      <c r="P56" s="78">
        <f t="shared" ca="1" si="1"/>
        <v>11.858333333333333</v>
      </c>
      <c r="Q56" s="105" t="s">
        <v>111</v>
      </c>
      <c r="R56" s="105" t="s">
        <v>552</v>
      </c>
      <c r="S56" s="105" t="s">
        <v>552</v>
      </c>
      <c r="T56" s="106" t="s">
        <v>781</v>
      </c>
      <c r="U56" s="107" t="s">
        <v>495</v>
      </c>
      <c r="V56" s="105"/>
      <c r="W56" s="105"/>
      <c r="X56" s="106" t="s">
        <v>516</v>
      </c>
      <c r="Y56" s="107" t="s">
        <v>552</v>
      </c>
      <c r="Z56" s="105" t="s">
        <v>552</v>
      </c>
      <c r="AA56" s="105" t="s">
        <v>552</v>
      </c>
      <c r="AB56" s="106" t="s">
        <v>552</v>
      </c>
    </row>
    <row r="57" spans="2:28" s="77" customFormat="1" ht="36" x14ac:dyDescent="0.25">
      <c r="B57" s="87">
        <v>51</v>
      </c>
      <c r="C57" s="79" t="s">
        <v>154</v>
      </c>
      <c r="D57" s="79"/>
      <c r="E57" s="79" t="s">
        <v>67</v>
      </c>
      <c r="F57" s="88">
        <v>104</v>
      </c>
      <c r="G57" s="88" t="s">
        <v>106</v>
      </c>
      <c r="H57" s="79" t="s">
        <v>83</v>
      </c>
      <c r="I57" s="79" t="s">
        <v>84</v>
      </c>
      <c r="J57" s="87" t="s">
        <v>68</v>
      </c>
      <c r="K57" s="89">
        <v>51572041</v>
      </c>
      <c r="L57" s="79" t="s">
        <v>310</v>
      </c>
      <c r="M57" s="90">
        <v>21984</v>
      </c>
      <c r="N57" s="78">
        <f t="shared" ca="1" si="0"/>
        <v>60.558904109589044</v>
      </c>
      <c r="O57" s="91">
        <v>39517</v>
      </c>
      <c r="P57" s="78">
        <f t="shared" ca="1" si="1"/>
        <v>12.511111111111111</v>
      </c>
      <c r="Q57" s="105" t="s">
        <v>111</v>
      </c>
      <c r="R57" s="105" t="s">
        <v>552</v>
      </c>
      <c r="S57" s="105" t="s">
        <v>552</v>
      </c>
      <c r="T57" s="106" t="s">
        <v>782</v>
      </c>
      <c r="U57" s="107" t="s">
        <v>495</v>
      </c>
      <c r="V57" s="105"/>
      <c r="W57" s="105"/>
      <c r="X57" s="106" t="s">
        <v>516</v>
      </c>
      <c r="Y57" s="107" t="s">
        <v>552</v>
      </c>
      <c r="Z57" s="105" t="s">
        <v>552</v>
      </c>
      <c r="AA57" s="105" t="s">
        <v>552</v>
      </c>
      <c r="AB57" s="106" t="s">
        <v>552</v>
      </c>
    </row>
    <row r="58" spans="2:28" s="77" customFormat="1" ht="36" x14ac:dyDescent="0.25">
      <c r="B58" s="87">
        <v>52</v>
      </c>
      <c r="C58" s="79" t="s">
        <v>211</v>
      </c>
      <c r="D58" s="79"/>
      <c r="E58" s="79" t="s">
        <v>67</v>
      </c>
      <c r="F58" s="88">
        <v>104</v>
      </c>
      <c r="G58" s="88" t="s">
        <v>106</v>
      </c>
      <c r="H58" s="79" t="s">
        <v>83</v>
      </c>
      <c r="I58" s="79" t="s">
        <v>84</v>
      </c>
      <c r="J58" s="87" t="s">
        <v>95</v>
      </c>
      <c r="K58" s="89">
        <v>79280001</v>
      </c>
      <c r="L58" s="79" t="s">
        <v>312</v>
      </c>
      <c r="M58" s="90">
        <v>23136</v>
      </c>
      <c r="N58" s="78">
        <f t="shared" ca="1" si="0"/>
        <v>57.402739726027399</v>
      </c>
      <c r="O58" s="91">
        <v>43509</v>
      </c>
      <c r="P58" s="78">
        <f t="shared" ca="1" si="1"/>
        <v>1.586111111111111</v>
      </c>
      <c r="Q58" s="105" t="s">
        <v>111</v>
      </c>
      <c r="R58" s="105" t="s">
        <v>552</v>
      </c>
      <c r="S58" s="105" t="s">
        <v>552</v>
      </c>
      <c r="T58" s="106" t="s">
        <v>783</v>
      </c>
      <c r="U58" s="107" t="s">
        <v>495</v>
      </c>
      <c r="V58" s="105"/>
      <c r="W58" s="105"/>
      <c r="X58" s="106" t="s">
        <v>516</v>
      </c>
      <c r="Y58" s="107" t="s">
        <v>552</v>
      </c>
      <c r="Z58" s="105" t="s">
        <v>552</v>
      </c>
      <c r="AA58" s="105" t="s">
        <v>552</v>
      </c>
      <c r="AB58" s="106" t="s">
        <v>552</v>
      </c>
    </row>
    <row r="59" spans="2:28" s="77" customFormat="1" ht="144" x14ac:dyDescent="0.25">
      <c r="B59" s="87">
        <v>53</v>
      </c>
      <c r="C59" s="79" t="s">
        <v>126</v>
      </c>
      <c r="D59" s="79"/>
      <c r="E59" s="79" t="s">
        <v>67</v>
      </c>
      <c r="F59" s="88">
        <v>104</v>
      </c>
      <c r="G59" s="88" t="s">
        <v>85</v>
      </c>
      <c r="H59" s="79" t="s">
        <v>99</v>
      </c>
      <c r="I59" s="79" t="s">
        <v>84</v>
      </c>
      <c r="J59" s="87" t="s">
        <v>68</v>
      </c>
      <c r="K59" s="89">
        <v>51597126</v>
      </c>
      <c r="L59" s="79" t="s">
        <v>315</v>
      </c>
      <c r="M59" s="90">
        <v>22358</v>
      </c>
      <c r="N59" s="78">
        <f t="shared" ca="1" si="0"/>
        <v>59.534246575342465</v>
      </c>
      <c r="O59" s="91">
        <v>32265</v>
      </c>
      <c r="P59" s="78">
        <f t="shared" ca="1" si="1"/>
        <v>32.366666666666667</v>
      </c>
      <c r="Q59" s="79" t="s">
        <v>111</v>
      </c>
      <c r="R59" s="79" t="s">
        <v>709</v>
      </c>
      <c r="S59" s="79" t="s">
        <v>552</v>
      </c>
      <c r="T59" s="81" t="s">
        <v>710</v>
      </c>
      <c r="U59" s="87" t="s">
        <v>495</v>
      </c>
      <c r="V59" s="79" t="s">
        <v>111</v>
      </c>
      <c r="W59" s="79"/>
      <c r="X59" s="81" t="s">
        <v>513</v>
      </c>
      <c r="Y59" s="87" t="s">
        <v>553</v>
      </c>
      <c r="Z59" s="79" t="s">
        <v>553</v>
      </c>
      <c r="AA59" s="79" t="s">
        <v>711</v>
      </c>
      <c r="AB59" s="81" t="s">
        <v>552</v>
      </c>
    </row>
    <row r="60" spans="2:28" s="77" customFormat="1" ht="60" x14ac:dyDescent="0.25">
      <c r="B60" s="87">
        <v>54</v>
      </c>
      <c r="C60" s="79" t="s">
        <v>126</v>
      </c>
      <c r="D60" s="79"/>
      <c r="E60" s="79" t="s">
        <v>67</v>
      </c>
      <c r="F60" s="88">
        <v>102</v>
      </c>
      <c r="G60" s="88" t="s">
        <v>130</v>
      </c>
      <c r="H60" s="79" t="s">
        <v>129</v>
      </c>
      <c r="I60" s="79" t="s">
        <v>84</v>
      </c>
      <c r="J60" s="87" t="s">
        <v>95</v>
      </c>
      <c r="K60" s="89">
        <v>19269921</v>
      </c>
      <c r="L60" s="79" t="s">
        <v>317</v>
      </c>
      <c r="M60" s="90">
        <v>20554</v>
      </c>
      <c r="N60" s="78">
        <f t="shared" ca="1" si="0"/>
        <v>64.476712328767121</v>
      </c>
      <c r="O60" s="91">
        <v>39752</v>
      </c>
      <c r="P60" s="78">
        <f t="shared" ca="1" si="1"/>
        <v>11.872222222222222</v>
      </c>
      <c r="Q60" s="105" t="s">
        <v>103</v>
      </c>
      <c r="R60" s="105" t="s">
        <v>552</v>
      </c>
      <c r="S60" s="105" t="s">
        <v>552</v>
      </c>
      <c r="T60" s="106" t="s">
        <v>750</v>
      </c>
      <c r="U60" s="107" t="s">
        <v>595</v>
      </c>
      <c r="V60" s="105"/>
      <c r="W60" s="105"/>
      <c r="X60" s="106" t="s">
        <v>596</v>
      </c>
      <c r="Y60" s="107" t="s">
        <v>552</v>
      </c>
      <c r="Z60" s="105" t="s">
        <v>552</v>
      </c>
      <c r="AA60" s="105" t="s">
        <v>552</v>
      </c>
      <c r="AB60" s="106" t="s">
        <v>552</v>
      </c>
    </row>
    <row r="61" spans="2:28" s="77" customFormat="1" ht="36" x14ac:dyDescent="0.25">
      <c r="B61" s="87">
        <v>55</v>
      </c>
      <c r="C61" s="79" t="s">
        <v>79</v>
      </c>
      <c r="D61" s="79" t="s">
        <v>104</v>
      </c>
      <c r="E61" s="79" t="s">
        <v>67</v>
      </c>
      <c r="F61" s="88">
        <v>104</v>
      </c>
      <c r="G61" s="88" t="s">
        <v>272</v>
      </c>
      <c r="H61" s="79" t="s">
        <v>99</v>
      </c>
      <c r="I61" s="79" t="s">
        <v>84</v>
      </c>
      <c r="J61" s="87" t="s">
        <v>95</v>
      </c>
      <c r="K61" s="89">
        <v>19346151</v>
      </c>
      <c r="L61" s="79" t="s">
        <v>322</v>
      </c>
      <c r="M61" s="90">
        <v>21495</v>
      </c>
      <c r="N61" s="78">
        <f t="shared" ca="1" si="0"/>
        <v>61.898630136986299</v>
      </c>
      <c r="O61" s="91">
        <v>32706</v>
      </c>
      <c r="P61" s="78">
        <f t="shared" ca="1" si="1"/>
        <v>31.158333333333335</v>
      </c>
      <c r="Q61" s="105" t="s">
        <v>111</v>
      </c>
      <c r="R61" s="105" t="s">
        <v>552</v>
      </c>
      <c r="S61" s="105" t="s">
        <v>552</v>
      </c>
      <c r="T61" s="106" t="s">
        <v>784</v>
      </c>
      <c r="U61" s="107" t="s">
        <v>501</v>
      </c>
      <c r="V61" s="105"/>
      <c r="W61" s="105"/>
      <c r="X61" s="106" t="s">
        <v>502</v>
      </c>
      <c r="Y61" s="107" t="s">
        <v>552</v>
      </c>
      <c r="Z61" s="105" t="s">
        <v>552</v>
      </c>
      <c r="AA61" s="105" t="s">
        <v>552</v>
      </c>
      <c r="AB61" s="106" t="s">
        <v>552</v>
      </c>
    </row>
    <row r="62" spans="2:28" s="77" customFormat="1" ht="84" x14ac:dyDescent="0.25">
      <c r="B62" s="87">
        <v>56</v>
      </c>
      <c r="C62" s="79" t="s">
        <v>160</v>
      </c>
      <c r="D62" s="79"/>
      <c r="E62" s="79" t="s">
        <v>67</v>
      </c>
      <c r="F62" s="88">
        <v>406</v>
      </c>
      <c r="G62" s="88">
        <v>10</v>
      </c>
      <c r="H62" s="79" t="s">
        <v>71</v>
      </c>
      <c r="I62" s="79" t="s">
        <v>72</v>
      </c>
      <c r="J62" s="87" t="s">
        <v>68</v>
      </c>
      <c r="K62" s="89">
        <v>20903995</v>
      </c>
      <c r="L62" s="79" t="s">
        <v>324</v>
      </c>
      <c r="M62" s="90">
        <v>22676</v>
      </c>
      <c r="N62" s="78">
        <f t="shared" ca="1" si="0"/>
        <v>58.663013698630138</v>
      </c>
      <c r="O62" s="91">
        <v>33994</v>
      </c>
      <c r="P62" s="78">
        <f t="shared" ca="1" si="1"/>
        <v>27.636111111111113</v>
      </c>
      <c r="Q62" s="79" t="s">
        <v>656</v>
      </c>
      <c r="R62" s="79" t="s">
        <v>688</v>
      </c>
      <c r="S62" s="79" t="s">
        <v>689</v>
      </c>
      <c r="T62" s="81" t="s">
        <v>690</v>
      </c>
      <c r="U62" s="87" t="s">
        <v>265</v>
      </c>
      <c r="V62" s="79" t="s">
        <v>72</v>
      </c>
      <c r="W62" s="79"/>
      <c r="X62" s="81"/>
      <c r="Y62" s="87" t="s">
        <v>552</v>
      </c>
      <c r="Z62" s="79" t="s">
        <v>553</v>
      </c>
      <c r="AA62" s="79" t="s">
        <v>552</v>
      </c>
      <c r="AB62" s="81" t="s">
        <v>552</v>
      </c>
    </row>
    <row r="63" spans="2:28" s="77" customFormat="1" ht="36" x14ac:dyDescent="0.25">
      <c r="B63" s="87">
        <v>57</v>
      </c>
      <c r="C63" s="79" t="s">
        <v>79</v>
      </c>
      <c r="D63" s="79" t="s">
        <v>104</v>
      </c>
      <c r="E63" s="79" t="s">
        <v>67</v>
      </c>
      <c r="F63" s="88">
        <v>104</v>
      </c>
      <c r="G63" s="88" t="s">
        <v>272</v>
      </c>
      <c r="H63" s="79" t="s">
        <v>83</v>
      </c>
      <c r="I63" s="79" t="s">
        <v>84</v>
      </c>
      <c r="J63" s="87" t="s">
        <v>95</v>
      </c>
      <c r="K63" s="89">
        <v>3001871</v>
      </c>
      <c r="L63" s="79" t="s">
        <v>327</v>
      </c>
      <c r="M63" s="90">
        <v>20861</v>
      </c>
      <c r="N63" s="78">
        <f t="shared" ca="1" si="0"/>
        <v>63.635616438356166</v>
      </c>
      <c r="O63" s="91">
        <v>33415</v>
      </c>
      <c r="P63" s="78">
        <f t="shared" ca="1" si="1"/>
        <v>29.216666666666665</v>
      </c>
      <c r="Q63" s="105" t="s">
        <v>111</v>
      </c>
      <c r="R63" s="105" t="s">
        <v>552</v>
      </c>
      <c r="S63" s="105" t="s">
        <v>552</v>
      </c>
      <c r="T63" s="106" t="s">
        <v>785</v>
      </c>
      <c r="U63" s="107" t="s">
        <v>501</v>
      </c>
      <c r="V63" s="105"/>
      <c r="W63" s="105"/>
      <c r="X63" s="106" t="s">
        <v>502</v>
      </c>
      <c r="Y63" s="107" t="s">
        <v>552</v>
      </c>
      <c r="Z63" s="105" t="s">
        <v>552</v>
      </c>
      <c r="AA63" s="105" t="s">
        <v>552</v>
      </c>
      <c r="AB63" s="106" t="s">
        <v>552</v>
      </c>
    </row>
    <row r="64" spans="2:28" s="77" customFormat="1" ht="36" x14ac:dyDescent="0.25">
      <c r="B64" s="87">
        <v>58</v>
      </c>
      <c r="C64" s="79" t="s">
        <v>211</v>
      </c>
      <c r="D64" s="79"/>
      <c r="E64" s="79" t="s">
        <v>67</v>
      </c>
      <c r="F64" s="88">
        <v>305</v>
      </c>
      <c r="G64" s="88" t="s">
        <v>276</v>
      </c>
      <c r="H64" s="79" t="s">
        <v>330</v>
      </c>
      <c r="I64" s="79" t="s">
        <v>125</v>
      </c>
      <c r="J64" s="87" t="s">
        <v>68</v>
      </c>
      <c r="K64" s="89">
        <v>40369663</v>
      </c>
      <c r="L64" s="79" t="s">
        <v>329</v>
      </c>
      <c r="M64" s="90">
        <v>22969</v>
      </c>
      <c r="N64" s="78">
        <f t="shared" ca="1" si="0"/>
        <v>57.860273972602741</v>
      </c>
      <c r="O64" s="91">
        <v>39631</v>
      </c>
      <c r="P64" s="78">
        <f t="shared" ca="1" si="1"/>
        <v>12.2</v>
      </c>
      <c r="Q64" s="105" t="s">
        <v>111</v>
      </c>
      <c r="R64" s="105" t="s">
        <v>721</v>
      </c>
      <c r="S64" s="105" t="s">
        <v>721</v>
      </c>
      <c r="T64" s="106" t="s">
        <v>775</v>
      </c>
      <c r="U64" s="107" t="s">
        <v>532</v>
      </c>
      <c r="V64" s="105"/>
      <c r="W64" s="105"/>
      <c r="X64" s="106" t="s">
        <v>533</v>
      </c>
      <c r="Y64" s="107" t="s">
        <v>552</v>
      </c>
      <c r="Z64" s="105" t="s">
        <v>552</v>
      </c>
      <c r="AA64" s="105" t="s">
        <v>552</v>
      </c>
      <c r="AB64" s="106" t="s">
        <v>552</v>
      </c>
    </row>
    <row r="65" spans="2:28" s="77" customFormat="1" ht="36" x14ac:dyDescent="0.25">
      <c r="B65" s="87">
        <v>59</v>
      </c>
      <c r="C65" s="79" t="s">
        <v>134</v>
      </c>
      <c r="D65" s="79"/>
      <c r="E65" s="79" t="s">
        <v>67</v>
      </c>
      <c r="F65" s="88">
        <v>305</v>
      </c>
      <c r="G65" s="88" t="s">
        <v>121</v>
      </c>
      <c r="H65" s="79" t="s">
        <v>330</v>
      </c>
      <c r="I65" s="79" t="s">
        <v>125</v>
      </c>
      <c r="J65" s="87" t="s">
        <v>95</v>
      </c>
      <c r="K65" s="89">
        <v>19455654</v>
      </c>
      <c r="L65" s="79" t="s">
        <v>333</v>
      </c>
      <c r="M65" s="90">
        <v>22596</v>
      </c>
      <c r="N65" s="78">
        <f t="shared" ca="1" si="0"/>
        <v>58.88219178082192</v>
      </c>
      <c r="O65" s="91">
        <v>40127</v>
      </c>
      <c r="P65" s="78">
        <f t="shared" ca="1" si="1"/>
        <v>10.844444444444445</v>
      </c>
      <c r="Q65" s="79" t="s">
        <v>428</v>
      </c>
      <c r="R65" s="79" t="s">
        <v>552</v>
      </c>
      <c r="S65" s="79" t="s">
        <v>552</v>
      </c>
      <c r="T65" s="81" t="s">
        <v>684</v>
      </c>
      <c r="U65" s="103"/>
      <c r="V65" s="79"/>
      <c r="W65" s="79"/>
      <c r="X65" s="81"/>
      <c r="Y65" s="87" t="s">
        <v>552</v>
      </c>
      <c r="Z65" s="79" t="s">
        <v>552</v>
      </c>
      <c r="AA65" s="79" t="s">
        <v>552</v>
      </c>
      <c r="AB65" s="81" t="s">
        <v>552</v>
      </c>
    </row>
    <row r="66" spans="2:28" s="77" customFormat="1" ht="120" x14ac:dyDescent="0.25">
      <c r="B66" s="87">
        <v>60</v>
      </c>
      <c r="C66" s="79" t="s">
        <v>79</v>
      </c>
      <c r="D66" s="79" t="s">
        <v>104</v>
      </c>
      <c r="E66" s="79" t="s">
        <v>67</v>
      </c>
      <c r="F66" s="88">
        <v>104</v>
      </c>
      <c r="G66" s="88" t="s">
        <v>106</v>
      </c>
      <c r="H66" s="79" t="s">
        <v>83</v>
      </c>
      <c r="I66" s="79" t="s">
        <v>84</v>
      </c>
      <c r="J66" s="87" t="s">
        <v>95</v>
      </c>
      <c r="K66" s="89">
        <v>3080725</v>
      </c>
      <c r="L66" s="79" t="s">
        <v>335</v>
      </c>
      <c r="M66" s="90">
        <v>26772</v>
      </c>
      <c r="N66" s="78">
        <f t="shared" ca="1" si="0"/>
        <v>47.441095890410956</v>
      </c>
      <c r="O66" s="91">
        <v>35507</v>
      </c>
      <c r="P66" s="78">
        <f t="shared" ca="1" si="1"/>
        <v>23.488888888888887</v>
      </c>
      <c r="Q66" s="105" t="s">
        <v>786</v>
      </c>
      <c r="R66" s="105" t="s">
        <v>787</v>
      </c>
      <c r="S66" s="105" t="s">
        <v>552</v>
      </c>
      <c r="T66" s="106" t="s">
        <v>788</v>
      </c>
      <c r="U66" s="107" t="s">
        <v>495</v>
      </c>
      <c r="V66" s="105" t="s">
        <v>111</v>
      </c>
      <c r="W66" s="105"/>
      <c r="X66" s="106" t="s">
        <v>516</v>
      </c>
      <c r="Y66" s="107" t="s">
        <v>552</v>
      </c>
      <c r="Z66" s="105" t="s">
        <v>553</v>
      </c>
      <c r="AA66" s="105" t="s">
        <v>789</v>
      </c>
      <c r="AB66" s="106" t="s">
        <v>552</v>
      </c>
    </row>
    <row r="67" spans="2:28" s="77" customFormat="1" ht="36" x14ac:dyDescent="0.25">
      <c r="B67" s="87">
        <v>61</v>
      </c>
      <c r="C67" s="79" t="s">
        <v>79</v>
      </c>
      <c r="D67" s="79" t="s">
        <v>104</v>
      </c>
      <c r="E67" s="79" t="s">
        <v>67</v>
      </c>
      <c r="F67" s="88">
        <v>104</v>
      </c>
      <c r="G67" s="88" t="s">
        <v>272</v>
      </c>
      <c r="H67" s="79" t="s">
        <v>83</v>
      </c>
      <c r="I67" s="79" t="s">
        <v>84</v>
      </c>
      <c r="J67" s="87" t="s">
        <v>95</v>
      </c>
      <c r="K67" s="89">
        <v>11517943</v>
      </c>
      <c r="L67" s="79" t="s">
        <v>337</v>
      </c>
      <c r="M67" s="90">
        <v>23230</v>
      </c>
      <c r="N67" s="78">
        <f t="shared" ca="1" si="0"/>
        <v>57.145205479452052</v>
      </c>
      <c r="O67" s="91">
        <v>32556</v>
      </c>
      <c r="P67" s="78">
        <f t="shared" ca="1" si="1"/>
        <v>31.574999999999999</v>
      </c>
      <c r="Q67" s="105" t="s">
        <v>790</v>
      </c>
      <c r="R67" s="105" t="s">
        <v>552</v>
      </c>
      <c r="S67" s="105" t="s">
        <v>552</v>
      </c>
      <c r="T67" s="105" t="s">
        <v>791</v>
      </c>
      <c r="U67" s="107" t="s">
        <v>495</v>
      </c>
      <c r="V67" s="105" t="s">
        <v>72</v>
      </c>
      <c r="W67" s="105"/>
      <c r="X67" s="106" t="s">
        <v>513</v>
      </c>
      <c r="Y67" s="107" t="s">
        <v>552</v>
      </c>
      <c r="Z67" s="105" t="s">
        <v>552</v>
      </c>
      <c r="AA67" s="105" t="s">
        <v>552</v>
      </c>
      <c r="AB67" s="106" t="s">
        <v>552</v>
      </c>
    </row>
    <row r="68" spans="2:28" s="77" customFormat="1" ht="60" x14ac:dyDescent="0.25">
      <c r="B68" s="87">
        <v>62</v>
      </c>
      <c r="C68" s="79" t="s">
        <v>79</v>
      </c>
      <c r="D68" s="79" t="s">
        <v>80</v>
      </c>
      <c r="E68" s="79" t="s">
        <v>67</v>
      </c>
      <c r="F68" s="88">
        <v>104</v>
      </c>
      <c r="G68" s="88" t="s">
        <v>106</v>
      </c>
      <c r="H68" s="79" t="s">
        <v>83</v>
      </c>
      <c r="I68" s="79" t="s">
        <v>84</v>
      </c>
      <c r="J68" s="87" t="s">
        <v>68</v>
      </c>
      <c r="K68" s="89">
        <v>51835379</v>
      </c>
      <c r="L68" s="79" t="s">
        <v>339</v>
      </c>
      <c r="M68" s="90">
        <v>24308</v>
      </c>
      <c r="N68" s="78">
        <f t="shared" ca="1" si="0"/>
        <v>54.19178082191781</v>
      </c>
      <c r="O68" s="91">
        <v>34241</v>
      </c>
      <c r="P68" s="78">
        <f t="shared" ca="1" si="1"/>
        <v>26.958333333333332</v>
      </c>
      <c r="Q68" s="79" t="s">
        <v>600</v>
      </c>
      <c r="R68" s="79" t="s">
        <v>601</v>
      </c>
      <c r="S68" s="79" t="s">
        <v>602</v>
      </c>
      <c r="T68" s="81" t="s">
        <v>603</v>
      </c>
      <c r="U68" s="87" t="s">
        <v>495</v>
      </c>
      <c r="V68" s="79" t="s">
        <v>111</v>
      </c>
      <c r="W68" s="79"/>
      <c r="X68" s="81" t="s">
        <v>522</v>
      </c>
      <c r="Y68" s="87" t="s">
        <v>552</v>
      </c>
      <c r="Z68" s="79" t="s">
        <v>553</v>
      </c>
      <c r="AA68" s="79" t="s">
        <v>552</v>
      </c>
      <c r="AB68" s="81" t="s">
        <v>552</v>
      </c>
    </row>
    <row r="69" spans="2:28" s="77" customFormat="1" ht="108" x14ac:dyDescent="0.25">
      <c r="B69" s="87">
        <v>63</v>
      </c>
      <c r="C69" s="79" t="s">
        <v>79</v>
      </c>
      <c r="D69" s="79" t="s">
        <v>80</v>
      </c>
      <c r="E69" s="79" t="s">
        <v>67</v>
      </c>
      <c r="F69" s="88">
        <v>506</v>
      </c>
      <c r="G69" s="88">
        <v>14</v>
      </c>
      <c r="H69" s="79" t="s">
        <v>113</v>
      </c>
      <c r="I69" s="79" t="s">
        <v>72</v>
      </c>
      <c r="J69" s="87" t="s">
        <v>68</v>
      </c>
      <c r="K69" s="89">
        <v>51965194</v>
      </c>
      <c r="L69" s="79" t="s">
        <v>341</v>
      </c>
      <c r="M69" s="90">
        <v>23440</v>
      </c>
      <c r="N69" s="78">
        <f t="shared" ca="1" si="0"/>
        <v>56.56986301369863</v>
      </c>
      <c r="O69" s="91">
        <v>32700</v>
      </c>
      <c r="P69" s="78">
        <f t="shared" ca="1" si="1"/>
        <v>31.175000000000001</v>
      </c>
      <c r="Q69" s="79" t="s">
        <v>604</v>
      </c>
      <c r="R69" s="79" t="s">
        <v>552</v>
      </c>
      <c r="S69" s="79" t="s">
        <v>630</v>
      </c>
      <c r="T69" s="81" t="s">
        <v>631</v>
      </c>
      <c r="U69" s="87" t="s">
        <v>534</v>
      </c>
      <c r="V69" s="79" t="s">
        <v>72</v>
      </c>
      <c r="W69" s="79"/>
      <c r="X69" s="81" t="s">
        <v>535</v>
      </c>
      <c r="Y69" s="87" t="s">
        <v>552</v>
      </c>
      <c r="Z69" s="79" t="s">
        <v>552</v>
      </c>
      <c r="AA69" s="79" t="s">
        <v>552</v>
      </c>
      <c r="AB69" s="81" t="s">
        <v>552</v>
      </c>
    </row>
    <row r="70" spans="2:28" s="77" customFormat="1" ht="72" x14ac:dyDescent="0.25">
      <c r="B70" s="87">
        <v>64</v>
      </c>
      <c r="C70" s="79" t="s">
        <v>154</v>
      </c>
      <c r="D70" s="79" t="s">
        <v>198</v>
      </c>
      <c r="E70" s="79" t="s">
        <v>67</v>
      </c>
      <c r="F70" s="88">
        <v>305</v>
      </c>
      <c r="G70" s="88" t="s">
        <v>121</v>
      </c>
      <c r="H70" s="79" t="s">
        <v>330</v>
      </c>
      <c r="I70" s="79" t="s">
        <v>125</v>
      </c>
      <c r="J70" s="87" t="s">
        <v>68</v>
      </c>
      <c r="K70" s="89">
        <v>65710691</v>
      </c>
      <c r="L70" s="79" t="s">
        <v>345</v>
      </c>
      <c r="M70" s="90">
        <v>23670</v>
      </c>
      <c r="N70" s="78">
        <f t="shared" ref="N70:N110" ca="1" si="2">(TODAY()-M70)/365</f>
        <v>55.939726027397263</v>
      </c>
      <c r="O70" s="91">
        <v>34953</v>
      </c>
      <c r="P70" s="78">
        <f t="shared" ref="P70:P110" ca="1" si="3">DAYS360(O70,TODAY())/360</f>
        <v>25.008333333333333</v>
      </c>
      <c r="Q70" s="79" t="s">
        <v>125</v>
      </c>
      <c r="R70" s="79" t="s">
        <v>552</v>
      </c>
      <c r="S70" s="79" t="s">
        <v>552</v>
      </c>
      <c r="T70" s="81" t="s">
        <v>641</v>
      </c>
      <c r="U70" s="87" t="s">
        <v>524</v>
      </c>
      <c r="V70" s="79" t="s">
        <v>72</v>
      </c>
      <c r="W70" s="79"/>
      <c r="X70" s="81" t="s">
        <v>536</v>
      </c>
      <c r="Y70" s="87" t="s">
        <v>552</v>
      </c>
      <c r="Z70" s="79" t="s">
        <v>552</v>
      </c>
      <c r="AA70" s="79" t="s">
        <v>552</v>
      </c>
      <c r="AB70" s="81" t="s">
        <v>552</v>
      </c>
    </row>
    <row r="71" spans="2:28" s="77" customFormat="1" ht="96" x14ac:dyDescent="0.25">
      <c r="B71" s="87">
        <v>65</v>
      </c>
      <c r="C71" s="79" t="s">
        <v>79</v>
      </c>
      <c r="D71" s="79" t="s">
        <v>80</v>
      </c>
      <c r="E71" s="79" t="s">
        <v>67</v>
      </c>
      <c r="F71" s="88">
        <v>406</v>
      </c>
      <c r="G71" s="88" t="s">
        <v>276</v>
      </c>
      <c r="H71" s="79" t="s">
        <v>71</v>
      </c>
      <c r="I71" s="79" t="s">
        <v>72</v>
      </c>
      <c r="J71" s="87" t="s">
        <v>68</v>
      </c>
      <c r="K71" s="89">
        <v>52112688</v>
      </c>
      <c r="L71" s="79" t="s">
        <v>348</v>
      </c>
      <c r="M71" s="90">
        <v>26309</v>
      </c>
      <c r="N71" s="78">
        <f t="shared" ca="1" si="2"/>
        <v>48.709589041095889</v>
      </c>
      <c r="O71" s="91">
        <v>36398</v>
      </c>
      <c r="P71" s="78">
        <f t="shared" ca="1" si="3"/>
        <v>21.05</v>
      </c>
      <c r="Q71" s="79" t="s">
        <v>604</v>
      </c>
      <c r="R71" s="79" t="s">
        <v>668</v>
      </c>
      <c r="S71" s="79" t="s">
        <v>605</v>
      </c>
      <c r="T71" s="81" t="s">
        <v>606</v>
      </c>
      <c r="U71" s="87" t="s">
        <v>351</v>
      </c>
      <c r="V71" s="79" t="s">
        <v>72</v>
      </c>
      <c r="W71" s="79"/>
      <c r="X71" s="81"/>
      <c r="Y71" s="87" t="s">
        <v>552</v>
      </c>
      <c r="Z71" s="79" t="s">
        <v>553</v>
      </c>
      <c r="AA71" s="79" t="s">
        <v>552</v>
      </c>
      <c r="AB71" s="81" t="s">
        <v>552</v>
      </c>
    </row>
    <row r="72" spans="2:28" s="77" customFormat="1" ht="60" x14ac:dyDescent="0.25">
      <c r="B72" s="87">
        <v>66</v>
      </c>
      <c r="C72" s="79" t="s">
        <v>160</v>
      </c>
      <c r="D72" s="79"/>
      <c r="E72" s="79" t="s">
        <v>67</v>
      </c>
      <c r="F72" s="88">
        <v>202</v>
      </c>
      <c r="G72" s="88" t="s">
        <v>272</v>
      </c>
      <c r="H72" s="79" t="s">
        <v>353</v>
      </c>
      <c r="I72" s="79" t="s">
        <v>84</v>
      </c>
      <c r="J72" s="87" t="s">
        <v>68</v>
      </c>
      <c r="K72" s="89">
        <v>35374896</v>
      </c>
      <c r="L72" s="79" t="s">
        <v>352</v>
      </c>
      <c r="M72" s="90">
        <v>22981</v>
      </c>
      <c r="N72" s="78">
        <f t="shared" ca="1" si="2"/>
        <v>57.827397260273976</v>
      </c>
      <c r="O72" s="91">
        <v>32706</v>
      </c>
      <c r="P72" s="78">
        <f t="shared" ca="1" si="3"/>
        <v>31.158333333333335</v>
      </c>
      <c r="Q72" s="79" t="s">
        <v>125</v>
      </c>
      <c r="R72" s="79" t="s">
        <v>552</v>
      </c>
      <c r="S72" s="79" t="s">
        <v>552</v>
      </c>
      <c r="T72" s="81" t="s">
        <v>631</v>
      </c>
      <c r="U72" s="87" t="s">
        <v>537</v>
      </c>
      <c r="V72" s="79" t="s">
        <v>111</v>
      </c>
      <c r="W72" s="79"/>
      <c r="X72" s="81" t="s">
        <v>538</v>
      </c>
      <c r="Y72" s="87" t="s">
        <v>553</v>
      </c>
      <c r="Z72" s="79" t="s">
        <v>552</v>
      </c>
      <c r="AA72" s="79" t="s">
        <v>552</v>
      </c>
      <c r="AB72" s="81" t="s">
        <v>552</v>
      </c>
    </row>
    <row r="73" spans="2:28" s="77" customFormat="1" ht="120" x14ac:dyDescent="0.25">
      <c r="B73" s="87">
        <v>67</v>
      </c>
      <c r="C73" s="79" t="s">
        <v>356</v>
      </c>
      <c r="D73" s="79"/>
      <c r="E73" s="79" t="s">
        <v>141</v>
      </c>
      <c r="F73" s="88" t="s">
        <v>233</v>
      </c>
      <c r="G73" s="88" t="s">
        <v>163</v>
      </c>
      <c r="H73" s="79" t="s">
        <v>191</v>
      </c>
      <c r="I73" s="79" t="s">
        <v>78</v>
      </c>
      <c r="J73" s="87" t="s">
        <v>95</v>
      </c>
      <c r="K73" s="89">
        <v>79529588</v>
      </c>
      <c r="L73" s="79" t="s">
        <v>357</v>
      </c>
      <c r="M73" s="90">
        <v>25700</v>
      </c>
      <c r="N73" s="78">
        <f t="shared" ca="1" si="2"/>
        <v>50.37808219178082</v>
      </c>
      <c r="O73" s="91">
        <v>43109</v>
      </c>
      <c r="P73" s="78">
        <f t="shared" ca="1" si="3"/>
        <v>2.6805555555555554</v>
      </c>
      <c r="Q73" s="109" t="s">
        <v>792</v>
      </c>
      <c r="R73" s="108" t="s">
        <v>552</v>
      </c>
      <c r="S73" s="109" t="s">
        <v>793</v>
      </c>
      <c r="T73" s="109" t="s">
        <v>794</v>
      </c>
      <c r="U73" s="87" t="s">
        <v>539</v>
      </c>
      <c r="V73" s="79" t="s">
        <v>72</v>
      </c>
      <c r="W73" s="79"/>
      <c r="X73" s="81" t="s">
        <v>540</v>
      </c>
      <c r="Y73" s="87" t="s">
        <v>552</v>
      </c>
      <c r="Z73" s="79" t="s">
        <v>552</v>
      </c>
      <c r="AA73" s="79" t="s">
        <v>552</v>
      </c>
      <c r="AB73" s="81" t="s">
        <v>552</v>
      </c>
    </row>
    <row r="74" spans="2:28" s="77" customFormat="1" ht="120" x14ac:dyDescent="0.25">
      <c r="B74" s="87">
        <v>68</v>
      </c>
      <c r="C74" s="79" t="s">
        <v>211</v>
      </c>
      <c r="D74" s="79"/>
      <c r="E74" s="79" t="s">
        <v>67</v>
      </c>
      <c r="F74" s="88">
        <v>406</v>
      </c>
      <c r="G74" s="88" t="s">
        <v>276</v>
      </c>
      <c r="H74" s="79" t="s">
        <v>71</v>
      </c>
      <c r="I74" s="79" t="s">
        <v>72</v>
      </c>
      <c r="J74" s="87" t="s">
        <v>95</v>
      </c>
      <c r="K74" s="89">
        <v>80280315</v>
      </c>
      <c r="L74" s="79" t="s">
        <v>361</v>
      </c>
      <c r="M74" s="90">
        <v>27754</v>
      </c>
      <c r="N74" s="78">
        <f t="shared" ca="1" si="2"/>
        <v>44.750684931506846</v>
      </c>
      <c r="O74" s="91">
        <v>39961</v>
      </c>
      <c r="P74" s="78">
        <f t="shared" ca="1" si="3"/>
        <v>11.294444444444444</v>
      </c>
      <c r="Q74" s="79" t="s">
        <v>795</v>
      </c>
      <c r="R74" s="79" t="s">
        <v>552</v>
      </c>
      <c r="S74" s="79" t="s">
        <v>796</v>
      </c>
      <c r="T74" s="81" t="s">
        <v>797</v>
      </c>
      <c r="U74" s="87" t="s">
        <v>364</v>
      </c>
      <c r="V74" s="79" t="s">
        <v>72</v>
      </c>
      <c r="W74" s="79"/>
      <c r="X74" s="81"/>
      <c r="Y74" s="87" t="s">
        <v>552</v>
      </c>
      <c r="Z74" s="79" t="s">
        <v>552</v>
      </c>
      <c r="AA74" s="79" t="s">
        <v>552</v>
      </c>
      <c r="AB74" s="81" t="s">
        <v>552</v>
      </c>
    </row>
    <row r="75" spans="2:28" s="77" customFormat="1" ht="60" x14ac:dyDescent="0.25">
      <c r="B75" s="87">
        <v>69</v>
      </c>
      <c r="C75" s="79" t="s">
        <v>79</v>
      </c>
      <c r="D75" s="79" t="s">
        <v>104</v>
      </c>
      <c r="E75" s="79" t="s">
        <v>67</v>
      </c>
      <c r="F75" s="88">
        <v>104</v>
      </c>
      <c r="G75" s="88" t="s">
        <v>106</v>
      </c>
      <c r="H75" s="79" t="s">
        <v>83</v>
      </c>
      <c r="I75" s="79" t="s">
        <v>84</v>
      </c>
      <c r="J75" s="87" t="s">
        <v>68</v>
      </c>
      <c r="K75" s="89">
        <v>20729739</v>
      </c>
      <c r="L75" s="79" t="s">
        <v>365</v>
      </c>
      <c r="M75" s="90">
        <v>25330</v>
      </c>
      <c r="N75" s="78">
        <f t="shared" ca="1" si="2"/>
        <v>51.391780821917806</v>
      </c>
      <c r="O75" s="91">
        <v>33415</v>
      </c>
      <c r="P75" s="78">
        <f t="shared" ca="1" si="3"/>
        <v>29.216666666666665</v>
      </c>
      <c r="Q75" s="79" t="s">
        <v>798</v>
      </c>
      <c r="R75" s="79" t="s">
        <v>552</v>
      </c>
      <c r="S75" s="79" t="s">
        <v>799</v>
      </c>
      <c r="T75" s="81" t="s">
        <v>800</v>
      </c>
      <c r="U75" s="87" t="s">
        <v>495</v>
      </c>
      <c r="V75" s="79" t="s">
        <v>111</v>
      </c>
      <c r="W75" s="79"/>
      <c r="X75" s="81" t="s">
        <v>522</v>
      </c>
      <c r="Y75" s="87" t="s">
        <v>552</v>
      </c>
      <c r="Z75" s="79" t="s">
        <v>552</v>
      </c>
      <c r="AA75" s="79" t="s">
        <v>552</v>
      </c>
      <c r="AB75" s="81" t="s">
        <v>552</v>
      </c>
    </row>
    <row r="76" spans="2:28" s="77" customFormat="1" ht="60" x14ac:dyDescent="0.25">
      <c r="B76" s="87">
        <v>70</v>
      </c>
      <c r="C76" s="79" t="s">
        <v>299</v>
      </c>
      <c r="D76" s="79"/>
      <c r="E76" s="79" t="s">
        <v>141</v>
      </c>
      <c r="F76" s="88">
        <v>480</v>
      </c>
      <c r="G76" s="88" t="s">
        <v>130</v>
      </c>
      <c r="H76" s="79" t="s">
        <v>129</v>
      </c>
      <c r="I76" s="79" t="s">
        <v>84</v>
      </c>
      <c r="J76" s="87" t="s">
        <v>95</v>
      </c>
      <c r="K76" s="89">
        <v>80495618</v>
      </c>
      <c r="L76" s="79" t="s">
        <v>367</v>
      </c>
      <c r="M76" s="90">
        <v>27285</v>
      </c>
      <c r="N76" s="78">
        <f t="shared" ca="1" si="2"/>
        <v>46.035616438356165</v>
      </c>
      <c r="O76" s="91">
        <v>42416</v>
      </c>
      <c r="P76" s="78">
        <f t="shared" ca="1" si="3"/>
        <v>4.5777777777777775</v>
      </c>
      <c r="Q76" s="79" t="s">
        <v>111</v>
      </c>
      <c r="R76" s="79" t="s">
        <v>712</v>
      </c>
      <c r="S76" s="79" t="s">
        <v>552</v>
      </c>
      <c r="T76" s="81" t="s">
        <v>713</v>
      </c>
      <c r="U76" s="87" t="s">
        <v>577</v>
      </c>
      <c r="V76" s="79" t="s">
        <v>111</v>
      </c>
      <c r="W76" s="79"/>
      <c r="X76" s="81" t="s">
        <v>578</v>
      </c>
      <c r="Y76" s="87" t="s">
        <v>552</v>
      </c>
      <c r="Z76" s="79" t="s">
        <v>552</v>
      </c>
      <c r="AA76" s="79" t="s">
        <v>552</v>
      </c>
      <c r="AB76" s="81" t="s">
        <v>552</v>
      </c>
    </row>
    <row r="77" spans="2:28" s="77" customFormat="1" ht="120" x14ac:dyDescent="0.25">
      <c r="B77" s="87">
        <v>71</v>
      </c>
      <c r="C77" s="79" t="s">
        <v>79</v>
      </c>
      <c r="D77" s="79" t="s">
        <v>370</v>
      </c>
      <c r="E77" s="79" t="s">
        <v>67</v>
      </c>
      <c r="F77" s="88">
        <v>305</v>
      </c>
      <c r="G77" s="88" t="s">
        <v>121</v>
      </c>
      <c r="H77" s="79" t="s">
        <v>330</v>
      </c>
      <c r="I77" s="79" t="s">
        <v>125</v>
      </c>
      <c r="J77" s="87" t="s">
        <v>68</v>
      </c>
      <c r="K77" s="89">
        <v>20775169</v>
      </c>
      <c r="L77" s="79" t="s">
        <v>371</v>
      </c>
      <c r="M77" s="90">
        <v>29645</v>
      </c>
      <c r="N77" s="78">
        <f t="shared" ca="1" si="2"/>
        <v>39.56986301369863</v>
      </c>
      <c r="O77" s="91">
        <v>39511</v>
      </c>
      <c r="P77" s="78">
        <f t="shared" ca="1" si="3"/>
        <v>12.527777777777779</v>
      </c>
      <c r="Q77" s="79" t="s">
        <v>608</v>
      </c>
      <c r="R77" s="79" t="s">
        <v>801</v>
      </c>
      <c r="S77" s="79" t="s">
        <v>607</v>
      </c>
      <c r="T77" s="81" t="s">
        <v>802</v>
      </c>
      <c r="U77" s="87" t="s">
        <v>495</v>
      </c>
      <c r="V77" s="79" t="s">
        <v>176</v>
      </c>
      <c r="W77" s="79"/>
      <c r="X77" s="81" t="s">
        <v>541</v>
      </c>
      <c r="Y77" s="87" t="s">
        <v>552</v>
      </c>
      <c r="Z77" s="79" t="s">
        <v>553</v>
      </c>
      <c r="AA77" s="79" t="s">
        <v>552</v>
      </c>
      <c r="AB77" s="81" t="s">
        <v>552</v>
      </c>
    </row>
    <row r="78" spans="2:28" s="77" customFormat="1" ht="36" x14ac:dyDescent="0.25">
      <c r="B78" s="87">
        <v>72</v>
      </c>
      <c r="C78" s="79" t="s">
        <v>211</v>
      </c>
      <c r="D78" s="79"/>
      <c r="E78" s="79" t="s">
        <v>67</v>
      </c>
      <c r="F78" s="88">
        <v>201</v>
      </c>
      <c r="G78" s="88" t="s">
        <v>163</v>
      </c>
      <c r="H78" s="79" t="s">
        <v>157</v>
      </c>
      <c r="I78" s="79" t="s">
        <v>84</v>
      </c>
      <c r="J78" s="87" t="s">
        <v>68</v>
      </c>
      <c r="K78" s="89">
        <v>39560674</v>
      </c>
      <c r="L78" s="79" t="s">
        <v>373</v>
      </c>
      <c r="M78" s="90">
        <v>23731</v>
      </c>
      <c r="N78" s="78">
        <f t="shared" ca="1" si="2"/>
        <v>55.772602739726025</v>
      </c>
      <c r="O78" s="91">
        <v>32266</v>
      </c>
      <c r="P78" s="78">
        <f t="shared" ca="1" si="3"/>
        <v>32.363888888888887</v>
      </c>
      <c r="Q78" s="79" t="s">
        <v>803</v>
      </c>
      <c r="R78" s="79" t="s">
        <v>552</v>
      </c>
      <c r="S78" s="79" t="s">
        <v>552</v>
      </c>
      <c r="T78" s="81" t="s">
        <v>804</v>
      </c>
      <c r="U78" s="87" t="s">
        <v>597</v>
      </c>
      <c r="V78" s="79" t="s">
        <v>111</v>
      </c>
      <c r="W78" s="79"/>
      <c r="X78" s="81" t="s">
        <v>598</v>
      </c>
      <c r="Y78" s="87" t="s">
        <v>553</v>
      </c>
      <c r="Z78" s="79" t="s">
        <v>553</v>
      </c>
      <c r="AA78" s="79" t="s">
        <v>552</v>
      </c>
      <c r="AB78" s="81" t="s">
        <v>552</v>
      </c>
    </row>
    <row r="79" spans="2:28" s="77" customFormat="1" ht="84" x14ac:dyDescent="0.25">
      <c r="B79" s="87">
        <v>73</v>
      </c>
      <c r="C79" s="79" t="s">
        <v>65</v>
      </c>
      <c r="D79" s="79"/>
      <c r="E79" s="79" t="s">
        <v>67</v>
      </c>
      <c r="F79" s="88">
        <v>104</v>
      </c>
      <c r="G79" s="88" t="s">
        <v>85</v>
      </c>
      <c r="H79" s="79" t="s">
        <v>99</v>
      </c>
      <c r="I79" s="79" t="s">
        <v>84</v>
      </c>
      <c r="J79" s="87" t="s">
        <v>95</v>
      </c>
      <c r="K79" s="89">
        <v>79307878</v>
      </c>
      <c r="L79" s="79" t="s">
        <v>376</v>
      </c>
      <c r="M79" s="90">
        <v>23537</v>
      </c>
      <c r="N79" s="78">
        <f t="shared" ca="1" si="2"/>
        <v>56.304109589041097</v>
      </c>
      <c r="O79" s="91">
        <v>33163</v>
      </c>
      <c r="P79" s="78">
        <f t="shared" ca="1" si="3"/>
        <v>29.908333333333335</v>
      </c>
      <c r="Q79" s="79" t="s">
        <v>805</v>
      </c>
      <c r="R79" s="79" t="s">
        <v>552</v>
      </c>
      <c r="S79" s="79" t="s">
        <v>552</v>
      </c>
      <c r="T79" s="81" t="s">
        <v>806</v>
      </c>
      <c r="U79" s="87" t="s">
        <v>495</v>
      </c>
      <c r="V79" s="79" t="s">
        <v>111</v>
      </c>
      <c r="W79" s="79"/>
      <c r="X79" s="81" t="s">
        <v>542</v>
      </c>
      <c r="Y79" s="79" t="s">
        <v>552</v>
      </c>
      <c r="Z79" s="79" t="s">
        <v>552</v>
      </c>
      <c r="AA79" s="79" t="s">
        <v>807</v>
      </c>
      <c r="AB79" s="81" t="s">
        <v>552</v>
      </c>
    </row>
    <row r="80" spans="2:28" s="77" customFormat="1" ht="108" x14ac:dyDescent="0.25">
      <c r="B80" s="87">
        <v>74</v>
      </c>
      <c r="C80" s="79" t="s">
        <v>126</v>
      </c>
      <c r="D80" s="79" t="s">
        <v>140</v>
      </c>
      <c r="E80" s="79" t="s">
        <v>67</v>
      </c>
      <c r="F80" s="88">
        <v>104</v>
      </c>
      <c r="G80" s="88" t="s">
        <v>130</v>
      </c>
      <c r="H80" s="79" t="s">
        <v>83</v>
      </c>
      <c r="I80" s="79" t="s">
        <v>84</v>
      </c>
      <c r="J80" s="87" t="s">
        <v>95</v>
      </c>
      <c r="K80" s="89">
        <v>80276786</v>
      </c>
      <c r="L80" s="79" t="s">
        <v>378</v>
      </c>
      <c r="M80" s="90">
        <v>24127</v>
      </c>
      <c r="N80" s="78">
        <f t="shared" ca="1" si="2"/>
        <v>54.68767123287671</v>
      </c>
      <c r="O80" s="91">
        <v>39786</v>
      </c>
      <c r="P80" s="78">
        <f t="shared" ca="1" si="3"/>
        <v>11.777777777777779</v>
      </c>
      <c r="Q80" s="79" t="s">
        <v>805</v>
      </c>
      <c r="R80" s="79" t="s">
        <v>552</v>
      </c>
      <c r="S80" s="79" t="s">
        <v>552</v>
      </c>
      <c r="T80" s="81" t="s">
        <v>808</v>
      </c>
      <c r="U80" s="87" t="s">
        <v>597</v>
      </c>
      <c r="V80" s="79"/>
      <c r="W80" s="79"/>
      <c r="X80" s="81" t="s">
        <v>594</v>
      </c>
      <c r="Y80" s="79" t="s">
        <v>552</v>
      </c>
      <c r="Z80" s="79" t="s">
        <v>552</v>
      </c>
      <c r="AA80" s="79" t="s">
        <v>809</v>
      </c>
      <c r="AB80" s="81" t="s">
        <v>552</v>
      </c>
    </row>
    <row r="81" spans="2:28" s="77" customFormat="1" ht="60" x14ac:dyDescent="0.25">
      <c r="B81" s="87">
        <v>75</v>
      </c>
      <c r="C81" s="79" t="s">
        <v>126</v>
      </c>
      <c r="D81" s="79"/>
      <c r="E81" s="79" t="s">
        <v>67</v>
      </c>
      <c r="F81" s="88">
        <v>104</v>
      </c>
      <c r="G81" s="88" t="s">
        <v>106</v>
      </c>
      <c r="H81" s="79" t="s">
        <v>83</v>
      </c>
      <c r="I81" s="79" t="s">
        <v>84</v>
      </c>
      <c r="J81" s="87" t="s">
        <v>95</v>
      </c>
      <c r="K81" s="89">
        <v>1010190818</v>
      </c>
      <c r="L81" s="79" t="s">
        <v>380</v>
      </c>
      <c r="M81" s="90">
        <v>33030</v>
      </c>
      <c r="N81" s="78">
        <f t="shared" ca="1" si="2"/>
        <v>30.295890410958904</v>
      </c>
      <c r="O81" s="91">
        <v>43125</v>
      </c>
      <c r="P81" s="78">
        <f t="shared" ca="1" si="3"/>
        <v>2.6361111111111111</v>
      </c>
      <c r="Q81" s="79" t="s">
        <v>111</v>
      </c>
      <c r="R81" s="79" t="s">
        <v>552</v>
      </c>
      <c r="S81" s="79" t="s">
        <v>552</v>
      </c>
      <c r="T81" s="81" t="s">
        <v>687</v>
      </c>
      <c r="U81" s="87" t="s">
        <v>495</v>
      </c>
      <c r="V81" s="79" t="s">
        <v>111</v>
      </c>
      <c r="W81" s="79"/>
      <c r="X81" s="81" t="s">
        <v>522</v>
      </c>
      <c r="Y81" s="87" t="s">
        <v>552</v>
      </c>
      <c r="Z81" s="79" t="s">
        <v>553</v>
      </c>
      <c r="AA81" s="79" t="s">
        <v>552</v>
      </c>
      <c r="AB81" s="81" t="s">
        <v>552</v>
      </c>
    </row>
    <row r="82" spans="2:28" s="77" customFormat="1" ht="60" x14ac:dyDescent="0.25">
      <c r="B82" s="87">
        <v>76</v>
      </c>
      <c r="C82" s="79" t="s">
        <v>299</v>
      </c>
      <c r="D82" s="79"/>
      <c r="E82" s="79" t="s">
        <v>67</v>
      </c>
      <c r="F82" s="88">
        <v>202</v>
      </c>
      <c r="G82" s="88" t="s">
        <v>245</v>
      </c>
      <c r="H82" s="79" t="s">
        <v>353</v>
      </c>
      <c r="I82" s="79" t="s">
        <v>84</v>
      </c>
      <c r="J82" s="87" t="s">
        <v>68</v>
      </c>
      <c r="K82" s="89">
        <v>39547869</v>
      </c>
      <c r="L82" s="79" t="s">
        <v>382</v>
      </c>
      <c r="M82" s="90">
        <v>25142</v>
      </c>
      <c r="N82" s="78">
        <f t="shared" ca="1" si="2"/>
        <v>51.906849315068492</v>
      </c>
      <c r="O82" s="91">
        <v>33248</v>
      </c>
      <c r="P82" s="78">
        <f t="shared" ca="1" si="3"/>
        <v>29.677777777777777</v>
      </c>
      <c r="Q82" s="79" t="s">
        <v>635</v>
      </c>
      <c r="R82" s="79" t="s">
        <v>636</v>
      </c>
      <c r="S82" s="79" t="s">
        <v>637</v>
      </c>
      <c r="T82" s="81" t="s">
        <v>638</v>
      </c>
      <c r="U82" s="87" t="s">
        <v>520</v>
      </c>
      <c r="V82" s="79" t="s">
        <v>72</v>
      </c>
      <c r="W82" s="79"/>
      <c r="X82" s="81" t="s">
        <v>543</v>
      </c>
      <c r="Y82" s="87" t="s">
        <v>552</v>
      </c>
      <c r="Z82" s="79" t="s">
        <v>552</v>
      </c>
      <c r="AA82" s="79" t="s">
        <v>552</v>
      </c>
      <c r="AB82" s="81" t="s">
        <v>552</v>
      </c>
    </row>
    <row r="83" spans="2:28" s="77" customFormat="1" ht="72" x14ac:dyDescent="0.25">
      <c r="B83" s="87">
        <v>77</v>
      </c>
      <c r="C83" s="79" t="s">
        <v>79</v>
      </c>
      <c r="D83" s="79" t="s">
        <v>167</v>
      </c>
      <c r="E83" s="79" t="s">
        <v>67</v>
      </c>
      <c r="F83" s="88">
        <v>104</v>
      </c>
      <c r="G83" s="88" t="s">
        <v>85</v>
      </c>
      <c r="H83" s="79" t="s">
        <v>99</v>
      </c>
      <c r="I83" s="79" t="s">
        <v>84</v>
      </c>
      <c r="J83" s="87" t="s">
        <v>95</v>
      </c>
      <c r="K83" s="89">
        <v>3162957</v>
      </c>
      <c r="L83" s="79" t="s">
        <v>385</v>
      </c>
      <c r="M83" s="90">
        <v>22715</v>
      </c>
      <c r="N83" s="78">
        <f t="shared" ca="1" si="2"/>
        <v>58.556164383561644</v>
      </c>
      <c r="O83" s="91">
        <v>42069</v>
      </c>
      <c r="P83" s="78">
        <f t="shared" ca="1" si="3"/>
        <v>5.5222222222222221</v>
      </c>
      <c r="Q83" s="79" t="s">
        <v>609</v>
      </c>
      <c r="R83" s="79" t="s">
        <v>610</v>
      </c>
      <c r="S83" s="79" t="s">
        <v>552</v>
      </c>
      <c r="T83" s="81" t="s">
        <v>611</v>
      </c>
      <c r="U83" s="87" t="s">
        <v>495</v>
      </c>
      <c r="V83" s="79" t="s">
        <v>111</v>
      </c>
      <c r="W83" s="79"/>
      <c r="X83" s="81" t="s">
        <v>531</v>
      </c>
      <c r="Y83" s="87" t="s">
        <v>552</v>
      </c>
      <c r="Z83" s="79" t="s">
        <v>553</v>
      </c>
      <c r="AA83" s="79" t="s">
        <v>552</v>
      </c>
      <c r="AB83" s="81" t="s">
        <v>552</v>
      </c>
    </row>
    <row r="84" spans="2:28" s="77" customFormat="1" ht="60" x14ac:dyDescent="0.25">
      <c r="B84" s="87">
        <v>78</v>
      </c>
      <c r="C84" s="79" t="s">
        <v>211</v>
      </c>
      <c r="D84" s="79"/>
      <c r="E84" s="79" t="s">
        <v>67</v>
      </c>
      <c r="F84" s="88">
        <v>104</v>
      </c>
      <c r="G84" s="88" t="s">
        <v>106</v>
      </c>
      <c r="H84" s="79" t="s">
        <v>99</v>
      </c>
      <c r="I84" s="79" t="s">
        <v>84</v>
      </c>
      <c r="J84" s="87" t="s">
        <v>95</v>
      </c>
      <c r="K84" s="89">
        <v>80495270</v>
      </c>
      <c r="L84" s="79" t="s">
        <v>387</v>
      </c>
      <c r="M84" s="90">
        <v>26805</v>
      </c>
      <c r="N84" s="78">
        <f t="shared" ca="1" si="2"/>
        <v>47.350684931506848</v>
      </c>
      <c r="O84" s="91">
        <v>42655</v>
      </c>
      <c r="P84" s="78">
        <f t="shared" ca="1" si="3"/>
        <v>3.9222222222222221</v>
      </c>
      <c r="Q84" s="79" t="s">
        <v>704</v>
      </c>
      <c r="R84" s="79" t="s">
        <v>705</v>
      </c>
      <c r="S84" s="79" t="s">
        <v>552</v>
      </c>
      <c r="T84" s="81" t="s">
        <v>706</v>
      </c>
      <c r="U84" s="87" t="s">
        <v>495</v>
      </c>
      <c r="V84" s="79" t="s">
        <v>111</v>
      </c>
      <c r="W84" s="79"/>
      <c r="X84" s="81" t="s">
        <v>522</v>
      </c>
      <c r="Y84" s="87" t="s">
        <v>552</v>
      </c>
      <c r="Z84" s="79" t="s">
        <v>553</v>
      </c>
      <c r="AA84" s="79" t="s">
        <v>552</v>
      </c>
      <c r="AB84" s="81" t="s">
        <v>552</v>
      </c>
    </row>
    <row r="85" spans="2:28" s="77" customFormat="1" ht="192" x14ac:dyDescent="0.25">
      <c r="B85" s="87">
        <v>79</v>
      </c>
      <c r="C85" s="79" t="s">
        <v>79</v>
      </c>
      <c r="D85" s="79" t="s">
        <v>104</v>
      </c>
      <c r="E85" s="79" t="s">
        <v>67</v>
      </c>
      <c r="F85" s="88">
        <v>104</v>
      </c>
      <c r="G85" s="88" t="s">
        <v>106</v>
      </c>
      <c r="H85" s="79" t="s">
        <v>83</v>
      </c>
      <c r="I85" s="79" t="s">
        <v>84</v>
      </c>
      <c r="J85" s="87" t="s">
        <v>95</v>
      </c>
      <c r="K85" s="89">
        <v>3249973</v>
      </c>
      <c r="L85" s="79" t="s">
        <v>389</v>
      </c>
      <c r="M85" s="90">
        <v>20713</v>
      </c>
      <c r="N85" s="78">
        <f t="shared" ca="1" si="2"/>
        <v>64.041095890410958</v>
      </c>
      <c r="O85" s="91">
        <v>33098</v>
      </c>
      <c r="P85" s="78">
        <f t="shared" ca="1" si="3"/>
        <v>30.086111111111112</v>
      </c>
      <c r="Q85" s="79" t="s">
        <v>612</v>
      </c>
      <c r="R85" s="79" t="s">
        <v>613</v>
      </c>
      <c r="S85" s="79" t="s">
        <v>552</v>
      </c>
      <c r="T85" s="81" t="s">
        <v>615</v>
      </c>
      <c r="U85" s="87" t="s">
        <v>495</v>
      </c>
      <c r="V85" s="79" t="s">
        <v>111</v>
      </c>
      <c r="W85" s="79"/>
      <c r="X85" s="81" t="s">
        <v>522</v>
      </c>
      <c r="Y85" s="87" t="s">
        <v>553</v>
      </c>
      <c r="Z85" s="79" t="s">
        <v>552</v>
      </c>
      <c r="AA85" s="79" t="s">
        <v>614</v>
      </c>
      <c r="AB85" s="81" t="s">
        <v>552</v>
      </c>
    </row>
    <row r="86" spans="2:28" s="77" customFormat="1" ht="72" x14ac:dyDescent="0.25">
      <c r="B86" s="87">
        <v>80</v>
      </c>
      <c r="C86" s="79" t="s">
        <v>154</v>
      </c>
      <c r="D86" s="79" t="s">
        <v>391</v>
      </c>
      <c r="E86" s="79" t="s">
        <v>67</v>
      </c>
      <c r="F86" s="88">
        <v>506</v>
      </c>
      <c r="G86" s="88" t="s">
        <v>185</v>
      </c>
      <c r="H86" s="79" t="s">
        <v>113</v>
      </c>
      <c r="I86" s="79" t="s">
        <v>72</v>
      </c>
      <c r="J86" s="87" t="s">
        <v>95</v>
      </c>
      <c r="K86" s="89">
        <v>12118865</v>
      </c>
      <c r="L86" s="79" t="s">
        <v>392</v>
      </c>
      <c r="M86" s="90">
        <v>22190</v>
      </c>
      <c r="N86" s="78">
        <f t="shared" ca="1" si="2"/>
        <v>59.994520547945207</v>
      </c>
      <c r="O86" s="91">
        <v>35032</v>
      </c>
      <c r="P86" s="78">
        <f t="shared" ca="1" si="3"/>
        <v>24.791666666666668</v>
      </c>
      <c r="Q86" s="79" t="s">
        <v>810</v>
      </c>
      <c r="R86" s="79" t="s">
        <v>552</v>
      </c>
      <c r="S86" s="79" t="s">
        <v>679</v>
      </c>
      <c r="T86" s="81" t="s">
        <v>680</v>
      </c>
      <c r="U86" s="87" t="s">
        <v>524</v>
      </c>
      <c r="V86" s="79" t="s">
        <v>72</v>
      </c>
      <c r="W86" s="79"/>
      <c r="X86" s="81" t="s">
        <v>536</v>
      </c>
      <c r="Y86" s="87" t="s">
        <v>553</v>
      </c>
      <c r="Z86" s="79" t="s">
        <v>552</v>
      </c>
      <c r="AA86" s="79" t="s">
        <v>681</v>
      </c>
      <c r="AB86" s="81" t="s">
        <v>552</v>
      </c>
    </row>
    <row r="87" spans="2:28" s="77" customFormat="1" ht="132" x14ac:dyDescent="0.25">
      <c r="B87" s="87">
        <v>81</v>
      </c>
      <c r="C87" s="79" t="s">
        <v>79</v>
      </c>
      <c r="D87" s="79" t="s">
        <v>370</v>
      </c>
      <c r="E87" s="79" t="s">
        <v>67</v>
      </c>
      <c r="F87" s="88">
        <v>406</v>
      </c>
      <c r="G87" s="88">
        <v>10</v>
      </c>
      <c r="H87" s="79" t="s">
        <v>71</v>
      </c>
      <c r="I87" s="79" t="s">
        <v>72</v>
      </c>
      <c r="J87" s="87" t="s">
        <v>95</v>
      </c>
      <c r="K87" s="89">
        <v>79060685</v>
      </c>
      <c r="L87" s="79" t="s">
        <v>395</v>
      </c>
      <c r="M87" s="90">
        <v>21840</v>
      </c>
      <c r="N87" s="78">
        <f t="shared" ca="1" si="2"/>
        <v>60.953424657534249</v>
      </c>
      <c r="O87" s="91">
        <v>35038</v>
      </c>
      <c r="P87" s="78">
        <f t="shared" ca="1" si="3"/>
        <v>24.774999999999999</v>
      </c>
      <c r="Q87" s="79" t="s">
        <v>616</v>
      </c>
      <c r="R87" s="79" t="s">
        <v>618</v>
      </c>
      <c r="S87" s="79" t="s">
        <v>617</v>
      </c>
      <c r="T87" s="81" t="s">
        <v>620</v>
      </c>
      <c r="U87" s="87" t="s">
        <v>397</v>
      </c>
      <c r="V87" s="79" t="s">
        <v>72</v>
      </c>
      <c r="W87" s="79"/>
      <c r="X87" s="81"/>
      <c r="Y87" s="87" t="s">
        <v>553</v>
      </c>
      <c r="Z87" s="79" t="s">
        <v>553</v>
      </c>
      <c r="AA87" s="79" t="s">
        <v>619</v>
      </c>
      <c r="AB87" s="81" t="s">
        <v>552</v>
      </c>
    </row>
    <row r="88" spans="2:28" s="77" customFormat="1" ht="108" x14ac:dyDescent="0.25">
      <c r="B88" s="87">
        <v>82</v>
      </c>
      <c r="C88" s="79" t="s">
        <v>252</v>
      </c>
      <c r="D88" s="79"/>
      <c r="E88" s="79" t="s">
        <v>67</v>
      </c>
      <c r="F88" s="88">
        <v>506</v>
      </c>
      <c r="G88" s="88">
        <v>14</v>
      </c>
      <c r="H88" s="79" t="s">
        <v>113</v>
      </c>
      <c r="I88" s="79" t="s">
        <v>72</v>
      </c>
      <c r="J88" s="87" t="s">
        <v>95</v>
      </c>
      <c r="K88" s="89">
        <v>79854465</v>
      </c>
      <c r="L88" s="79" t="s">
        <v>398</v>
      </c>
      <c r="M88" s="90">
        <v>28579</v>
      </c>
      <c r="N88" s="78">
        <f t="shared" ca="1" si="2"/>
        <v>42.490410958904107</v>
      </c>
      <c r="O88" s="91">
        <v>40723</v>
      </c>
      <c r="P88" s="78">
        <f t="shared" ca="1" si="3"/>
        <v>9.2083333333333339</v>
      </c>
      <c r="Q88" s="79" t="s">
        <v>428</v>
      </c>
      <c r="R88" s="79" t="s">
        <v>811</v>
      </c>
      <c r="S88" s="79" t="s">
        <v>812</v>
      </c>
      <c r="T88" s="81" t="s">
        <v>813</v>
      </c>
      <c r="U88" s="87" t="s">
        <v>579</v>
      </c>
      <c r="V88" s="79" t="s">
        <v>72</v>
      </c>
      <c r="W88" s="79"/>
      <c r="X88" s="81" t="s">
        <v>580</v>
      </c>
      <c r="Y88" s="87" t="s">
        <v>552</v>
      </c>
      <c r="Z88" s="79" t="s">
        <v>552</v>
      </c>
      <c r="AA88" s="79" t="s">
        <v>552</v>
      </c>
      <c r="AB88" s="81" t="s">
        <v>552</v>
      </c>
    </row>
    <row r="89" spans="2:28" s="77" customFormat="1" ht="60" x14ac:dyDescent="0.25">
      <c r="B89" s="87">
        <v>83</v>
      </c>
      <c r="C89" s="79" t="s">
        <v>79</v>
      </c>
      <c r="D89" s="79" t="s">
        <v>104</v>
      </c>
      <c r="E89" s="79" t="s">
        <v>67</v>
      </c>
      <c r="F89" s="88">
        <v>104</v>
      </c>
      <c r="G89" s="88" t="s">
        <v>106</v>
      </c>
      <c r="H89" s="79" t="s">
        <v>83</v>
      </c>
      <c r="I89" s="79" t="s">
        <v>84</v>
      </c>
      <c r="J89" s="87" t="s">
        <v>68</v>
      </c>
      <c r="K89" s="89">
        <v>26328141</v>
      </c>
      <c r="L89" s="79" t="s">
        <v>401</v>
      </c>
      <c r="M89" s="90">
        <v>21917</v>
      </c>
      <c r="N89" s="78">
        <f t="shared" ca="1" si="2"/>
        <v>60.742465753424661</v>
      </c>
      <c r="O89" s="91">
        <v>34667</v>
      </c>
      <c r="P89" s="78">
        <f t="shared" ca="1" si="3"/>
        <v>25.791666666666668</v>
      </c>
      <c r="Q89" s="79" t="s">
        <v>111</v>
      </c>
      <c r="R89" s="79" t="s">
        <v>623</v>
      </c>
      <c r="S89" s="79" t="s">
        <v>552</v>
      </c>
      <c r="T89" s="81" t="s">
        <v>624</v>
      </c>
      <c r="U89" s="87" t="s">
        <v>597</v>
      </c>
      <c r="V89" s="79"/>
      <c r="W89" s="79"/>
      <c r="X89" s="81" t="s">
        <v>585</v>
      </c>
      <c r="Y89" s="87" t="s">
        <v>553</v>
      </c>
      <c r="Z89" s="79" t="s">
        <v>553</v>
      </c>
      <c r="AA89" s="79" t="s">
        <v>619</v>
      </c>
      <c r="AB89" s="81" t="s">
        <v>552</v>
      </c>
    </row>
    <row r="90" spans="2:28" s="77" customFormat="1" ht="216" x14ac:dyDescent="0.25">
      <c r="B90" s="87">
        <v>84</v>
      </c>
      <c r="C90" s="79" t="s">
        <v>160</v>
      </c>
      <c r="D90" s="79"/>
      <c r="E90" s="79" t="s">
        <v>67</v>
      </c>
      <c r="F90" s="88">
        <v>406</v>
      </c>
      <c r="G90" s="88">
        <v>10</v>
      </c>
      <c r="H90" s="79" t="s">
        <v>71</v>
      </c>
      <c r="I90" s="79" t="s">
        <v>72</v>
      </c>
      <c r="J90" s="87" t="s">
        <v>95</v>
      </c>
      <c r="K90" s="89">
        <v>11257787</v>
      </c>
      <c r="L90" s="79" t="s">
        <v>403</v>
      </c>
      <c r="M90" s="90">
        <v>30276</v>
      </c>
      <c r="N90" s="78">
        <f t="shared" ca="1" si="2"/>
        <v>37.841095890410962</v>
      </c>
      <c r="O90" s="91">
        <v>42019</v>
      </c>
      <c r="P90" s="78">
        <f t="shared" ca="1" si="3"/>
        <v>5.6638888888888888</v>
      </c>
      <c r="Q90" s="79" t="s">
        <v>814</v>
      </c>
      <c r="R90" s="79" t="s">
        <v>815</v>
      </c>
      <c r="S90" s="79" t="s">
        <v>816</v>
      </c>
      <c r="T90" s="81" t="s">
        <v>817</v>
      </c>
      <c r="U90" s="87" t="s">
        <v>583</v>
      </c>
      <c r="V90" s="79" t="s">
        <v>72</v>
      </c>
      <c r="W90" s="79"/>
      <c r="X90" s="81" t="s">
        <v>581</v>
      </c>
      <c r="Y90" s="87" t="s">
        <v>552</v>
      </c>
      <c r="Z90" s="79" t="s">
        <v>552</v>
      </c>
      <c r="AA90" s="79" t="s">
        <v>552</v>
      </c>
      <c r="AB90" s="81" t="s">
        <v>552</v>
      </c>
    </row>
    <row r="91" spans="2:28" s="77" customFormat="1" ht="156" x14ac:dyDescent="0.25">
      <c r="B91" s="87">
        <v>85</v>
      </c>
      <c r="C91" s="79" t="s">
        <v>154</v>
      </c>
      <c r="D91" s="79"/>
      <c r="E91" s="79" t="s">
        <v>141</v>
      </c>
      <c r="F91" s="88" t="s">
        <v>179</v>
      </c>
      <c r="G91" s="88" t="s">
        <v>85</v>
      </c>
      <c r="H91" s="79" t="s">
        <v>407</v>
      </c>
      <c r="I91" s="79" t="s">
        <v>78</v>
      </c>
      <c r="J91" s="87" t="s">
        <v>68</v>
      </c>
      <c r="K91" s="89">
        <v>20572700</v>
      </c>
      <c r="L91" s="79" t="s">
        <v>559</v>
      </c>
      <c r="M91" s="90">
        <v>26357</v>
      </c>
      <c r="N91" s="78">
        <f t="shared" ca="1" si="2"/>
        <v>48.578082191780823</v>
      </c>
      <c r="O91" s="91">
        <v>43850</v>
      </c>
      <c r="P91" s="78">
        <f t="shared" ca="1" si="3"/>
        <v>0.65</v>
      </c>
      <c r="Q91" s="79" t="s">
        <v>560</v>
      </c>
      <c r="R91" s="79" t="s">
        <v>552</v>
      </c>
      <c r="S91" s="79" t="s">
        <v>561</v>
      </c>
      <c r="T91" s="81" t="s">
        <v>662</v>
      </c>
      <c r="U91" s="87" t="s">
        <v>575</v>
      </c>
      <c r="V91" s="79" t="s">
        <v>72</v>
      </c>
      <c r="W91" s="79"/>
      <c r="X91" s="81" t="s">
        <v>567</v>
      </c>
      <c r="Y91" s="87" t="s">
        <v>552</v>
      </c>
      <c r="Z91" s="79" t="s">
        <v>552</v>
      </c>
      <c r="AA91" s="79" t="s">
        <v>552</v>
      </c>
      <c r="AB91" s="81" t="s">
        <v>552</v>
      </c>
    </row>
    <row r="92" spans="2:28" s="77" customFormat="1" ht="48" x14ac:dyDescent="0.25">
      <c r="B92" s="87">
        <v>86</v>
      </c>
      <c r="C92" s="79" t="s">
        <v>211</v>
      </c>
      <c r="D92" s="79"/>
      <c r="E92" s="79" t="s">
        <v>67</v>
      </c>
      <c r="F92" s="88">
        <v>102</v>
      </c>
      <c r="G92" s="88" t="s">
        <v>130</v>
      </c>
      <c r="H92" s="79" t="s">
        <v>129</v>
      </c>
      <c r="I92" s="79" t="s">
        <v>84</v>
      </c>
      <c r="J92" s="87" t="s">
        <v>95</v>
      </c>
      <c r="K92" s="89">
        <v>80428017</v>
      </c>
      <c r="L92" s="79" t="s">
        <v>410</v>
      </c>
      <c r="M92" s="90">
        <v>25327</v>
      </c>
      <c r="N92" s="78">
        <f t="shared" ca="1" si="2"/>
        <v>51.4</v>
      </c>
      <c r="O92" s="91">
        <v>34717</v>
      </c>
      <c r="P92" s="78">
        <f t="shared" ca="1" si="3"/>
        <v>25.655555555555555</v>
      </c>
      <c r="Q92" s="79" t="s">
        <v>818</v>
      </c>
      <c r="R92" s="79" t="s">
        <v>552</v>
      </c>
      <c r="S92" s="79" t="s">
        <v>552</v>
      </c>
      <c r="T92" s="81" t="s">
        <v>819</v>
      </c>
      <c r="U92" s="87" t="s">
        <v>599</v>
      </c>
      <c r="V92" s="79" t="s">
        <v>111</v>
      </c>
      <c r="W92" s="79"/>
      <c r="X92" s="81" t="s">
        <v>596</v>
      </c>
      <c r="Y92" s="87" t="s">
        <v>552</v>
      </c>
      <c r="Z92" s="79" t="s">
        <v>552</v>
      </c>
      <c r="AA92" s="79" t="s">
        <v>552</v>
      </c>
      <c r="AB92" s="81" t="s">
        <v>552</v>
      </c>
    </row>
    <row r="93" spans="2:28" s="77" customFormat="1" ht="409.5" x14ac:dyDescent="0.25">
      <c r="B93" s="87">
        <v>87</v>
      </c>
      <c r="C93" s="79" t="s">
        <v>65</v>
      </c>
      <c r="D93" s="79" t="s">
        <v>412</v>
      </c>
      <c r="E93" s="79" t="s">
        <v>67</v>
      </c>
      <c r="F93" s="88">
        <v>406</v>
      </c>
      <c r="G93" s="88">
        <v>10</v>
      </c>
      <c r="H93" s="79" t="s">
        <v>71</v>
      </c>
      <c r="I93" s="79" t="s">
        <v>72</v>
      </c>
      <c r="J93" s="87" t="s">
        <v>68</v>
      </c>
      <c r="K93" s="89">
        <v>20994083</v>
      </c>
      <c r="L93" s="79" t="s">
        <v>414</v>
      </c>
      <c r="M93" s="90">
        <v>24080</v>
      </c>
      <c r="N93" s="78">
        <f t="shared" ca="1" si="2"/>
        <v>54.816438356164383</v>
      </c>
      <c r="O93" s="91">
        <v>32841</v>
      </c>
      <c r="P93" s="78">
        <f t="shared" ca="1" si="3"/>
        <v>30.791666666666668</v>
      </c>
      <c r="Q93" s="79" t="s">
        <v>669</v>
      </c>
      <c r="R93" s="79" t="s">
        <v>670</v>
      </c>
      <c r="S93" s="79" t="s">
        <v>671</v>
      </c>
      <c r="T93" s="81" t="s">
        <v>672</v>
      </c>
      <c r="U93" s="87" t="s">
        <v>417</v>
      </c>
      <c r="V93" s="79" t="s">
        <v>72</v>
      </c>
      <c r="W93" s="79"/>
      <c r="X93" s="81"/>
      <c r="Y93" s="87" t="s">
        <v>552</v>
      </c>
      <c r="Z93" s="79" t="s">
        <v>552</v>
      </c>
      <c r="AA93" s="79" t="s">
        <v>552</v>
      </c>
      <c r="AB93" s="81" t="s">
        <v>552</v>
      </c>
    </row>
    <row r="94" spans="2:28" s="77" customFormat="1" ht="144" x14ac:dyDescent="0.25">
      <c r="B94" s="87">
        <v>88</v>
      </c>
      <c r="C94" s="79" t="s">
        <v>65</v>
      </c>
      <c r="D94" s="79"/>
      <c r="E94" s="79" t="s">
        <v>67</v>
      </c>
      <c r="F94" s="88">
        <v>201</v>
      </c>
      <c r="G94" s="88" t="s">
        <v>85</v>
      </c>
      <c r="H94" s="79" t="s">
        <v>157</v>
      </c>
      <c r="I94" s="79" t="s">
        <v>84</v>
      </c>
      <c r="J94" s="87" t="s">
        <v>68</v>
      </c>
      <c r="K94" s="89">
        <v>80656656</v>
      </c>
      <c r="L94" s="79" t="s">
        <v>418</v>
      </c>
      <c r="M94" s="90">
        <v>30162</v>
      </c>
      <c r="N94" s="78">
        <f t="shared" ca="1" si="2"/>
        <v>38.153424657534245</v>
      </c>
      <c r="O94" s="91">
        <v>42564</v>
      </c>
      <c r="P94" s="78">
        <f t="shared" ca="1" si="3"/>
        <v>4.1694444444444443</v>
      </c>
      <c r="Q94" s="79" t="s">
        <v>628</v>
      </c>
      <c r="R94" s="79" t="s">
        <v>643</v>
      </c>
      <c r="S94" s="79" t="s">
        <v>552</v>
      </c>
      <c r="T94" s="81" t="s">
        <v>629</v>
      </c>
      <c r="U94" s="87" t="s">
        <v>495</v>
      </c>
      <c r="V94" s="79" t="s">
        <v>111</v>
      </c>
      <c r="W94" s="79"/>
      <c r="X94" s="81" t="s">
        <v>522</v>
      </c>
      <c r="Y94" s="87" t="s">
        <v>552</v>
      </c>
      <c r="Z94" s="79" t="s">
        <v>552</v>
      </c>
      <c r="AA94" s="79" t="s">
        <v>552</v>
      </c>
      <c r="AB94" s="81" t="s">
        <v>552</v>
      </c>
    </row>
    <row r="95" spans="2:28" s="77" customFormat="1" ht="108" x14ac:dyDescent="0.25">
      <c r="B95" s="87">
        <v>89</v>
      </c>
      <c r="C95" s="79" t="s">
        <v>79</v>
      </c>
      <c r="D95" s="79" t="s">
        <v>167</v>
      </c>
      <c r="E95" s="79" t="s">
        <v>67</v>
      </c>
      <c r="F95" s="88">
        <v>406</v>
      </c>
      <c r="G95" s="88">
        <v>10</v>
      </c>
      <c r="H95" s="79" t="s">
        <v>71</v>
      </c>
      <c r="I95" s="79" t="s">
        <v>72</v>
      </c>
      <c r="J95" s="87" t="s">
        <v>95</v>
      </c>
      <c r="K95" s="89">
        <v>19146907</v>
      </c>
      <c r="L95" s="79" t="s">
        <v>419</v>
      </c>
      <c r="M95" s="90">
        <v>18709</v>
      </c>
      <c r="N95" s="78">
        <f t="shared" ca="1" si="2"/>
        <v>69.531506849315065</v>
      </c>
      <c r="O95" s="91">
        <v>37622</v>
      </c>
      <c r="P95" s="78">
        <f t="shared" ca="1" si="3"/>
        <v>17.702777777777779</v>
      </c>
      <c r="Q95" s="79" t="s">
        <v>665</v>
      </c>
      <c r="R95" s="79" t="s">
        <v>667</v>
      </c>
      <c r="S95" s="79" t="s">
        <v>552</v>
      </c>
      <c r="T95" s="81" t="s">
        <v>666</v>
      </c>
      <c r="U95" s="87" t="s">
        <v>397</v>
      </c>
      <c r="V95" s="79" t="s">
        <v>72</v>
      </c>
      <c r="W95" s="79"/>
      <c r="X95" s="81"/>
      <c r="Y95" s="87" t="s">
        <v>553</v>
      </c>
      <c r="Z95" s="79" t="s">
        <v>553</v>
      </c>
      <c r="AA95" s="79" t="s">
        <v>553</v>
      </c>
      <c r="AB95" s="81" t="s">
        <v>552</v>
      </c>
    </row>
    <row r="96" spans="2:28" s="77" customFormat="1" ht="60" x14ac:dyDescent="0.25">
      <c r="B96" s="87">
        <v>90</v>
      </c>
      <c r="C96" s="79" t="s">
        <v>79</v>
      </c>
      <c r="D96" s="79" t="s">
        <v>104</v>
      </c>
      <c r="E96" s="79" t="s">
        <v>67</v>
      </c>
      <c r="F96" s="88">
        <v>104</v>
      </c>
      <c r="G96" s="88" t="s">
        <v>85</v>
      </c>
      <c r="H96" s="79" t="s">
        <v>99</v>
      </c>
      <c r="I96" s="79" t="s">
        <v>84</v>
      </c>
      <c r="J96" s="87" t="s">
        <v>68</v>
      </c>
      <c r="K96" s="89">
        <v>20483634</v>
      </c>
      <c r="L96" s="79" t="s">
        <v>424</v>
      </c>
      <c r="M96" s="90">
        <v>24032</v>
      </c>
      <c r="N96" s="78">
        <f t="shared" ca="1" si="2"/>
        <v>54.947945205479449</v>
      </c>
      <c r="O96" s="91">
        <v>32265</v>
      </c>
      <c r="P96" s="78">
        <f t="shared" ca="1" si="3"/>
        <v>32.366666666666667</v>
      </c>
      <c r="Q96" s="79" t="s">
        <v>818</v>
      </c>
      <c r="R96" s="79" t="s">
        <v>552</v>
      </c>
      <c r="S96" s="79" t="s">
        <v>552</v>
      </c>
      <c r="T96" s="81" t="s">
        <v>820</v>
      </c>
      <c r="U96" s="87" t="s">
        <v>495</v>
      </c>
      <c r="V96" s="79" t="s">
        <v>111</v>
      </c>
      <c r="W96" s="79"/>
      <c r="X96" s="81" t="s">
        <v>541</v>
      </c>
      <c r="Y96" s="87" t="s">
        <v>552</v>
      </c>
      <c r="Z96" s="79" t="s">
        <v>552</v>
      </c>
      <c r="AA96" s="79" t="s">
        <v>821</v>
      </c>
      <c r="AB96" s="81" t="s">
        <v>552</v>
      </c>
    </row>
    <row r="97" spans="2:28" s="77" customFormat="1" ht="48" x14ac:dyDescent="0.25">
      <c r="B97" s="87">
        <v>91</v>
      </c>
      <c r="C97" s="79" t="s">
        <v>426</v>
      </c>
      <c r="D97" s="79"/>
      <c r="E97" s="79" t="s">
        <v>141</v>
      </c>
      <c r="F97" s="88" t="s">
        <v>233</v>
      </c>
      <c r="G97" s="88" t="s">
        <v>163</v>
      </c>
      <c r="H97" s="79" t="s">
        <v>191</v>
      </c>
      <c r="I97" s="79" t="s">
        <v>78</v>
      </c>
      <c r="J97" s="87" t="s">
        <v>95</v>
      </c>
      <c r="K97" s="89">
        <v>80089901</v>
      </c>
      <c r="L97" s="79" t="s">
        <v>427</v>
      </c>
      <c r="M97" s="90">
        <v>29842</v>
      </c>
      <c r="N97" s="78">
        <f t="shared" ca="1" si="2"/>
        <v>39.030136986301372</v>
      </c>
      <c r="O97" s="91">
        <v>43614</v>
      </c>
      <c r="P97" s="78">
        <f t="shared" ca="1" si="3"/>
        <v>1.2916666666666667</v>
      </c>
      <c r="Q97" s="79" t="s">
        <v>428</v>
      </c>
      <c r="R97" s="79" t="s">
        <v>552</v>
      </c>
      <c r="S97" s="79" t="s">
        <v>660</v>
      </c>
      <c r="T97" s="81" t="s">
        <v>661</v>
      </c>
      <c r="U97" s="87" t="s">
        <v>428</v>
      </c>
      <c r="V97" s="79" t="s">
        <v>72</v>
      </c>
      <c r="W97" s="79"/>
      <c r="X97" s="81"/>
      <c r="Y97" s="87" t="s">
        <v>552</v>
      </c>
      <c r="Z97" s="79" t="s">
        <v>552</v>
      </c>
      <c r="AA97" s="79" t="s">
        <v>552</v>
      </c>
      <c r="AB97" s="81" t="s">
        <v>552</v>
      </c>
    </row>
    <row r="98" spans="2:28" s="102" customFormat="1" ht="120" x14ac:dyDescent="0.25">
      <c r="B98" s="87">
        <v>92</v>
      </c>
      <c r="C98" s="79" t="s">
        <v>299</v>
      </c>
      <c r="D98" s="79"/>
      <c r="E98" s="79" t="s">
        <v>141</v>
      </c>
      <c r="F98" s="88" t="s">
        <v>432</v>
      </c>
      <c r="G98" s="88" t="s">
        <v>121</v>
      </c>
      <c r="H98" s="79" t="s">
        <v>113</v>
      </c>
      <c r="I98" s="79" t="s">
        <v>72</v>
      </c>
      <c r="J98" s="87" t="s">
        <v>95</v>
      </c>
      <c r="K98" s="89">
        <v>80392844</v>
      </c>
      <c r="L98" s="117" t="s">
        <v>822</v>
      </c>
      <c r="M98" s="90">
        <v>30828</v>
      </c>
      <c r="N98" s="78">
        <f t="shared" ca="1" si="2"/>
        <v>36.328767123287669</v>
      </c>
      <c r="O98" s="91">
        <v>43885</v>
      </c>
      <c r="P98" s="78">
        <f t="shared" ca="1" si="3"/>
        <v>0.55555555555555558</v>
      </c>
      <c r="Q98" s="79" t="s">
        <v>823</v>
      </c>
      <c r="R98" s="79" t="s">
        <v>824</v>
      </c>
      <c r="S98" s="79" t="s">
        <v>825</v>
      </c>
      <c r="T98" s="81" t="s">
        <v>849</v>
      </c>
      <c r="U98" s="92" t="s">
        <v>436</v>
      </c>
      <c r="V98" s="80" t="s">
        <v>72</v>
      </c>
      <c r="W98" s="80"/>
      <c r="X98" s="82" t="s">
        <v>546</v>
      </c>
      <c r="Y98" s="87" t="s">
        <v>552</v>
      </c>
      <c r="Z98" s="79" t="s">
        <v>552</v>
      </c>
      <c r="AA98" s="79" t="s">
        <v>552</v>
      </c>
      <c r="AB98" s="81" t="s">
        <v>552</v>
      </c>
    </row>
    <row r="99" spans="2:28" s="102" customFormat="1" ht="192" x14ac:dyDescent="0.25">
      <c r="B99" s="87">
        <v>93</v>
      </c>
      <c r="C99" s="79" t="s">
        <v>126</v>
      </c>
      <c r="D99" s="79"/>
      <c r="E99" s="79" t="s">
        <v>141</v>
      </c>
      <c r="F99" s="88" t="s">
        <v>179</v>
      </c>
      <c r="G99" s="88" t="s">
        <v>85</v>
      </c>
      <c r="H99" s="79" t="s">
        <v>178</v>
      </c>
      <c r="I99" s="79" t="s">
        <v>78</v>
      </c>
      <c r="J99" s="87" t="s">
        <v>68</v>
      </c>
      <c r="K99" s="89">
        <v>35253011</v>
      </c>
      <c r="L99" s="79" t="s">
        <v>563</v>
      </c>
      <c r="M99" s="90">
        <v>30080</v>
      </c>
      <c r="N99" s="78">
        <f t="shared" ca="1" si="2"/>
        <v>38.37808219178082</v>
      </c>
      <c r="O99" s="91">
        <v>43863</v>
      </c>
      <c r="P99" s="78">
        <f t="shared" ca="1" si="3"/>
        <v>0.6166666666666667</v>
      </c>
      <c r="Q99" s="79" t="s">
        <v>826</v>
      </c>
      <c r="R99" s="79" t="s">
        <v>552</v>
      </c>
      <c r="S99" s="79" t="s">
        <v>827</v>
      </c>
      <c r="T99" s="81" t="s">
        <v>828</v>
      </c>
      <c r="U99" s="87" t="s">
        <v>576</v>
      </c>
      <c r="V99" s="79" t="s">
        <v>72</v>
      </c>
      <c r="W99" s="79"/>
      <c r="X99" s="81" t="s">
        <v>570</v>
      </c>
      <c r="Y99" s="87" t="s">
        <v>552</v>
      </c>
      <c r="Z99" s="79" t="s">
        <v>552</v>
      </c>
      <c r="AA99" s="79" t="s">
        <v>552</v>
      </c>
      <c r="AB99" s="81" t="s">
        <v>552</v>
      </c>
    </row>
    <row r="100" spans="2:28" s="102" customFormat="1" ht="72" x14ac:dyDescent="0.25">
      <c r="B100" s="87">
        <v>94</v>
      </c>
      <c r="C100" s="79" t="s">
        <v>126</v>
      </c>
      <c r="D100" s="79"/>
      <c r="E100" s="79" t="s">
        <v>67</v>
      </c>
      <c r="F100" s="88">
        <v>303</v>
      </c>
      <c r="G100" s="88" t="s">
        <v>85</v>
      </c>
      <c r="H100" s="79" t="s">
        <v>162</v>
      </c>
      <c r="I100" s="79" t="s">
        <v>125</v>
      </c>
      <c r="J100" s="87" t="s">
        <v>95</v>
      </c>
      <c r="K100" s="89">
        <v>79533151</v>
      </c>
      <c r="L100" s="79" t="s">
        <v>440</v>
      </c>
      <c r="M100" s="90">
        <v>25992</v>
      </c>
      <c r="N100" s="78">
        <f t="shared" ca="1" si="2"/>
        <v>49.578082191780823</v>
      </c>
      <c r="O100" s="91">
        <v>35138</v>
      </c>
      <c r="P100" s="78">
        <f t="shared" ca="1" si="3"/>
        <v>24.5</v>
      </c>
      <c r="Q100" s="79" t="s">
        <v>550</v>
      </c>
      <c r="R100" s="79" t="s">
        <v>552</v>
      </c>
      <c r="S100" s="79" t="s">
        <v>677</v>
      </c>
      <c r="T100" s="81" t="s">
        <v>678</v>
      </c>
      <c r="U100" s="87" t="s">
        <v>443</v>
      </c>
      <c r="V100" s="79" t="s">
        <v>72</v>
      </c>
      <c r="W100" s="79"/>
      <c r="X100" s="81"/>
      <c r="Y100" s="87" t="s">
        <v>552</v>
      </c>
      <c r="Z100" s="79" t="s">
        <v>553</v>
      </c>
      <c r="AA100" s="79" t="s">
        <v>552</v>
      </c>
      <c r="AB100" s="81" t="s">
        <v>552</v>
      </c>
    </row>
    <row r="101" spans="2:28" s="102" customFormat="1" ht="96" x14ac:dyDescent="0.25">
      <c r="B101" s="87">
        <v>95</v>
      </c>
      <c r="C101" s="79" t="s">
        <v>211</v>
      </c>
      <c r="D101" s="79"/>
      <c r="E101" s="79" t="s">
        <v>67</v>
      </c>
      <c r="F101" s="88">
        <v>104</v>
      </c>
      <c r="G101" s="88" t="s">
        <v>130</v>
      </c>
      <c r="H101" s="79" t="s">
        <v>83</v>
      </c>
      <c r="I101" s="79" t="s">
        <v>84</v>
      </c>
      <c r="J101" s="87" t="s">
        <v>95</v>
      </c>
      <c r="K101" s="89">
        <v>79331252</v>
      </c>
      <c r="L101" s="79" t="s">
        <v>444</v>
      </c>
      <c r="M101" s="90">
        <v>23745</v>
      </c>
      <c r="N101" s="78">
        <f t="shared" ca="1" si="2"/>
        <v>55.734246575342468</v>
      </c>
      <c r="O101" s="91">
        <v>34887</v>
      </c>
      <c r="P101" s="78">
        <f t="shared" ca="1" si="3"/>
        <v>25.18611111111111</v>
      </c>
      <c r="Q101" s="79" t="s">
        <v>818</v>
      </c>
      <c r="R101" s="79" t="s">
        <v>552</v>
      </c>
      <c r="S101" s="79" t="s">
        <v>552</v>
      </c>
      <c r="T101" s="81" t="s">
        <v>829</v>
      </c>
      <c r="U101" s="87" t="s">
        <v>495</v>
      </c>
      <c r="V101" s="79" t="s">
        <v>111</v>
      </c>
      <c r="W101" s="79"/>
      <c r="X101" s="81" t="s">
        <v>544</v>
      </c>
      <c r="Y101" s="87" t="s">
        <v>552</v>
      </c>
      <c r="Z101" s="79" t="s">
        <v>553</v>
      </c>
      <c r="AA101" s="79" t="s">
        <v>552</v>
      </c>
      <c r="AB101" s="81" t="s">
        <v>552</v>
      </c>
    </row>
    <row r="102" spans="2:28" s="102" customFormat="1" ht="108" x14ac:dyDescent="0.25">
      <c r="B102" s="87">
        <v>96</v>
      </c>
      <c r="C102" s="79" t="s">
        <v>79</v>
      </c>
      <c r="D102" s="79" t="s">
        <v>94</v>
      </c>
      <c r="E102" s="79" t="s">
        <v>67</v>
      </c>
      <c r="F102" s="88">
        <v>104</v>
      </c>
      <c r="G102" s="88" t="s">
        <v>106</v>
      </c>
      <c r="H102" s="79" t="s">
        <v>99</v>
      </c>
      <c r="I102" s="79" t="s">
        <v>84</v>
      </c>
      <c r="J102" s="87" t="s">
        <v>95</v>
      </c>
      <c r="K102" s="89">
        <v>1073236448</v>
      </c>
      <c r="L102" s="79" t="s">
        <v>446</v>
      </c>
      <c r="M102" s="90">
        <v>33075</v>
      </c>
      <c r="N102" s="78">
        <f t="shared" ca="1" si="2"/>
        <v>30.172602739726027</v>
      </c>
      <c r="O102" s="91">
        <v>42501</v>
      </c>
      <c r="P102" s="78">
        <f t="shared" ca="1" si="3"/>
        <v>4.3416666666666668</v>
      </c>
      <c r="Q102" s="79" t="s">
        <v>830</v>
      </c>
      <c r="R102" s="79" t="s">
        <v>831</v>
      </c>
      <c r="S102" s="79" t="s">
        <v>552</v>
      </c>
      <c r="T102" s="81" t="s">
        <v>832</v>
      </c>
      <c r="U102" s="87" t="s">
        <v>495</v>
      </c>
      <c r="V102" s="79" t="s">
        <v>111</v>
      </c>
      <c r="W102" s="79"/>
      <c r="X102" s="81" t="s">
        <v>522</v>
      </c>
      <c r="Y102" s="87" t="s">
        <v>552</v>
      </c>
      <c r="Z102" s="79" t="s">
        <v>552</v>
      </c>
      <c r="AA102" s="79" t="s">
        <v>552</v>
      </c>
      <c r="AB102" s="81" t="s">
        <v>552</v>
      </c>
    </row>
    <row r="103" spans="2:28" s="102" customFormat="1" ht="240" x14ac:dyDescent="0.25">
      <c r="B103" s="87">
        <v>97</v>
      </c>
      <c r="C103" s="79" t="s">
        <v>211</v>
      </c>
      <c r="D103" s="79" t="s">
        <v>448</v>
      </c>
      <c r="E103" s="79" t="s">
        <v>67</v>
      </c>
      <c r="F103" s="88">
        <v>104</v>
      </c>
      <c r="G103" s="88" t="s">
        <v>85</v>
      </c>
      <c r="H103" s="79" t="s">
        <v>83</v>
      </c>
      <c r="I103" s="79" t="s">
        <v>84</v>
      </c>
      <c r="J103" s="87" t="s">
        <v>95</v>
      </c>
      <c r="K103" s="89">
        <v>79061980</v>
      </c>
      <c r="L103" s="79" t="s">
        <v>449</v>
      </c>
      <c r="M103" s="90">
        <v>23737</v>
      </c>
      <c r="N103" s="78">
        <f t="shared" ca="1" si="2"/>
        <v>55.756164383561647</v>
      </c>
      <c r="O103" s="91">
        <v>33441</v>
      </c>
      <c r="P103" s="78">
        <f t="shared" ca="1" si="3"/>
        <v>29.144444444444446</v>
      </c>
      <c r="Q103" s="79" t="s">
        <v>818</v>
      </c>
      <c r="R103" s="79" t="s">
        <v>552</v>
      </c>
      <c r="S103" s="79" t="s">
        <v>552</v>
      </c>
      <c r="T103" s="81" t="s">
        <v>833</v>
      </c>
      <c r="U103" s="87" t="s">
        <v>495</v>
      </c>
      <c r="V103" s="79" t="s">
        <v>111</v>
      </c>
      <c r="W103" s="79"/>
      <c r="X103" s="81" t="s">
        <v>522</v>
      </c>
      <c r="Y103" s="87" t="s">
        <v>552</v>
      </c>
      <c r="Z103" s="79" t="s">
        <v>553</v>
      </c>
      <c r="AA103" s="79" t="s">
        <v>552</v>
      </c>
      <c r="AB103" s="81" t="s">
        <v>552</v>
      </c>
    </row>
    <row r="104" spans="2:28" s="102" customFormat="1" ht="60" x14ac:dyDescent="0.25">
      <c r="B104" s="87">
        <v>98</v>
      </c>
      <c r="C104" s="79" t="s">
        <v>126</v>
      </c>
      <c r="D104" s="79" t="s">
        <v>140</v>
      </c>
      <c r="E104" s="79" t="s">
        <v>226</v>
      </c>
      <c r="F104" s="88">
        <v>104</v>
      </c>
      <c r="G104" s="88" t="s">
        <v>163</v>
      </c>
      <c r="H104" s="79" t="s">
        <v>83</v>
      </c>
      <c r="I104" s="79" t="s">
        <v>84</v>
      </c>
      <c r="J104" s="87" t="s">
        <v>95</v>
      </c>
      <c r="K104" s="89">
        <v>19419425</v>
      </c>
      <c r="L104" s="79" t="s">
        <v>452</v>
      </c>
      <c r="M104" s="90">
        <v>22065</v>
      </c>
      <c r="N104" s="78">
        <f t="shared" ca="1" si="2"/>
        <v>60.336986301369862</v>
      </c>
      <c r="O104" s="91">
        <v>33112</v>
      </c>
      <c r="P104" s="78">
        <f t="shared" ca="1" si="3"/>
        <v>30.047222222222221</v>
      </c>
      <c r="Q104" s="79" t="s">
        <v>111</v>
      </c>
      <c r="R104" s="79" t="s">
        <v>552</v>
      </c>
      <c r="S104" s="79" t="s">
        <v>552</v>
      </c>
      <c r="T104" s="81" t="s">
        <v>672</v>
      </c>
      <c r="U104" s="87" t="s">
        <v>495</v>
      </c>
      <c r="V104" s="79" t="s">
        <v>111</v>
      </c>
      <c r="W104" s="79"/>
      <c r="X104" s="81" t="s">
        <v>545</v>
      </c>
      <c r="Y104" s="87" t="s">
        <v>552</v>
      </c>
      <c r="Z104" s="79" t="s">
        <v>553</v>
      </c>
      <c r="AA104" s="79" t="s">
        <v>552</v>
      </c>
      <c r="AB104" s="81" t="s">
        <v>552</v>
      </c>
    </row>
    <row r="105" spans="2:28" s="102" customFormat="1" ht="409.5" x14ac:dyDescent="0.25">
      <c r="B105" s="87">
        <v>99</v>
      </c>
      <c r="C105" s="79" t="s">
        <v>134</v>
      </c>
      <c r="D105" s="79"/>
      <c r="E105" s="79" t="s">
        <v>67</v>
      </c>
      <c r="F105" s="88">
        <v>406</v>
      </c>
      <c r="G105" s="88" t="s">
        <v>276</v>
      </c>
      <c r="H105" s="79" t="s">
        <v>71</v>
      </c>
      <c r="I105" s="79" t="s">
        <v>72</v>
      </c>
      <c r="J105" s="87" t="s">
        <v>68</v>
      </c>
      <c r="K105" s="89">
        <v>35472106</v>
      </c>
      <c r="L105" s="79" t="s">
        <v>453</v>
      </c>
      <c r="M105" s="90">
        <v>23657</v>
      </c>
      <c r="N105" s="78">
        <f t="shared" ca="1" si="2"/>
        <v>55.975342465753428</v>
      </c>
      <c r="O105" s="91">
        <v>34956</v>
      </c>
      <c r="P105" s="78">
        <f t="shared" ca="1" si="3"/>
        <v>25</v>
      </c>
      <c r="Q105" s="79" t="s">
        <v>639</v>
      </c>
      <c r="R105" s="79" t="s">
        <v>640</v>
      </c>
      <c r="S105" s="79" t="s">
        <v>552</v>
      </c>
      <c r="T105" s="81" t="s">
        <v>641</v>
      </c>
      <c r="U105" s="87" t="s">
        <v>524</v>
      </c>
      <c r="V105" s="79" t="s">
        <v>72</v>
      </c>
      <c r="W105" s="79"/>
      <c r="X105" s="81" t="s">
        <v>536</v>
      </c>
      <c r="Y105" s="87" t="s">
        <v>553</v>
      </c>
      <c r="Z105" s="79" t="s">
        <v>553</v>
      </c>
      <c r="AA105" s="79" t="s">
        <v>552</v>
      </c>
      <c r="AB105" s="81" t="s">
        <v>552</v>
      </c>
    </row>
    <row r="106" spans="2:28" s="102" customFormat="1" ht="144" x14ac:dyDescent="0.25">
      <c r="B106" s="87">
        <v>100</v>
      </c>
      <c r="C106" s="79" t="s">
        <v>65</v>
      </c>
      <c r="D106" s="79" t="s">
        <v>66</v>
      </c>
      <c r="E106" s="79" t="s">
        <v>67</v>
      </c>
      <c r="F106" s="88">
        <v>104</v>
      </c>
      <c r="G106" s="88" t="s">
        <v>106</v>
      </c>
      <c r="H106" s="79" t="s">
        <v>83</v>
      </c>
      <c r="I106" s="79" t="s">
        <v>84</v>
      </c>
      <c r="J106" s="87" t="s">
        <v>95</v>
      </c>
      <c r="K106" s="89">
        <v>3256222</v>
      </c>
      <c r="L106" s="79" t="s">
        <v>455</v>
      </c>
      <c r="M106" s="90">
        <v>25626</v>
      </c>
      <c r="N106" s="78">
        <f t="shared" ca="1" si="2"/>
        <v>50.580821917808223</v>
      </c>
      <c r="O106" s="91">
        <v>33448</v>
      </c>
      <c r="P106" s="78">
        <f t="shared" ca="1" si="3"/>
        <v>29.125</v>
      </c>
      <c r="Q106" s="79" t="s">
        <v>111</v>
      </c>
      <c r="R106" s="79" t="s">
        <v>627</v>
      </c>
      <c r="S106" s="79" t="s">
        <v>552</v>
      </c>
      <c r="T106" s="81" t="s">
        <v>626</v>
      </c>
      <c r="U106" s="87" t="s">
        <v>597</v>
      </c>
      <c r="V106" s="79" t="s">
        <v>111</v>
      </c>
      <c r="W106" s="79" t="s">
        <v>552</v>
      </c>
      <c r="X106" s="81" t="s">
        <v>585</v>
      </c>
      <c r="Y106" s="87" t="s">
        <v>552</v>
      </c>
      <c r="Z106" s="79" t="s">
        <v>553</v>
      </c>
      <c r="AA106" s="79" t="s">
        <v>552</v>
      </c>
      <c r="AB106" s="81" t="s">
        <v>552</v>
      </c>
    </row>
    <row r="107" spans="2:28" s="102" customFormat="1" ht="72" x14ac:dyDescent="0.25">
      <c r="B107" s="87">
        <v>101</v>
      </c>
      <c r="C107" s="79" t="s">
        <v>126</v>
      </c>
      <c r="D107" s="79"/>
      <c r="E107" s="79" t="s">
        <v>67</v>
      </c>
      <c r="F107" s="88">
        <v>406</v>
      </c>
      <c r="G107" s="88">
        <v>10</v>
      </c>
      <c r="H107" s="79" t="s">
        <v>71</v>
      </c>
      <c r="I107" s="79" t="s">
        <v>72</v>
      </c>
      <c r="J107" s="87" t="s">
        <v>95</v>
      </c>
      <c r="K107" s="89">
        <v>79579510</v>
      </c>
      <c r="L107" s="79" t="s">
        <v>458</v>
      </c>
      <c r="M107" s="90">
        <v>26169</v>
      </c>
      <c r="N107" s="78">
        <f t="shared" ca="1" si="2"/>
        <v>49.093150684931508</v>
      </c>
      <c r="O107" s="91">
        <v>35557</v>
      </c>
      <c r="P107" s="78">
        <f t="shared" ca="1" si="3"/>
        <v>23.352777777777778</v>
      </c>
      <c r="Q107" s="79" t="s">
        <v>834</v>
      </c>
      <c r="R107" s="79" t="s">
        <v>552</v>
      </c>
      <c r="S107" s="79" t="s">
        <v>835</v>
      </c>
      <c r="T107" s="81" t="s">
        <v>836</v>
      </c>
      <c r="U107" s="87" t="s">
        <v>495</v>
      </c>
      <c r="V107" s="79" t="s">
        <v>72</v>
      </c>
      <c r="W107" s="79"/>
      <c r="X107" s="81" t="s">
        <v>522</v>
      </c>
      <c r="Y107" s="87" t="s">
        <v>552</v>
      </c>
      <c r="Z107" s="79" t="s">
        <v>552</v>
      </c>
      <c r="AA107" s="79" t="s">
        <v>552</v>
      </c>
      <c r="AB107" s="81" t="s">
        <v>552</v>
      </c>
    </row>
    <row r="108" spans="2:28" s="102" customFormat="1" ht="409.5" x14ac:dyDescent="0.25">
      <c r="B108" s="87">
        <v>102</v>
      </c>
      <c r="C108" s="79" t="s">
        <v>160</v>
      </c>
      <c r="D108" s="79"/>
      <c r="E108" s="79" t="s">
        <v>67</v>
      </c>
      <c r="F108" s="88">
        <v>406</v>
      </c>
      <c r="G108" s="88" t="s">
        <v>276</v>
      </c>
      <c r="H108" s="79" t="s">
        <v>71</v>
      </c>
      <c r="I108" s="79" t="s">
        <v>72</v>
      </c>
      <c r="J108" s="87" t="s">
        <v>68</v>
      </c>
      <c r="K108" s="89">
        <v>39698730</v>
      </c>
      <c r="L108" s="79" t="s">
        <v>461</v>
      </c>
      <c r="M108" s="90">
        <v>23005</v>
      </c>
      <c r="N108" s="78">
        <f t="shared" ca="1" si="2"/>
        <v>57.761643835616439</v>
      </c>
      <c r="O108" s="91">
        <v>32700</v>
      </c>
      <c r="P108" s="78">
        <f t="shared" ca="1" si="3"/>
        <v>31.175000000000001</v>
      </c>
      <c r="Q108" s="79" t="s">
        <v>673</v>
      </c>
      <c r="R108" s="79" t="s">
        <v>674</v>
      </c>
      <c r="S108" s="79" t="s">
        <v>675</v>
      </c>
      <c r="T108" s="81" t="s">
        <v>676</v>
      </c>
      <c r="U108" s="87" t="s">
        <v>625</v>
      </c>
      <c r="V108" s="79" t="s">
        <v>72</v>
      </c>
      <c r="W108" s="79"/>
      <c r="X108" s="81"/>
      <c r="Y108" s="87" t="s">
        <v>552</v>
      </c>
      <c r="Z108" s="79" t="s">
        <v>553</v>
      </c>
      <c r="AA108" s="79" t="s">
        <v>552</v>
      </c>
      <c r="AB108" s="81" t="s">
        <v>552</v>
      </c>
    </row>
    <row r="109" spans="2:28" s="102" customFormat="1" ht="36" x14ac:dyDescent="0.25">
      <c r="B109" s="87">
        <v>103</v>
      </c>
      <c r="C109" s="79" t="s">
        <v>65</v>
      </c>
      <c r="D109" s="79"/>
      <c r="E109" s="79" t="s">
        <v>67</v>
      </c>
      <c r="F109" s="88">
        <v>104</v>
      </c>
      <c r="G109" s="88" t="s">
        <v>106</v>
      </c>
      <c r="H109" s="79" t="s">
        <v>83</v>
      </c>
      <c r="I109" s="79" t="s">
        <v>84</v>
      </c>
      <c r="J109" s="87" t="s">
        <v>68</v>
      </c>
      <c r="K109" s="89">
        <v>39761822</v>
      </c>
      <c r="L109" s="79" t="s">
        <v>465</v>
      </c>
      <c r="M109" s="90">
        <v>26647</v>
      </c>
      <c r="N109" s="78">
        <f t="shared" ca="1" si="2"/>
        <v>47.783561643835618</v>
      </c>
      <c r="O109" s="91">
        <v>43125</v>
      </c>
      <c r="P109" s="78">
        <f t="shared" ca="1" si="3"/>
        <v>2.6361111111111111</v>
      </c>
      <c r="Q109" s="79" t="s">
        <v>653</v>
      </c>
      <c r="R109" s="79" t="s">
        <v>654</v>
      </c>
      <c r="S109" s="79" t="s">
        <v>552</v>
      </c>
      <c r="T109" s="81" t="s">
        <v>655</v>
      </c>
      <c r="U109" s="87" t="s">
        <v>597</v>
      </c>
      <c r="V109" s="79" t="s">
        <v>111</v>
      </c>
      <c r="W109" s="79"/>
      <c r="X109" s="81" t="s">
        <v>585</v>
      </c>
      <c r="Y109" s="87" t="s">
        <v>552</v>
      </c>
      <c r="Z109" s="79" t="s">
        <v>553</v>
      </c>
      <c r="AA109" s="79" t="s">
        <v>552</v>
      </c>
      <c r="AB109" s="81" t="s">
        <v>552</v>
      </c>
    </row>
    <row r="110" spans="2:28" s="102" customFormat="1" ht="96" x14ac:dyDescent="0.25">
      <c r="B110" s="87">
        <v>104</v>
      </c>
      <c r="C110" s="79" t="s">
        <v>154</v>
      </c>
      <c r="D110" s="79" t="s">
        <v>155</v>
      </c>
      <c r="E110" s="79" t="s">
        <v>67</v>
      </c>
      <c r="F110" s="88">
        <v>406</v>
      </c>
      <c r="G110" s="88">
        <v>10</v>
      </c>
      <c r="H110" s="79" t="s">
        <v>71</v>
      </c>
      <c r="I110" s="79" t="s">
        <v>72</v>
      </c>
      <c r="J110" s="87" t="s">
        <v>95</v>
      </c>
      <c r="K110" s="89">
        <v>79562549</v>
      </c>
      <c r="L110" s="79" t="s">
        <v>467</v>
      </c>
      <c r="M110" s="90">
        <v>25852</v>
      </c>
      <c r="N110" s="78">
        <f t="shared" ca="1" si="2"/>
        <v>49.961643835616435</v>
      </c>
      <c r="O110" s="91">
        <v>35663</v>
      </c>
      <c r="P110" s="78">
        <f t="shared" ca="1" si="3"/>
        <v>23.06388888888889</v>
      </c>
      <c r="Q110" s="79" t="s">
        <v>556</v>
      </c>
      <c r="R110" s="79" t="s">
        <v>837</v>
      </c>
      <c r="S110" s="79" t="s">
        <v>838</v>
      </c>
      <c r="T110" s="81" t="s">
        <v>839</v>
      </c>
      <c r="U110" s="87" t="s">
        <v>524</v>
      </c>
      <c r="V110" s="79" t="s">
        <v>72</v>
      </c>
      <c r="W110" s="79"/>
      <c r="X110" s="81" t="s">
        <v>536</v>
      </c>
      <c r="Y110" s="87" t="s">
        <v>552</v>
      </c>
      <c r="Z110" s="79" t="s">
        <v>552</v>
      </c>
      <c r="AA110" s="79" t="s">
        <v>552</v>
      </c>
      <c r="AB110" s="81" t="s">
        <v>552</v>
      </c>
    </row>
    <row r="111" spans="2:28" x14ac:dyDescent="0.25">
      <c r="B111" s="110"/>
      <c r="C111" s="110"/>
      <c r="D111" s="110"/>
      <c r="E111" s="110"/>
      <c r="F111" s="111"/>
      <c r="G111" s="111"/>
      <c r="H111" s="110"/>
      <c r="I111" s="110"/>
      <c r="J111" s="110"/>
      <c r="K111" s="110"/>
      <c r="L111" s="110"/>
      <c r="M111" s="110"/>
      <c r="N111" s="112"/>
      <c r="O111" s="110"/>
      <c r="P111" s="112"/>
      <c r="Q111" s="110"/>
      <c r="R111" s="110"/>
      <c r="S111" s="110"/>
      <c r="T111" s="110"/>
      <c r="U111" s="110"/>
      <c r="V111" s="110"/>
      <c r="W111" s="110"/>
      <c r="X111" s="110"/>
      <c r="Y111" s="110"/>
      <c r="Z111" s="110"/>
      <c r="AA111" s="110"/>
      <c r="AB111" s="110"/>
    </row>
    <row r="112" spans="2:28" x14ac:dyDescent="0.25">
      <c r="B112" s="110"/>
      <c r="C112" s="110"/>
      <c r="D112" s="110"/>
      <c r="E112" s="110"/>
      <c r="F112" s="111"/>
      <c r="G112" s="111"/>
      <c r="H112" s="110"/>
      <c r="I112" s="110"/>
      <c r="J112" s="110"/>
      <c r="K112" s="110"/>
      <c r="L112" s="110"/>
      <c r="M112" s="110"/>
      <c r="N112" s="112"/>
      <c r="O112" s="110"/>
      <c r="P112" s="112"/>
      <c r="Q112" s="110"/>
      <c r="R112" s="110"/>
      <c r="S112" s="110"/>
      <c r="T112" s="110"/>
      <c r="U112" s="110"/>
      <c r="V112" s="110"/>
      <c r="W112" s="110"/>
      <c r="X112" s="110"/>
      <c r="Y112" s="110"/>
      <c r="Z112" s="110"/>
      <c r="AA112" s="110"/>
      <c r="AB112" s="110"/>
    </row>
    <row r="113" spans="2:28" x14ac:dyDescent="0.25">
      <c r="B113" s="110"/>
      <c r="C113" s="110"/>
      <c r="D113" s="110"/>
      <c r="E113" s="110"/>
      <c r="F113" s="111"/>
      <c r="G113" s="111"/>
      <c r="H113" s="110"/>
      <c r="I113" s="110"/>
      <c r="J113" s="110"/>
      <c r="K113" s="110"/>
      <c r="L113" s="110"/>
      <c r="M113" s="110"/>
      <c r="N113" s="112"/>
      <c r="O113" s="110"/>
      <c r="P113" s="112"/>
      <c r="Q113" s="110"/>
      <c r="R113" s="110"/>
      <c r="S113" s="110"/>
      <c r="T113" s="110"/>
      <c r="U113" s="110"/>
      <c r="V113" s="110"/>
      <c r="W113" s="110"/>
      <c r="X113" s="110"/>
      <c r="Y113" s="110"/>
      <c r="Z113" s="110"/>
      <c r="AA113" s="110"/>
      <c r="AB113" s="110"/>
    </row>
    <row r="114" spans="2:28" x14ac:dyDescent="0.25">
      <c r="B114" s="110"/>
      <c r="C114" s="110"/>
      <c r="D114" s="110"/>
      <c r="E114" s="110"/>
      <c r="F114" s="111"/>
      <c r="G114" s="111"/>
      <c r="H114" s="110"/>
      <c r="I114" s="110"/>
      <c r="J114" s="110"/>
      <c r="K114" s="110"/>
      <c r="L114" s="110"/>
      <c r="M114" s="110"/>
      <c r="N114" s="112"/>
      <c r="O114" s="110"/>
      <c r="P114" s="112"/>
      <c r="Q114" s="110"/>
      <c r="R114" s="110"/>
      <c r="S114" s="110"/>
      <c r="T114" s="110"/>
      <c r="U114" s="110"/>
      <c r="V114" s="110"/>
      <c r="W114" s="110"/>
      <c r="X114" s="110"/>
      <c r="Y114" s="110"/>
      <c r="Z114" s="110"/>
      <c r="AA114" s="110"/>
      <c r="AB114" s="110"/>
    </row>
    <row r="115" spans="2:28" x14ac:dyDescent="0.25">
      <c r="B115" s="110"/>
      <c r="C115" s="110"/>
      <c r="D115" s="110"/>
      <c r="E115" s="110"/>
      <c r="F115" s="111"/>
      <c r="G115" s="111"/>
      <c r="H115" s="110"/>
      <c r="I115" s="110"/>
      <c r="J115" s="110"/>
      <c r="K115" s="110"/>
      <c r="L115" s="110"/>
      <c r="M115" s="110"/>
      <c r="N115" s="112"/>
      <c r="O115" s="110"/>
      <c r="P115" s="112"/>
      <c r="Q115" s="110"/>
      <c r="R115" s="110"/>
      <c r="S115" s="110"/>
      <c r="T115" s="110"/>
      <c r="U115" s="110"/>
      <c r="V115" s="110"/>
      <c r="W115" s="110"/>
      <c r="X115" s="110"/>
      <c r="Y115" s="110"/>
      <c r="Z115" s="110"/>
      <c r="AA115" s="110"/>
      <c r="AB115" s="110"/>
    </row>
    <row r="116" spans="2:28" x14ac:dyDescent="0.25">
      <c r="B116" s="110"/>
      <c r="C116" s="110"/>
      <c r="D116" s="110"/>
      <c r="E116" s="110"/>
      <c r="F116" s="111"/>
      <c r="G116" s="111"/>
      <c r="H116" s="110"/>
      <c r="I116" s="110"/>
      <c r="J116" s="110"/>
      <c r="K116" s="110"/>
      <c r="L116" s="110"/>
      <c r="M116" s="110"/>
      <c r="N116" s="112"/>
      <c r="O116" s="110"/>
      <c r="P116" s="112"/>
      <c r="Q116" s="110"/>
      <c r="R116" s="110"/>
      <c r="S116" s="110"/>
      <c r="T116" s="110"/>
      <c r="U116" s="110"/>
      <c r="V116" s="110"/>
      <c r="W116" s="110"/>
      <c r="X116" s="110"/>
      <c r="Y116" s="110"/>
      <c r="Z116" s="110"/>
      <c r="AA116" s="110"/>
      <c r="AB116" s="110"/>
    </row>
    <row r="117" spans="2:28" x14ac:dyDescent="0.25">
      <c r="B117" s="110"/>
      <c r="C117" s="110"/>
      <c r="D117" s="110"/>
      <c r="E117" s="110"/>
      <c r="F117" s="111"/>
      <c r="G117" s="111"/>
      <c r="H117" s="110"/>
      <c r="I117" s="110"/>
      <c r="J117" s="110"/>
      <c r="K117" s="110"/>
      <c r="L117" s="110"/>
      <c r="M117" s="110"/>
      <c r="N117" s="112"/>
      <c r="O117" s="110"/>
      <c r="P117" s="112"/>
      <c r="Q117" s="110"/>
      <c r="R117" s="110"/>
      <c r="S117" s="110"/>
      <c r="T117" s="110"/>
      <c r="U117" s="110"/>
      <c r="V117" s="110"/>
      <c r="W117" s="110"/>
      <c r="X117" s="110"/>
      <c r="Y117" s="110"/>
      <c r="Z117" s="110"/>
      <c r="AA117" s="110"/>
      <c r="AB117" s="110"/>
    </row>
    <row r="118" spans="2:28" x14ac:dyDescent="0.25">
      <c r="B118" s="110"/>
      <c r="C118" s="110"/>
      <c r="D118" s="110"/>
      <c r="E118" s="110"/>
      <c r="F118" s="111"/>
      <c r="G118" s="111"/>
      <c r="H118" s="110"/>
      <c r="I118" s="110"/>
      <c r="J118" s="110"/>
      <c r="K118" s="110"/>
      <c r="L118" s="110"/>
      <c r="M118" s="110"/>
      <c r="N118" s="112"/>
      <c r="O118" s="110"/>
      <c r="P118" s="112"/>
      <c r="Q118" s="110"/>
      <c r="R118" s="110"/>
      <c r="S118" s="110"/>
      <c r="T118" s="110"/>
      <c r="U118" s="110"/>
      <c r="V118" s="110"/>
      <c r="W118" s="110"/>
      <c r="X118" s="110"/>
      <c r="Y118" s="110"/>
      <c r="Z118" s="110"/>
      <c r="AA118" s="110"/>
      <c r="AB118" s="110"/>
    </row>
    <row r="119" spans="2:28" x14ac:dyDescent="0.25">
      <c r="B119" s="110"/>
      <c r="C119" s="110"/>
      <c r="D119" s="110"/>
      <c r="E119" s="110"/>
      <c r="F119" s="111"/>
      <c r="G119" s="111"/>
      <c r="H119" s="110"/>
      <c r="I119" s="110"/>
      <c r="J119" s="110"/>
      <c r="K119" s="110"/>
      <c r="L119" s="110"/>
      <c r="M119" s="110"/>
      <c r="N119" s="112"/>
      <c r="O119" s="110"/>
      <c r="P119" s="112"/>
      <c r="Q119" s="110"/>
      <c r="R119" s="110"/>
      <c r="S119" s="110"/>
      <c r="T119" s="110"/>
      <c r="U119" s="110"/>
      <c r="V119" s="110"/>
      <c r="W119" s="110"/>
      <c r="X119" s="110"/>
      <c r="Y119" s="110"/>
      <c r="Z119" s="110"/>
      <c r="AA119" s="110"/>
      <c r="AB119" s="110"/>
    </row>
    <row r="120" spans="2:28" x14ac:dyDescent="0.25">
      <c r="B120" s="110"/>
      <c r="C120" s="110"/>
      <c r="D120" s="110"/>
      <c r="E120" s="110"/>
      <c r="F120" s="111"/>
      <c r="G120" s="111"/>
      <c r="H120" s="110"/>
      <c r="I120" s="110"/>
      <c r="J120" s="110"/>
      <c r="K120" s="110"/>
      <c r="L120" s="110"/>
      <c r="M120" s="110"/>
      <c r="N120" s="112"/>
      <c r="O120" s="110"/>
      <c r="P120" s="112"/>
      <c r="Q120" s="110"/>
      <c r="R120" s="110"/>
      <c r="S120" s="110"/>
      <c r="T120" s="110"/>
      <c r="U120" s="110"/>
      <c r="V120" s="110"/>
      <c r="W120" s="110"/>
      <c r="X120" s="110"/>
      <c r="Y120" s="110"/>
      <c r="Z120" s="110"/>
      <c r="AA120" s="110"/>
      <c r="AB120" s="110"/>
    </row>
    <row r="121" spans="2:28" x14ac:dyDescent="0.25">
      <c r="B121" s="110"/>
      <c r="C121" s="110"/>
      <c r="D121" s="110"/>
      <c r="E121" s="110"/>
      <c r="F121" s="111"/>
      <c r="G121" s="111"/>
      <c r="H121" s="110"/>
      <c r="I121" s="110"/>
      <c r="J121" s="110"/>
      <c r="K121" s="110"/>
      <c r="L121" s="110"/>
      <c r="M121" s="110"/>
      <c r="N121" s="112"/>
      <c r="O121" s="110"/>
      <c r="P121" s="112"/>
      <c r="Q121" s="110"/>
      <c r="R121" s="110"/>
      <c r="S121" s="110"/>
      <c r="T121" s="110"/>
      <c r="U121" s="110"/>
      <c r="V121" s="110"/>
      <c r="W121" s="110"/>
      <c r="X121" s="110"/>
      <c r="Y121" s="110"/>
      <c r="Z121" s="110"/>
      <c r="AA121" s="110"/>
      <c r="AB121" s="110"/>
    </row>
    <row r="122" spans="2:28" x14ac:dyDescent="0.25">
      <c r="B122" s="110"/>
      <c r="C122" s="110"/>
      <c r="D122" s="110"/>
      <c r="E122" s="110"/>
      <c r="F122" s="111"/>
      <c r="G122" s="111"/>
      <c r="H122" s="110"/>
      <c r="I122" s="110"/>
      <c r="J122" s="110"/>
      <c r="K122" s="110"/>
      <c r="L122" s="110"/>
      <c r="M122" s="110"/>
      <c r="N122" s="112"/>
      <c r="O122" s="110"/>
      <c r="P122" s="112"/>
      <c r="Q122" s="110"/>
      <c r="R122" s="110"/>
      <c r="S122" s="110"/>
      <c r="T122" s="110"/>
      <c r="U122" s="110"/>
      <c r="V122" s="110"/>
      <c r="W122" s="110"/>
      <c r="X122" s="110"/>
      <c r="Y122" s="110"/>
      <c r="Z122" s="110"/>
      <c r="AA122" s="110"/>
      <c r="AB122" s="110"/>
    </row>
    <row r="123" spans="2:28" x14ac:dyDescent="0.25">
      <c r="B123" s="110"/>
      <c r="C123" s="110"/>
      <c r="D123" s="110"/>
      <c r="E123" s="110"/>
      <c r="F123" s="111"/>
      <c r="G123" s="111"/>
      <c r="H123" s="110"/>
      <c r="I123" s="110"/>
      <c r="J123" s="110"/>
      <c r="K123" s="110"/>
      <c r="L123" s="110"/>
      <c r="M123" s="110"/>
      <c r="N123" s="112"/>
      <c r="O123" s="110"/>
      <c r="P123" s="112"/>
      <c r="Q123" s="110"/>
      <c r="R123" s="110"/>
      <c r="S123" s="110"/>
      <c r="T123" s="110"/>
      <c r="U123" s="110"/>
      <c r="V123" s="110"/>
      <c r="W123" s="110"/>
      <c r="X123" s="110"/>
      <c r="Y123" s="110"/>
      <c r="Z123" s="110"/>
      <c r="AA123" s="110"/>
      <c r="AB123" s="110"/>
    </row>
    <row r="124" spans="2:28" x14ac:dyDescent="0.25">
      <c r="B124" s="110"/>
      <c r="C124" s="110"/>
      <c r="D124" s="110"/>
      <c r="E124" s="110"/>
      <c r="F124" s="111"/>
      <c r="G124" s="111"/>
      <c r="H124" s="110"/>
      <c r="I124" s="110"/>
      <c r="J124" s="110"/>
      <c r="K124" s="110"/>
      <c r="L124" s="110"/>
      <c r="M124" s="110"/>
      <c r="N124" s="112"/>
      <c r="O124" s="110"/>
      <c r="P124" s="112"/>
      <c r="Q124" s="110"/>
      <c r="R124" s="110"/>
      <c r="S124" s="110"/>
      <c r="T124" s="110"/>
      <c r="U124" s="110"/>
      <c r="V124" s="110"/>
      <c r="W124" s="110"/>
      <c r="X124" s="110"/>
      <c r="Y124" s="110"/>
      <c r="Z124" s="110"/>
      <c r="AA124" s="110"/>
      <c r="AB124" s="110"/>
    </row>
    <row r="125" spans="2:28" x14ac:dyDescent="0.25">
      <c r="B125" s="110"/>
      <c r="C125" s="110"/>
      <c r="D125" s="110"/>
      <c r="E125" s="110"/>
      <c r="F125" s="111"/>
      <c r="G125" s="111"/>
      <c r="H125" s="110"/>
      <c r="I125" s="110"/>
      <c r="J125" s="110"/>
      <c r="K125" s="110"/>
      <c r="L125" s="110"/>
      <c r="M125" s="110"/>
      <c r="N125" s="112"/>
      <c r="O125" s="110"/>
      <c r="P125" s="112"/>
      <c r="Q125" s="110"/>
      <c r="R125" s="110"/>
      <c r="S125" s="110"/>
      <c r="T125" s="110"/>
      <c r="U125" s="110"/>
      <c r="V125" s="110"/>
      <c r="W125" s="110"/>
      <c r="X125" s="110"/>
      <c r="Y125" s="110"/>
      <c r="Z125" s="110"/>
      <c r="AA125" s="110"/>
      <c r="AB125" s="110"/>
    </row>
    <row r="126" spans="2:28" x14ac:dyDescent="0.25">
      <c r="B126" s="110"/>
      <c r="C126" s="110"/>
      <c r="D126" s="110"/>
      <c r="E126" s="110"/>
      <c r="F126" s="111"/>
      <c r="G126" s="111"/>
      <c r="H126" s="110"/>
      <c r="I126" s="110"/>
      <c r="J126" s="110"/>
      <c r="K126" s="110"/>
      <c r="L126" s="110"/>
      <c r="M126" s="110"/>
      <c r="N126" s="112"/>
      <c r="O126" s="110"/>
      <c r="P126" s="112"/>
      <c r="Q126" s="110"/>
      <c r="R126" s="110"/>
      <c r="S126" s="110"/>
      <c r="T126" s="110"/>
      <c r="U126" s="110"/>
      <c r="V126" s="110"/>
      <c r="W126" s="110"/>
      <c r="X126" s="110"/>
      <c r="Y126" s="110"/>
      <c r="Z126" s="110"/>
      <c r="AA126" s="110"/>
      <c r="AB126" s="110"/>
    </row>
    <row r="127" spans="2:28" x14ac:dyDescent="0.25">
      <c r="B127" s="110"/>
      <c r="C127" s="110"/>
      <c r="D127" s="110"/>
      <c r="E127" s="110"/>
      <c r="F127" s="111"/>
      <c r="G127" s="111"/>
      <c r="H127" s="110"/>
      <c r="I127" s="110"/>
      <c r="J127" s="110"/>
      <c r="K127" s="110"/>
      <c r="L127" s="110"/>
      <c r="M127" s="110"/>
      <c r="N127" s="112"/>
      <c r="O127" s="110"/>
      <c r="P127" s="112"/>
      <c r="Q127" s="110"/>
      <c r="R127" s="110"/>
      <c r="S127" s="110"/>
      <c r="T127" s="110"/>
      <c r="U127" s="110"/>
      <c r="V127" s="110"/>
      <c r="W127" s="110"/>
      <c r="X127" s="110"/>
      <c r="Y127" s="110"/>
      <c r="Z127" s="110"/>
      <c r="AA127" s="110"/>
      <c r="AB127" s="110"/>
    </row>
    <row r="128" spans="2:28" x14ac:dyDescent="0.25">
      <c r="B128" s="110"/>
      <c r="C128" s="110"/>
      <c r="D128" s="110"/>
      <c r="E128" s="110"/>
      <c r="F128" s="111"/>
      <c r="G128" s="111"/>
      <c r="H128" s="110"/>
      <c r="I128" s="110"/>
      <c r="J128" s="110"/>
      <c r="K128" s="110"/>
      <c r="L128" s="110"/>
      <c r="M128" s="110"/>
      <c r="N128" s="112"/>
      <c r="O128" s="110"/>
      <c r="P128" s="112"/>
      <c r="Q128" s="110"/>
      <c r="R128" s="110"/>
      <c r="S128" s="110"/>
      <c r="T128" s="110"/>
      <c r="U128" s="110"/>
      <c r="V128" s="110"/>
      <c r="W128" s="110"/>
      <c r="X128" s="110"/>
      <c r="Y128" s="110"/>
      <c r="Z128" s="110"/>
      <c r="AA128" s="110"/>
      <c r="AB128" s="110"/>
    </row>
    <row r="129" spans="2:28" x14ac:dyDescent="0.25">
      <c r="B129" s="110"/>
      <c r="C129" s="110"/>
      <c r="D129" s="110"/>
      <c r="E129" s="110"/>
      <c r="F129" s="111"/>
      <c r="G129" s="111"/>
      <c r="H129" s="110"/>
      <c r="I129" s="110"/>
      <c r="J129" s="110"/>
      <c r="K129" s="110"/>
      <c r="L129" s="110"/>
      <c r="M129" s="110"/>
      <c r="N129" s="112"/>
      <c r="O129" s="110"/>
      <c r="P129" s="112"/>
      <c r="Q129" s="110"/>
      <c r="R129" s="110"/>
      <c r="S129" s="110"/>
      <c r="T129" s="110"/>
      <c r="U129" s="110"/>
      <c r="V129" s="110"/>
      <c r="W129" s="110"/>
      <c r="X129" s="110"/>
      <c r="Y129" s="110"/>
      <c r="Z129" s="110"/>
      <c r="AA129" s="110"/>
      <c r="AB129" s="110"/>
    </row>
    <row r="130" spans="2:28" x14ac:dyDescent="0.25">
      <c r="B130" s="110"/>
      <c r="C130" s="110"/>
      <c r="D130" s="110"/>
      <c r="E130" s="110"/>
      <c r="F130" s="111"/>
      <c r="G130" s="111"/>
      <c r="H130" s="110"/>
      <c r="I130" s="110"/>
      <c r="J130" s="110"/>
      <c r="K130" s="110"/>
      <c r="L130" s="110"/>
      <c r="M130" s="110"/>
      <c r="N130" s="112"/>
      <c r="O130" s="110"/>
      <c r="P130" s="112"/>
      <c r="Q130" s="110"/>
      <c r="R130" s="110"/>
      <c r="S130" s="110"/>
      <c r="T130" s="110"/>
      <c r="U130" s="110"/>
      <c r="V130" s="110"/>
      <c r="W130" s="110"/>
      <c r="X130" s="110"/>
      <c r="Y130" s="110"/>
      <c r="Z130" s="110"/>
      <c r="AA130" s="110"/>
      <c r="AB130" s="110"/>
    </row>
    <row r="131" spans="2:28" x14ac:dyDescent="0.25">
      <c r="B131" s="110"/>
      <c r="C131" s="110"/>
      <c r="D131" s="110"/>
      <c r="E131" s="110"/>
      <c r="F131" s="111"/>
      <c r="G131" s="111"/>
      <c r="H131" s="110"/>
      <c r="I131" s="110"/>
      <c r="J131" s="110"/>
      <c r="K131" s="110"/>
      <c r="L131" s="110"/>
      <c r="M131" s="110"/>
      <c r="N131" s="112"/>
      <c r="O131" s="110"/>
      <c r="P131" s="112"/>
      <c r="Q131" s="110"/>
      <c r="R131" s="110"/>
      <c r="S131" s="110"/>
      <c r="T131" s="110"/>
      <c r="U131" s="110"/>
      <c r="V131" s="110"/>
      <c r="W131" s="110"/>
      <c r="X131" s="110"/>
      <c r="Y131" s="110"/>
      <c r="Z131" s="110"/>
      <c r="AA131" s="110"/>
      <c r="AB131" s="110"/>
    </row>
    <row r="132" spans="2:28" x14ac:dyDescent="0.25">
      <c r="B132" s="110"/>
      <c r="C132" s="110"/>
      <c r="D132" s="110"/>
      <c r="E132" s="110"/>
      <c r="F132" s="110"/>
      <c r="G132" s="110"/>
      <c r="H132" s="110"/>
      <c r="I132" s="110"/>
      <c r="J132" s="110"/>
      <c r="K132" s="110"/>
      <c r="L132" s="110"/>
      <c r="M132" s="110"/>
      <c r="N132" s="112"/>
      <c r="O132" s="110"/>
      <c r="P132" s="112"/>
      <c r="Q132" s="110"/>
      <c r="R132" s="110"/>
      <c r="S132" s="110"/>
      <c r="T132" s="110"/>
      <c r="U132" s="110"/>
      <c r="V132" s="110"/>
      <c r="W132" s="110"/>
      <c r="X132" s="110"/>
      <c r="Y132" s="110"/>
      <c r="Z132" s="110"/>
      <c r="AA132" s="110"/>
      <c r="AB132" s="110"/>
    </row>
    <row r="133" spans="2:28" x14ac:dyDescent="0.25">
      <c r="B133" s="110"/>
      <c r="C133" s="110"/>
      <c r="D133" s="110"/>
      <c r="E133" s="110"/>
      <c r="F133" s="110"/>
      <c r="G133" s="110"/>
      <c r="H133" s="110"/>
      <c r="I133" s="110"/>
      <c r="J133" s="110"/>
      <c r="K133" s="110"/>
      <c r="L133" s="110"/>
      <c r="M133" s="110"/>
      <c r="N133" s="112"/>
      <c r="O133" s="110"/>
      <c r="P133" s="112"/>
      <c r="Q133" s="110"/>
      <c r="R133" s="110"/>
      <c r="S133" s="110"/>
      <c r="T133" s="110"/>
      <c r="U133" s="110"/>
      <c r="V133" s="110"/>
      <c r="W133" s="110"/>
      <c r="X133" s="110"/>
      <c r="Y133" s="110"/>
      <c r="Z133" s="110"/>
      <c r="AA133" s="110"/>
      <c r="AB133" s="110"/>
    </row>
    <row r="134" spans="2:28" x14ac:dyDescent="0.25">
      <c r="B134" s="110"/>
      <c r="C134" s="110"/>
      <c r="D134" s="110"/>
      <c r="E134" s="110"/>
      <c r="F134" s="110"/>
      <c r="G134" s="110"/>
      <c r="H134" s="110"/>
      <c r="I134" s="110"/>
      <c r="J134" s="110"/>
      <c r="K134" s="110"/>
      <c r="L134" s="110"/>
      <c r="M134" s="110"/>
      <c r="N134" s="112"/>
      <c r="O134" s="110"/>
      <c r="P134" s="112"/>
      <c r="Q134" s="110"/>
      <c r="R134" s="110"/>
      <c r="S134" s="110"/>
      <c r="T134" s="110"/>
      <c r="U134" s="110"/>
      <c r="V134" s="110"/>
      <c r="W134" s="110"/>
      <c r="X134" s="110"/>
      <c r="Y134" s="110"/>
      <c r="Z134" s="110"/>
      <c r="AA134" s="110"/>
      <c r="AB134" s="110"/>
    </row>
    <row r="135" spans="2:28" x14ac:dyDescent="0.25">
      <c r="B135" s="110"/>
      <c r="C135" s="110"/>
      <c r="D135" s="110"/>
      <c r="E135" s="110"/>
      <c r="F135" s="110"/>
      <c r="G135" s="110"/>
      <c r="H135" s="110"/>
      <c r="I135" s="110"/>
      <c r="J135" s="110"/>
      <c r="K135" s="110"/>
      <c r="L135" s="110"/>
      <c r="M135" s="110"/>
      <c r="N135" s="112"/>
      <c r="O135" s="110"/>
      <c r="P135" s="112"/>
      <c r="Q135" s="110"/>
      <c r="R135" s="110"/>
      <c r="S135" s="110"/>
      <c r="T135" s="110"/>
      <c r="U135" s="110"/>
      <c r="V135" s="110"/>
      <c r="W135" s="110"/>
      <c r="X135" s="110"/>
      <c r="Y135" s="110"/>
      <c r="Z135" s="110"/>
      <c r="AA135" s="110"/>
      <c r="AB135" s="110"/>
    </row>
    <row r="136" spans="2:28" x14ac:dyDescent="0.25">
      <c r="B136" s="110"/>
      <c r="C136" s="110"/>
      <c r="D136" s="110"/>
      <c r="E136" s="110"/>
      <c r="F136" s="110"/>
      <c r="G136" s="110"/>
      <c r="H136" s="110"/>
      <c r="I136" s="110"/>
      <c r="J136" s="110"/>
      <c r="K136" s="110"/>
      <c r="L136" s="110"/>
      <c r="M136" s="110"/>
      <c r="N136" s="112"/>
      <c r="O136" s="110"/>
      <c r="P136" s="112"/>
      <c r="Q136" s="110"/>
      <c r="R136" s="110"/>
      <c r="S136" s="110"/>
      <c r="T136" s="110"/>
      <c r="U136" s="110"/>
      <c r="V136" s="110"/>
      <c r="W136" s="110"/>
      <c r="X136" s="110"/>
      <c r="Y136" s="110"/>
      <c r="Z136" s="110"/>
      <c r="AA136" s="110"/>
      <c r="AB136" s="110"/>
    </row>
    <row r="137" spans="2:28" x14ac:dyDescent="0.25">
      <c r="B137" s="110"/>
      <c r="C137" s="110"/>
      <c r="D137" s="110"/>
      <c r="E137" s="110"/>
      <c r="F137" s="110"/>
      <c r="G137" s="110"/>
      <c r="H137" s="110"/>
      <c r="I137" s="110"/>
      <c r="J137" s="110"/>
      <c r="K137" s="110"/>
      <c r="L137" s="110"/>
      <c r="M137" s="110"/>
      <c r="N137" s="112"/>
      <c r="O137" s="110"/>
      <c r="P137" s="112"/>
      <c r="Q137" s="110"/>
      <c r="R137" s="110"/>
      <c r="S137" s="110"/>
      <c r="T137" s="110"/>
      <c r="U137" s="110"/>
      <c r="V137" s="110"/>
      <c r="W137" s="110"/>
      <c r="X137" s="110"/>
      <c r="Y137" s="110"/>
      <c r="Z137" s="110"/>
      <c r="AA137" s="110"/>
      <c r="AB137" s="110"/>
    </row>
    <row r="138" spans="2:28" x14ac:dyDescent="0.25">
      <c r="B138" s="110"/>
      <c r="C138" s="110"/>
      <c r="D138" s="110"/>
      <c r="E138" s="110"/>
      <c r="F138" s="110"/>
      <c r="G138" s="110"/>
      <c r="H138" s="110"/>
      <c r="I138" s="110"/>
      <c r="J138" s="110"/>
      <c r="K138" s="110"/>
      <c r="L138" s="110"/>
      <c r="M138" s="110"/>
      <c r="N138" s="112"/>
      <c r="O138" s="110"/>
      <c r="P138" s="112"/>
      <c r="Q138" s="110"/>
      <c r="R138" s="110"/>
      <c r="S138" s="110"/>
      <c r="T138" s="110"/>
      <c r="U138" s="110"/>
      <c r="V138" s="110"/>
      <c r="W138" s="110"/>
      <c r="X138" s="110"/>
      <c r="Y138" s="110"/>
      <c r="Z138" s="110"/>
      <c r="AA138" s="110"/>
      <c r="AB138" s="110"/>
    </row>
    <row r="139" spans="2:28" x14ac:dyDescent="0.25">
      <c r="B139" s="110"/>
      <c r="C139" s="110"/>
      <c r="D139" s="110"/>
      <c r="E139" s="110"/>
      <c r="F139" s="110"/>
      <c r="G139" s="110"/>
      <c r="H139" s="110"/>
      <c r="I139" s="110"/>
      <c r="J139" s="110"/>
      <c r="K139" s="110"/>
      <c r="L139" s="110"/>
      <c r="M139" s="110"/>
      <c r="N139" s="112"/>
      <c r="O139" s="110"/>
      <c r="P139" s="112"/>
      <c r="Q139" s="110"/>
      <c r="R139" s="110"/>
      <c r="S139" s="110"/>
      <c r="T139" s="110"/>
      <c r="U139" s="110"/>
      <c r="V139" s="110"/>
      <c r="W139" s="110"/>
      <c r="X139" s="110"/>
      <c r="Y139" s="110"/>
      <c r="Z139" s="110"/>
      <c r="AA139" s="110"/>
      <c r="AB139" s="110"/>
    </row>
    <row r="140" spans="2:28" x14ac:dyDescent="0.25">
      <c r="B140" s="110"/>
      <c r="C140" s="110"/>
      <c r="D140" s="110"/>
      <c r="E140" s="110"/>
      <c r="F140" s="110"/>
      <c r="G140" s="110"/>
      <c r="H140" s="110"/>
      <c r="I140" s="110"/>
      <c r="J140" s="110"/>
      <c r="K140" s="110"/>
      <c r="L140" s="110"/>
      <c r="M140" s="110"/>
      <c r="N140" s="112"/>
      <c r="O140" s="110"/>
      <c r="P140" s="112"/>
      <c r="Q140" s="110"/>
      <c r="R140" s="110"/>
      <c r="S140" s="110"/>
      <c r="T140" s="110"/>
      <c r="U140" s="110"/>
      <c r="V140" s="110"/>
      <c r="W140" s="110"/>
      <c r="X140" s="110"/>
      <c r="Y140" s="110"/>
      <c r="Z140" s="110"/>
      <c r="AA140" s="110"/>
      <c r="AB140" s="110"/>
    </row>
    <row r="141" spans="2:28" x14ac:dyDescent="0.25">
      <c r="B141" s="110"/>
      <c r="C141" s="110"/>
      <c r="D141" s="110"/>
      <c r="E141" s="110"/>
      <c r="F141" s="110"/>
      <c r="G141" s="110"/>
      <c r="H141" s="110"/>
      <c r="I141" s="110"/>
      <c r="J141" s="110"/>
      <c r="K141" s="110"/>
      <c r="L141" s="110"/>
      <c r="M141" s="110"/>
      <c r="N141" s="112"/>
      <c r="O141" s="110"/>
      <c r="P141" s="112"/>
      <c r="Q141" s="110"/>
      <c r="R141" s="110"/>
      <c r="S141" s="110"/>
      <c r="T141" s="110"/>
      <c r="U141" s="110"/>
      <c r="V141" s="110"/>
      <c r="W141" s="110"/>
      <c r="X141" s="110"/>
      <c r="Y141" s="110"/>
      <c r="Z141" s="110"/>
      <c r="AA141" s="110"/>
      <c r="AB141" s="110"/>
    </row>
    <row r="142" spans="2:28" x14ac:dyDescent="0.25">
      <c r="B142" s="110"/>
      <c r="C142" s="110"/>
      <c r="D142" s="110"/>
      <c r="E142" s="110"/>
      <c r="F142" s="110"/>
      <c r="G142" s="110"/>
      <c r="H142" s="110"/>
      <c r="I142" s="110"/>
      <c r="J142" s="110"/>
      <c r="K142" s="110"/>
      <c r="L142" s="110"/>
      <c r="M142" s="110"/>
      <c r="N142" s="112"/>
      <c r="O142" s="110"/>
      <c r="P142" s="112"/>
      <c r="Q142" s="110"/>
      <c r="R142" s="110"/>
      <c r="S142" s="110"/>
      <c r="T142" s="110"/>
      <c r="U142" s="110"/>
      <c r="V142" s="110"/>
      <c r="W142" s="110"/>
      <c r="X142" s="110"/>
      <c r="Y142" s="110"/>
      <c r="Z142" s="110"/>
      <c r="AA142" s="110"/>
      <c r="AB142" s="110"/>
    </row>
    <row r="143" spans="2:28" x14ac:dyDescent="0.25">
      <c r="B143" s="110"/>
      <c r="C143" s="110"/>
      <c r="D143" s="110"/>
      <c r="E143" s="110"/>
      <c r="F143" s="110"/>
      <c r="G143" s="110"/>
      <c r="H143" s="110"/>
      <c r="I143" s="110"/>
      <c r="J143" s="110"/>
      <c r="K143" s="110"/>
      <c r="L143" s="110"/>
      <c r="M143" s="110"/>
      <c r="N143" s="112"/>
      <c r="O143" s="110"/>
      <c r="P143" s="112"/>
      <c r="Q143" s="110"/>
      <c r="R143" s="110"/>
      <c r="S143" s="110"/>
      <c r="T143" s="110"/>
      <c r="U143" s="110"/>
      <c r="V143" s="110"/>
      <c r="W143" s="110"/>
      <c r="X143" s="110"/>
      <c r="Y143" s="110"/>
      <c r="Z143" s="110"/>
      <c r="AA143" s="110"/>
      <c r="AB143" s="110"/>
    </row>
    <row r="144" spans="2:28" x14ac:dyDescent="0.25">
      <c r="B144" s="110"/>
      <c r="C144" s="110"/>
      <c r="D144" s="110"/>
      <c r="E144" s="110"/>
      <c r="F144" s="110"/>
      <c r="G144" s="110"/>
      <c r="H144" s="110"/>
      <c r="I144" s="110"/>
      <c r="J144" s="110"/>
      <c r="K144" s="110"/>
      <c r="L144" s="110"/>
      <c r="M144" s="110"/>
      <c r="N144" s="112"/>
      <c r="O144" s="110"/>
      <c r="P144" s="112"/>
      <c r="Q144" s="110"/>
      <c r="R144" s="110"/>
      <c r="S144" s="110"/>
      <c r="T144" s="110"/>
      <c r="U144" s="110"/>
      <c r="V144" s="110"/>
      <c r="W144" s="110"/>
      <c r="X144" s="110"/>
      <c r="Y144" s="110"/>
      <c r="Z144" s="110"/>
      <c r="AA144" s="110"/>
      <c r="AB144" s="110"/>
    </row>
    <row r="145" spans="2:28" x14ac:dyDescent="0.25">
      <c r="B145" s="110"/>
      <c r="C145" s="110"/>
      <c r="D145" s="110"/>
      <c r="E145" s="110"/>
      <c r="F145" s="110"/>
      <c r="G145" s="110"/>
      <c r="H145" s="110"/>
      <c r="I145" s="110"/>
      <c r="J145" s="110"/>
      <c r="K145" s="110"/>
      <c r="L145" s="110"/>
      <c r="M145" s="110"/>
      <c r="N145" s="112"/>
      <c r="O145" s="110"/>
      <c r="P145" s="112"/>
      <c r="Q145" s="110"/>
      <c r="R145" s="110"/>
      <c r="S145" s="110"/>
      <c r="T145" s="110"/>
      <c r="U145" s="110"/>
      <c r="V145" s="110"/>
      <c r="W145" s="110"/>
      <c r="X145" s="110"/>
      <c r="Y145" s="110"/>
      <c r="Z145" s="110"/>
      <c r="AA145" s="110"/>
      <c r="AB145" s="110"/>
    </row>
    <row r="146" spans="2:28" x14ac:dyDescent="0.25">
      <c r="B146" s="110"/>
      <c r="C146" s="110"/>
      <c r="D146" s="110"/>
      <c r="E146" s="110"/>
      <c r="F146" s="110"/>
      <c r="G146" s="110"/>
      <c r="H146" s="110"/>
      <c r="I146" s="110"/>
      <c r="J146" s="110"/>
      <c r="K146" s="110"/>
      <c r="L146" s="110"/>
      <c r="M146" s="110"/>
      <c r="N146" s="112"/>
      <c r="O146" s="110"/>
      <c r="P146" s="112"/>
      <c r="Q146" s="110"/>
      <c r="R146" s="110"/>
      <c r="S146" s="110"/>
      <c r="T146" s="110"/>
      <c r="U146" s="110"/>
      <c r="V146" s="110"/>
      <c r="W146" s="110"/>
      <c r="X146" s="110"/>
      <c r="Y146" s="110"/>
      <c r="Z146" s="110"/>
      <c r="AA146" s="110"/>
      <c r="AB146" s="110"/>
    </row>
    <row r="147" spans="2:28" x14ac:dyDescent="0.25">
      <c r="B147" s="110"/>
      <c r="C147" s="110"/>
      <c r="D147" s="110"/>
      <c r="E147" s="110"/>
      <c r="F147" s="110"/>
      <c r="G147" s="110"/>
      <c r="H147" s="110"/>
      <c r="I147" s="110"/>
      <c r="J147" s="110"/>
      <c r="K147" s="110"/>
      <c r="L147" s="110"/>
      <c r="M147" s="110"/>
      <c r="N147" s="112"/>
      <c r="O147" s="110"/>
      <c r="P147" s="112"/>
      <c r="Q147" s="110"/>
      <c r="R147" s="110"/>
      <c r="S147" s="110"/>
      <c r="T147" s="110"/>
      <c r="U147" s="110"/>
      <c r="V147" s="110"/>
      <c r="W147" s="110"/>
      <c r="X147" s="110"/>
      <c r="Y147" s="110"/>
      <c r="Z147" s="110"/>
      <c r="AA147" s="110"/>
      <c r="AB147" s="110"/>
    </row>
    <row r="148" spans="2:28" x14ac:dyDescent="0.25">
      <c r="B148" s="110"/>
      <c r="C148" s="110"/>
      <c r="D148" s="110"/>
      <c r="E148" s="110"/>
      <c r="F148" s="110"/>
      <c r="G148" s="110"/>
      <c r="H148" s="110"/>
      <c r="I148" s="110"/>
      <c r="J148" s="110"/>
      <c r="K148" s="110"/>
      <c r="L148" s="110"/>
      <c r="M148" s="110"/>
      <c r="N148" s="112"/>
      <c r="O148" s="110"/>
      <c r="P148" s="112"/>
      <c r="Q148" s="110"/>
      <c r="R148" s="110"/>
      <c r="S148" s="110"/>
      <c r="T148" s="110"/>
      <c r="U148" s="110"/>
      <c r="V148" s="110"/>
      <c r="W148" s="110"/>
      <c r="X148" s="110"/>
      <c r="Y148" s="110"/>
      <c r="Z148" s="110"/>
      <c r="AA148" s="110"/>
      <c r="AB148" s="110"/>
    </row>
    <row r="149" spans="2:28" x14ac:dyDescent="0.25">
      <c r="B149" s="110"/>
      <c r="C149" s="110"/>
      <c r="D149" s="110"/>
      <c r="E149" s="110"/>
      <c r="F149" s="110"/>
      <c r="G149" s="110"/>
      <c r="H149" s="110"/>
      <c r="I149" s="110"/>
      <c r="J149" s="110"/>
      <c r="K149" s="110"/>
      <c r="L149" s="110"/>
      <c r="M149" s="110"/>
      <c r="N149" s="112"/>
      <c r="O149" s="110"/>
      <c r="P149" s="112"/>
      <c r="Q149" s="110"/>
      <c r="R149" s="110"/>
      <c r="S149" s="110"/>
      <c r="T149" s="110"/>
      <c r="U149" s="110"/>
      <c r="V149" s="110"/>
      <c r="W149" s="110"/>
      <c r="X149" s="110"/>
      <c r="Y149" s="110"/>
      <c r="Z149" s="110"/>
      <c r="AA149" s="110"/>
      <c r="AB149" s="110"/>
    </row>
    <row r="150" spans="2:28" x14ac:dyDescent="0.25">
      <c r="B150" s="110"/>
      <c r="C150" s="110"/>
      <c r="D150" s="110"/>
      <c r="E150" s="110"/>
      <c r="F150" s="110"/>
      <c r="G150" s="110"/>
      <c r="H150" s="110"/>
      <c r="I150" s="110"/>
      <c r="J150" s="110"/>
      <c r="K150" s="110"/>
      <c r="L150" s="110"/>
      <c r="M150" s="110"/>
      <c r="N150" s="112"/>
      <c r="O150" s="110"/>
      <c r="P150" s="112"/>
      <c r="Q150" s="110"/>
      <c r="R150" s="110"/>
      <c r="S150" s="110"/>
      <c r="T150" s="110"/>
      <c r="U150" s="110"/>
      <c r="V150" s="110"/>
      <c r="W150" s="110"/>
      <c r="X150" s="110"/>
      <c r="Y150" s="110"/>
      <c r="Z150" s="110"/>
      <c r="AA150" s="110"/>
      <c r="AB150" s="110"/>
    </row>
    <row r="151" spans="2:28" x14ac:dyDescent="0.25">
      <c r="B151" s="110"/>
      <c r="C151" s="110"/>
      <c r="D151" s="110"/>
      <c r="E151" s="110"/>
      <c r="F151" s="110"/>
      <c r="G151" s="110"/>
      <c r="H151" s="110"/>
      <c r="I151" s="110"/>
      <c r="J151" s="110"/>
      <c r="K151" s="110"/>
      <c r="L151" s="110"/>
      <c r="M151" s="110"/>
      <c r="N151" s="112"/>
      <c r="O151" s="110"/>
      <c r="P151" s="112"/>
      <c r="Q151" s="110"/>
      <c r="R151" s="110"/>
      <c r="S151" s="110"/>
      <c r="T151" s="110"/>
      <c r="U151" s="110"/>
      <c r="V151" s="110"/>
      <c r="W151" s="110"/>
      <c r="X151" s="110"/>
      <c r="Y151" s="110"/>
      <c r="Z151" s="110"/>
      <c r="AA151" s="110"/>
      <c r="AB151" s="110"/>
    </row>
    <row r="152" spans="2:28" x14ac:dyDescent="0.25">
      <c r="B152" s="110"/>
      <c r="C152" s="110"/>
      <c r="D152" s="110"/>
      <c r="E152" s="110"/>
      <c r="F152" s="110"/>
      <c r="G152" s="110"/>
      <c r="H152" s="110"/>
      <c r="I152" s="110"/>
      <c r="J152" s="110"/>
      <c r="K152" s="110"/>
      <c r="L152" s="110"/>
      <c r="M152" s="110"/>
      <c r="N152" s="112"/>
      <c r="O152" s="110"/>
      <c r="P152" s="112"/>
      <c r="Q152" s="110"/>
      <c r="R152" s="110"/>
      <c r="S152" s="110"/>
      <c r="T152" s="110"/>
      <c r="U152" s="110"/>
      <c r="V152" s="110"/>
      <c r="W152" s="110"/>
      <c r="X152" s="110"/>
      <c r="Y152" s="110"/>
      <c r="Z152" s="110"/>
      <c r="AA152" s="110"/>
      <c r="AB152" s="110"/>
    </row>
    <row r="153" spans="2:28" x14ac:dyDescent="0.25">
      <c r="B153" s="110"/>
      <c r="C153" s="110"/>
      <c r="D153" s="110"/>
      <c r="E153" s="110"/>
      <c r="F153" s="110"/>
      <c r="G153" s="110"/>
      <c r="H153" s="110"/>
      <c r="I153" s="110"/>
      <c r="J153" s="110"/>
      <c r="K153" s="110"/>
      <c r="L153" s="110"/>
      <c r="M153" s="110"/>
      <c r="N153" s="112"/>
      <c r="O153" s="110"/>
      <c r="P153" s="112"/>
      <c r="Q153" s="110"/>
      <c r="R153" s="110"/>
      <c r="S153" s="110"/>
      <c r="T153" s="110"/>
      <c r="U153" s="110"/>
      <c r="V153" s="110"/>
      <c r="W153" s="110"/>
      <c r="X153" s="110"/>
      <c r="Y153" s="110"/>
      <c r="Z153" s="110"/>
      <c r="AA153" s="110"/>
      <c r="AB153" s="110"/>
    </row>
    <row r="154" spans="2:28" x14ac:dyDescent="0.25">
      <c r="B154" s="110"/>
      <c r="C154" s="110"/>
      <c r="D154" s="110"/>
      <c r="E154" s="110"/>
      <c r="F154" s="110"/>
      <c r="G154" s="110"/>
      <c r="H154" s="110"/>
      <c r="I154" s="110"/>
      <c r="J154" s="110"/>
      <c r="K154" s="110"/>
      <c r="L154" s="110"/>
      <c r="M154" s="110"/>
      <c r="N154" s="112"/>
      <c r="O154" s="110"/>
      <c r="P154" s="112"/>
      <c r="Q154" s="110"/>
      <c r="R154" s="110"/>
      <c r="S154" s="110"/>
      <c r="T154" s="110"/>
      <c r="U154" s="110"/>
      <c r="V154" s="110"/>
      <c r="W154" s="110"/>
      <c r="X154" s="110"/>
      <c r="Y154" s="110"/>
      <c r="Z154" s="110"/>
      <c r="AA154" s="110"/>
      <c r="AB154" s="110"/>
    </row>
    <row r="155" spans="2:28" x14ac:dyDescent="0.25">
      <c r="B155" s="110"/>
      <c r="C155" s="110"/>
      <c r="D155" s="110"/>
      <c r="E155" s="110"/>
      <c r="F155" s="110"/>
      <c r="G155" s="110"/>
      <c r="H155" s="110"/>
      <c r="I155" s="110"/>
      <c r="J155" s="110"/>
      <c r="K155" s="110"/>
      <c r="L155" s="110"/>
      <c r="M155" s="110"/>
      <c r="N155" s="112"/>
      <c r="O155" s="110"/>
      <c r="P155" s="112"/>
      <c r="Q155" s="110"/>
      <c r="R155" s="110"/>
      <c r="S155" s="110"/>
      <c r="T155" s="110"/>
      <c r="U155" s="110"/>
      <c r="V155" s="110"/>
      <c r="W155" s="110"/>
      <c r="X155" s="110"/>
      <c r="Y155" s="110"/>
      <c r="Z155" s="110"/>
      <c r="AA155" s="110"/>
      <c r="AB155" s="110"/>
    </row>
    <row r="156" spans="2:28" x14ac:dyDescent="0.25">
      <c r="B156" s="110"/>
      <c r="C156" s="110"/>
      <c r="D156" s="110"/>
      <c r="E156" s="110"/>
      <c r="F156" s="110"/>
      <c r="G156" s="110"/>
      <c r="H156" s="110"/>
      <c r="I156" s="110"/>
      <c r="J156" s="110"/>
      <c r="K156" s="110"/>
      <c r="L156" s="110"/>
      <c r="M156" s="110"/>
      <c r="N156" s="112"/>
      <c r="O156" s="110"/>
      <c r="P156" s="112"/>
      <c r="Q156" s="110"/>
      <c r="R156" s="110"/>
      <c r="S156" s="110"/>
      <c r="T156" s="110"/>
      <c r="U156" s="110"/>
      <c r="V156" s="110"/>
      <c r="W156" s="110"/>
      <c r="X156" s="110"/>
      <c r="Y156" s="110"/>
      <c r="Z156" s="110"/>
      <c r="AA156" s="110"/>
      <c r="AB156" s="110"/>
    </row>
    <row r="157" spans="2:28" x14ac:dyDescent="0.25">
      <c r="B157" s="110"/>
      <c r="C157" s="110"/>
      <c r="D157" s="110"/>
      <c r="E157" s="110"/>
      <c r="F157" s="110"/>
      <c r="G157" s="110"/>
      <c r="H157" s="110"/>
      <c r="I157" s="110"/>
      <c r="J157" s="110"/>
      <c r="K157" s="110"/>
      <c r="L157" s="110"/>
      <c r="M157" s="110"/>
      <c r="N157" s="112"/>
      <c r="O157" s="110"/>
      <c r="P157" s="112"/>
      <c r="Q157" s="110"/>
      <c r="R157" s="110"/>
      <c r="S157" s="110"/>
      <c r="T157" s="110"/>
      <c r="U157" s="110"/>
      <c r="V157" s="110"/>
      <c r="W157" s="110"/>
      <c r="X157" s="110"/>
      <c r="Y157" s="110"/>
      <c r="Z157" s="110"/>
      <c r="AA157" s="110"/>
      <c r="AB157" s="110"/>
    </row>
    <row r="158" spans="2:28" x14ac:dyDescent="0.25">
      <c r="B158" s="110"/>
      <c r="C158" s="110"/>
      <c r="D158" s="110"/>
      <c r="E158" s="110"/>
      <c r="F158" s="110"/>
      <c r="G158" s="110"/>
      <c r="H158" s="110"/>
      <c r="I158" s="110"/>
      <c r="J158" s="110"/>
      <c r="K158" s="110"/>
      <c r="L158" s="110"/>
      <c r="M158" s="110"/>
      <c r="N158" s="112"/>
      <c r="O158" s="110"/>
      <c r="P158" s="112"/>
      <c r="Q158" s="110"/>
      <c r="R158" s="110"/>
      <c r="S158" s="110"/>
      <c r="T158" s="110"/>
      <c r="U158" s="110"/>
      <c r="V158" s="110"/>
      <c r="W158" s="110"/>
      <c r="X158" s="110"/>
      <c r="Y158" s="110"/>
      <c r="Z158" s="110"/>
      <c r="AA158" s="110"/>
      <c r="AB158" s="110"/>
    </row>
    <row r="159" spans="2:28" x14ac:dyDescent="0.25">
      <c r="B159" s="110"/>
      <c r="C159" s="110"/>
      <c r="D159" s="110"/>
      <c r="E159" s="110"/>
      <c r="F159" s="110"/>
      <c r="G159" s="110"/>
      <c r="H159" s="110"/>
      <c r="I159" s="110"/>
      <c r="J159" s="110"/>
      <c r="K159" s="110"/>
      <c r="L159" s="110"/>
      <c r="M159" s="110"/>
      <c r="N159" s="112"/>
      <c r="O159" s="110"/>
      <c r="P159" s="112"/>
      <c r="Q159" s="110"/>
      <c r="R159" s="110"/>
      <c r="S159" s="110"/>
      <c r="T159" s="110"/>
      <c r="U159" s="110"/>
      <c r="V159" s="110"/>
      <c r="W159" s="110"/>
      <c r="X159" s="110"/>
      <c r="Y159" s="110"/>
      <c r="Z159" s="110"/>
      <c r="AA159" s="110"/>
      <c r="AB159" s="110"/>
    </row>
    <row r="160" spans="2:28" x14ac:dyDescent="0.25">
      <c r="B160" s="110"/>
      <c r="C160" s="110"/>
      <c r="D160" s="110"/>
      <c r="E160" s="110"/>
      <c r="F160" s="110"/>
      <c r="G160" s="110"/>
      <c r="H160" s="110"/>
      <c r="I160" s="110"/>
      <c r="J160" s="110"/>
      <c r="K160" s="110"/>
      <c r="L160" s="110"/>
      <c r="M160" s="110"/>
      <c r="N160" s="112"/>
      <c r="O160" s="110"/>
      <c r="P160" s="112"/>
      <c r="Q160" s="110"/>
      <c r="R160" s="110"/>
      <c r="S160" s="110"/>
      <c r="T160" s="110"/>
      <c r="U160" s="110"/>
      <c r="V160" s="110"/>
      <c r="W160" s="110"/>
      <c r="X160" s="110"/>
      <c r="Y160" s="110"/>
      <c r="Z160" s="110"/>
      <c r="AA160" s="110"/>
      <c r="AB160" s="110"/>
    </row>
    <row r="161" spans="2:28" x14ac:dyDescent="0.25">
      <c r="B161" s="110"/>
      <c r="C161" s="110"/>
      <c r="D161" s="110"/>
      <c r="E161" s="110"/>
      <c r="F161" s="110"/>
      <c r="G161" s="110"/>
      <c r="H161" s="110"/>
      <c r="I161" s="110"/>
      <c r="J161" s="110"/>
      <c r="K161" s="110"/>
      <c r="L161" s="110"/>
      <c r="M161" s="110"/>
      <c r="N161" s="112"/>
      <c r="O161" s="110"/>
      <c r="P161" s="112"/>
      <c r="Q161" s="110"/>
      <c r="R161" s="110"/>
      <c r="S161" s="110"/>
      <c r="T161" s="110"/>
      <c r="U161" s="110"/>
      <c r="V161" s="110"/>
      <c r="W161" s="110"/>
      <c r="X161" s="110"/>
      <c r="Y161" s="110"/>
      <c r="Z161" s="110"/>
      <c r="AA161" s="110"/>
      <c r="AB161" s="110"/>
    </row>
    <row r="162" spans="2:28" x14ac:dyDescent="0.25">
      <c r="B162" s="110"/>
      <c r="C162" s="110"/>
      <c r="D162" s="110"/>
      <c r="E162" s="110"/>
      <c r="F162" s="110"/>
      <c r="G162" s="110"/>
      <c r="H162" s="110"/>
      <c r="I162" s="110"/>
      <c r="J162" s="110"/>
      <c r="K162" s="110"/>
      <c r="L162" s="110"/>
      <c r="M162" s="110"/>
      <c r="N162" s="112"/>
      <c r="O162" s="110"/>
      <c r="P162" s="112"/>
      <c r="Q162" s="110"/>
      <c r="R162" s="110"/>
      <c r="S162" s="110"/>
      <c r="T162" s="110"/>
      <c r="U162" s="110"/>
      <c r="V162" s="110"/>
      <c r="W162" s="110"/>
      <c r="X162" s="110"/>
      <c r="Y162" s="110"/>
      <c r="Z162" s="110"/>
      <c r="AA162" s="110"/>
      <c r="AB162" s="110"/>
    </row>
    <row r="173" spans="2:28" x14ac:dyDescent="0.25">
      <c r="K173" s="115"/>
    </row>
    <row r="174" spans="2:28" x14ac:dyDescent="0.25">
      <c r="K174" s="116"/>
    </row>
  </sheetData>
  <autoFilter ref="B6:BK162"/>
  <mergeCells count="6">
    <mergeCell ref="B5:I5"/>
    <mergeCell ref="U5:X5"/>
    <mergeCell ref="Y5:AB5"/>
    <mergeCell ref="J5:T5"/>
    <mergeCell ref="B3:D3"/>
    <mergeCell ref="E3:AB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PLANTA DE PERSONAL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Adelmo Garibello Rojas</dc:creator>
  <cp:lastModifiedBy>Diana Alessandra Blanco Bernal</cp:lastModifiedBy>
  <dcterms:created xsi:type="dcterms:W3CDTF">2019-12-19T15:00:38Z</dcterms:created>
  <dcterms:modified xsi:type="dcterms:W3CDTF">2020-09-14T14:16:57Z</dcterms:modified>
</cp:coreProperties>
</file>