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JURIDICA 2020\INVITACION 02 DE 2020 FERRETERIA\"/>
    </mc:Choice>
  </mc:AlternateContent>
  <bookViews>
    <workbookView xWindow="0" yWindow="0" windowWidth="28800" windowHeight="12330" activeTab="6"/>
  </bookViews>
  <sheets>
    <sheet name="EVALUACION JURIDICA" sheetId="1" r:id="rId1"/>
    <sheet name="EXPERIENCIA" sheetId="24" r:id="rId2"/>
    <sheet name="DOCUMENTOS" sheetId="26" r:id="rId3"/>
    <sheet name="EVALUACION INDICES" sheetId="27" r:id="rId4"/>
    <sheet name="INDICADORES" sheetId="28" r:id="rId5"/>
    <sheet name="DOCUMENTO" sheetId="29" r:id="rId6"/>
    <sheet name="RESUMEN" sheetId="25"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8" l="1"/>
  <c r="F9" i="28"/>
  <c r="E9" i="28"/>
  <c r="D9" i="28"/>
  <c r="C9" i="28"/>
  <c r="B9" i="28"/>
  <c r="G8" i="28"/>
  <c r="F8" i="28"/>
  <c r="E8" i="28"/>
  <c r="D8" i="28"/>
  <c r="C8" i="28"/>
  <c r="B8" i="28"/>
  <c r="G7" i="28"/>
  <c r="F7" i="28"/>
  <c r="E7" i="28"/>
  <c r="D7" i="28"/>
  <c r="C7" i="28"/>
  <c r="B7" i="28"/>
  <c r="G6" i="28"/>
  <c r="F6" i="28"/>
  <c r="E6" i="28"/>
  <c r="D6" i="28"/>
  <c r="C6" i="28"/>
  <c r="A2" i="28"/>
  <c r="E63" i="27"/>
  <c r="D61" i="27"/>
  <c r="D60" i="27"/>
  <c r="E61" i="27" s="1"/>
  <c r="E57" i="27"/>
  <c r="B55" i="27"/>
  <c r="E52" i="27"/>
  <c r="E50" i="27"/>
  <c r="D49" i="27"/>
  <c r="E46" i="27"/>
  <c r="B44" i="27"/>
  <c r="E41" i="27"/>
  <c r="D39" i="27"/>
  <c r="D38" i="27"/>
  <c r="E35" i="27"/>
  <c r="B33" i="27"/>
  <c r="E30" i="27"/>
  <c r="E28" i="27"/>
  <c r="E24" i="27"/>
  <c r="B22" i="27"/>
  <c r="E18" i="27"/>
  <c r="B18" i="27"/>
  <c r="E16" i="27"/>
  <c r="B15" i="27"/>
  <c r="E12" i="27"/>
  <c r="B10" i="27"/>
  <c r="E39" i="27" l="1"/>
  <c r="I50" i="24"/>
  <c r="I32" i="24" l="1"/>
  <c r="B3" i="27" l="1"/>
  <c r="I41" i="24" l="1"/>
  <c r="I25" i="24"/>
  <c r="I17" i="24"/>
</calcChain>
</file>

<file path=xl/sharedStrings.xml><?xml version="1.0" encoding="utf-8"?>
<sst xmlns="http://schemas.openxmlformats.org/spreadsheetml/2006/main" count="662" uniqueCount="340">
  <si>
    <t>EVALUACION JURIDICA</t>
  </si>
  <si>
    <t xml:space="preserve">2.1.1. CARTA DE PRESENTACIÓN DE LA OFERTA </t>
  </si>
  <si>
    <t xml:space="preserve">Las personas naturales deberán presentar fotocopia de la cédula de ciudadanía. En el caso de ser comerciantes deberán presentar copia del Registro Mercantil.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</si>
  <si>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</si>
  <si>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CUMPLE</t>
  </si>
  <si>
    <t>N/A</t>
  </si>
  <si>
    <t>copia de la CC del Representante Legal</t>
  </si>
  <si>
    <t>RESULTADO</t>
  </si>
  <si>
    <t>2.1.2.1 EXISTENCIA Y REPRESENTACIÓN LEGAL</t>
  </si>
  <si>
    <t>2.1.4 GARANTÍA DE SERIEDAD DE LA OFERTA</t>
  </si>
  <si>
    <t>2.1.10 INSCRIPCIÓN EN EL REGISTRO INTERNO DE PROVEEDORES DE LA EMPRESA</t>
  </si>
  <si>
    <t>Vo.Bo. SANDRA MILENA CUBILLOS GONZALEZ</t>
  </si>
  <si>
    <t>VERIFICACION TOTAL</t>
  </si>
  <si>
    <t>VERIFICACION FINANCIERA</t>
  </si>
  <si>
    <t>VERIFICACIÓN TÉCNICA</t>
  </si>
  <si>
    <t>VERIFICACION JURÍDICA</t>
  </si>
  <si>
    <t xml:space="preserve">La carta de presentación de la OFERTA, deberá ser diligenciada de acuerdo al Formulario No. 1 adjunto a las condiciones de contratación, firmada por el OFERENTE.
</t>
  </si>
  <si>
    <t>2.1.2.1 PERSONAS JURÍDICAS NACIONALES O EXTRANJERAS CON DOMICILIO O SUCURSAL EN COLOMBIA</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</si>
  <si>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</si>
  <si>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 xml:space="preserve">2.1.2.3. PERSONAS NATURALES </t>
  </si>
  <si>
    <t xml:space="preserve">El OFERENTE, podrá presentar certificación expedida por la Contraloría General de la República, en la cual conste que el proponente y el Representante Legal de la firma o firmas no se encuentran reportados en el Boletín de Responsables Fiscales.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proponentes no se encuentren reportados en el Boletín de Responsables Fiscales que expide la Contraloría General de la República.
</t>
  </si>
  <si>
    <t>2.1.6 ANTECEDENTES DISCIPLINARIOS DE LA PROCURADURÍA GENERAL DE LA NACIÓN</t>
  </si>
  <si>
    <t xml:space="preserve">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
</t>
  </si>
  <si>
    <t>2.1.7 ANTECEDENTES JUDICIALES</t>
  </si>
  <si>
    <t>2.1.8 REGISTRO UNICO TRIBUTARIO (RUT)</t>
  </si>
  <si>
    <t>El OFERENTE deberá presentar con la OFERTA, fotocopia del Registro Único Tributario</t>
  </si>
  <si>
    <t xml:space="preserve">2.1.11 CERTIFICACIÓN DE PARAFISCALES LEY 789 DE 2002 Y LEY 828 DE 2003 </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</si>
  <si>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</si>
  <si>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FOLIO 1-2</t>
  </si>
  <si>
    <t>8. Nombre, firma y cargo de quien expide la certificación.</t>
  </si>
  <si>
    <t>7. Valor del contrato (incluyendo adiciones en valor).</t>
  </si>
  <si>
    <t xml:space="preserve">6. Indicación de cumplimiento y calidad a satisfacción. 
</t>
  </si>
  <si>
    <t xml:space="preserve">5. Fecha de inicio y terminación (día, mes y año).
</t>
  </si>
  <si>
    <t>4. Objeto del contrato.</t>
  </si>
  <si>
    <t>3. Número del contrato.</t>
  </si>
  <si>
    <t>2. Nombre o razón social del contratista.</t>
  </si>
  <si>
    <t>No.</t>
  </si>
  <si>
    <t>1. Nombre o razón social del contratante, dirección y teléfono.</t>
  </si>
  <si>
    <t>2.1.2.5 CONSORCIO O UNIÓN TEMPORAL</t>
  </si>
  <si>
    <t xml:space="preserve">Si EL OFERENTE presenta propuesta en Consorcio o Unión Temporal, de conformidad con lo señalado en el artículo 7o. de la Ley 80 de 1993, deberá diligenciar debidamente los Formularios 2 o 3 de las presentes condiciones de contratación, especificando:  </t>
  </si>
  <si>
    <t>FOLIO 3-5</t>
  </si>
  <si>
    <t>2.1.9 INHABILIDADES E INCOMPATIBILIDADES</t>
  </si>
  <si>
    <t xml:space="preserve">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</si>
  <si>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2386 DE 2015</t>
  </si>
  <si>
    <t>MA-0032303</t>
  </si>
  <si>
    <t>CENTRAL DE HERRAMIENTAS DE COLOMBIA SAS</t>
  </si>
  <si>
    <t>BRAND CENTER LTDA</t>
  </si>
  <si>
    <t>TORORIENTE SAS</t>
  </si>
  <si>
    <t>A SATISFACCION</t>
  </si>
  <si>
    <t>NEREYDA SAYUDYS GOMEZ BARRAZA</t>
  </si>
  <si>
    <t>100 PUNTOS SOBRE 100 PUNTOS</t>
  </si>
  <si>
    <t>31/10/2013 AL 31/12/2015</t>
  </si>
  <si>
    <t>COMPRA DE MATERIALES DE FERRETERIA Y HERRAMIENTAS PARA REFINERIA CARTAGENA CON 2 OPCIONES DE PRORROGA CADA UNA DE 1 AÑO ES DECIR 365 DIAS CALENDARIOS</t>
  </si>
  <si>
    <t>ECOPETROL
FOLIO 93</t>
  </si>
  <si>
    <t>ROCIO DEL PILAR MURILLO MONTES - TECNICO 07 DESPACHO REGIONAL SANTANDER</t>
  </si>
  <si>
    <t>EJECUTADO Y FINALIZADO</t>
  </si>
  <si>
    <t>15/09/2015 AL 20/02/2016</t>
  </si>
  <si>
    <t>CONTRATAR EL SUMINISTRO DE ELEMENTOS DE FERRETERIA PARA ATENDER LAS SOLICITUDES Y REQUERIMIENTOS DEL GRUPO ADMINISTRATIVO MIXTO DE LA DIRECCIÓN REGIONAL SANTANDER</t>
  </si>
  <si>
    <t>VERIFICACIÓN EXPERIENCIA</t>
  </si>
  <si>
    <t>OFERENTE</t>
  </si>
  <si>
    <t>FOLIO 21-22</t>
  </si>
  <si>
    <t>FOLIO 23-24</t>
  </si>
  <si>
    <t>FOLIO 26</t>
  </si>
  <si>
    <t>FOLIO 10 CUMPLE</t>
  </si>
  <si>
    <t>FOLIO 11-18</t>
  </si>
  <si>
    <t>FOLIO 6-7</t>
  </si>
  <si>
    <t>FOLIO 15</t>
  </si>
  <si>
    <t>FOLIO 14</t>
  </si>
  <si>
    <t>FOLIO 3</t>
  </si>
  <si>
    <t>VERIFICACION EN LA AUDIENCIA CON LA OFERTA ECONOMICA</t>
  </si>
  <si>
    <t xml:space="preserve"> CUMPLE</t>
  </si>
  <si>
    <t>EVALUACION DOCUMENTOS</t>
  </si>
  <si>
    <t>SUMINISTRO DE MATERIALES DE FERRETERIA Y CONSTRUCCION Y ARRENDAMIENTO DE MAQUINARIA Y EQUIPOS PARA EL MANTENIMIENTO Y REPARACIONES LOCATIVAS DE LA EMPRESA DE LICORES DE CUNIDNAMARCA</t>
  </si>
  <si>
    <t>Activo total</t>
  </si>
  <si>
    <t>SI</t>
  </si>
  <si>
    <t>Pasivo total</t>
  </si>
  <si>
    <t>(-) Pasivo corriente</t>
  </si>
  <si>
    <t>Activo corriente</t>
  </si>
  <si>
    <t>Pasivo corriente</t>
  </si>
  <si>
    <t xml:space="preserve">  CUMPLE</t>
  </si>
  <si>
    <t>NO</t>
  </si>
  <si>
    <t>&lt;=60%</t>
  </si>
  <si>
    <t>&gt; = 1,5</t>
  </si>
  <si>
    <t>ENDEUDAMIENTO</t>
  </si>
  <si>
    <t>CAPITAL DE TRABAJO</t>
  </si>
  <si>
    <t>LIQUIDEZ</t>
  </si>
  <si>
    <t>OBTENIDO POR</t>
  </si>
  <si>
    <t>INDICADORES FINANCIEROS</t>
  </si>
  <si>
    <t>CUMPLE - HABILITADO</t>
  </si>
  <si>
    <t>INVITACION ABIERTA No. 002 DE  2020</t>
  </si>
  <si>
    <t>VICARTEHZ  SAS</t>
  </si>
  <si>
    <t>BRAND CENTER  SAS</t>
  </si>
  <si>
    <t>CENTRAL DE  HERRAMIENTAS DE COLOMBIA  SAS</t>
  </si>
  <si>
    <t xml:space="preserve">TORORIENTE SAS </t>
  </si>
  <si>
    <t>INVERSIONES  MEGAFER  SAS</t>
  </si>
  <si>
    <t>FOLIO 13 CUMPLE</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</si>
  <si>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Nota: Los OFERENTES no favorecidos podrán solicitar la devolución del original de la Garantía de Seriedad o de la Garantía Bancaria, una vez adjudicada la presente Invitación.
</t>
  </si>
  <si>
    <t>2.1.5. CERTIFICACION EXPEDIDA  POR LA CONTRALORIA  GENERAL DE LA REPUBLICA</t>
  </si>
  <si>
    <t>FOLIOS  11-12</t>
  </si>
  <si>
    <t xml:space="preserve">* CUMPLE - se  verifico en página </t>
  </si>
  <si>
    <t xml:space="preserve"> 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
</t>
  </si>
  <si>
    <t>FOLIOS  8 - 9</t>
  </si>
  <si>
    <t>INVITACION ABIERTA No. 002 de 2020</t>
  </si>
  <si>
    <t>FOLIO 3-4</t>
  </si>
  <si>
    <t xml:space="preserve">N/A </t>
  </si>
  <si>
    <t>FOLIOS 19-20</t>
  </si>
  <si>
    <t>FOLIO -25</t>
  </si>
  <si>
    <t>SE VERIFICA EN PAGINA</t>
  </si>
  <si>
    <t>FOLIO 5-6</t>
  </si>
  <si>
    <t>FOLIOS 16-17</t>
  </si>
  <si>
    <t>FOLIOS 18-19</t>
  </si>
  <si>
    <t>FOLIO 23</t>
  </si>
  <si>
    <t>FOLIO 24</t>
  </si>
  <si>
    <t>SE VERIFICO  EN  PAGINA</t>
  </si>
  <si>
    <t>FOLIOS 25 AL 38</t>
  </si>
  <si>
    <t xml:space="preserve">CUMPLE
</t>
  </si>
  <si>
    <t>FOLIOS 1 -2</t>
  </si>
  <si>
    <t>FOLIOS 3 AL 8</t>
  </si>
  <si>
    <t>FOLIO 9 CUMPLE</t>
  </si>
  <si>
    <t>FOLIO 142</t>
  </si>
  <si>
    <t>FOLIOS 17-18</t>
  </si>
  <si>
    <t>FOLIOS 15-16</t>
  </si>
  <si>
    <t>FOLIO 10-12</t>
  </si>
  <si>
    <t>FOLIO 1</t>
  </si>
  <si>
    <t>FOLIO 13-14</t>
  </si>
  <si>
    <t>FOLIO 4 AL 7</t>
  </si>
  <si>
    <t>FOLIO-11- CUMPLE</t>
  </si>
  <si>
    <t>FOLIOS 15  Y 16</t>
  </si>
  <si>
    <t>FOLIO 19</t>
  </si>
  <si>
    <t>FOLIO 20</t>
  </si>
  <si>
    <t>SE  VERIFICO  EN PAGINA</t>
  </si>
  <si>
    <t xml:space="preserve">FOLIO 10-10A </t>
  </si>
  <si>
    <t>FOLIO 16 Y 17</t>
  </si>
  <si>
    <t>FOLIO 5 AL 9</t>
  </si>
  <si>
    <t>FOLIO 8 AL 12</t>
  </si>
  <si>
    <t xml:space="preserve">CUMPLE </t>
  </si>
  <si>
    <t>FOLIOS 20  AL 22</t>
  </si>
  <si>
    <t>FOLIOS 12 AL 14</t>
  </si>
  <si>
    <t xml:space="preserve">FOLIOS 17 Y 18 </t>
  </si>
  <si>
    <t>SERVICIO NACIONAL DE APRENDIZAJE (SENA)
FOLIO 122 AL 134</t>
  </si>
  <si>
    <r>
      <rPr>
        <b/>
        <sz val="11"/>
        <color theme="1"/>
        <rFont val="Calibri"/>
        <family val="2"/>
        <scheme val="minor"/>
      </rPr>
      <t>3.2. EXPERIENCIA DEL OFERENTE</t>
    </r>
    <r>
      <rPr>
        <sz val="11"/>
        <color theme="1"/>
        <rFont val="Calibri"/>
        <family val="2"/>
        <scheme val="minor"/>
      </rPr>
      <t xml:space="preserve">
La experiencia específica se acreditará con la presentación de mínimo 3 certificaciones con entidades privadas o públicas, cuyo valor SUMADO sea igual o superior al presupuesto oficial. $ 150'000.000
</t>
    </r>
  </si>
  <si>
    <t>MINISTERIO DE DEFENSA NACIONAL
FOLIO 80</t>
  </si>
  <si>
    <t>086-CENAC CONVENIOS 2018</t>
  </si>
  <si>
    <t>ADQUISICION DE MATERIALES DE CONSTRUCCIÓN,  CON DESTINO  A LAS  UNIDADES : DIV2, BICAL, BILUD,BIRIC,BISUC, UNEBE 7, BITER7,BIALB,BR7,BITER27,BITER12,GMRIN,BR5,BR1,BAADA2,BITER5, BAEEV21,BAEEV06, BIJOS, BIGUE,BIJUA, BIRNA, BISAN,BAEEV7, BICAB, BAEEV19, Y BIBOM, CON CARGO  A LOS APOYOS OTORGADOS MEDIANTE LOS  CONVENIOS No. 03-2017, 16-054,13-2017,16033, 16-06, 13-015 y 16-009, SUSCRITOS  ENTRE  EL  MINISTERIO DE  DEFENSA  NACIONAL - EJERCITO NACIONAL  CON LAS  EMPRESA  REFERIDAS  DE LOS  SECTORES  DE  HIDROCARBUROS , ENERGETICO, VIASL  Y MINERO.</t>
  </si>
  <si>
    <t>13/09/2018 AL 28/10/2018</t>
  </si>
  <si>
    <t>046-DIADQ- CADCO- CENACV/CIO-2018</t>
  </si>
  <si>
    <t>SUMINISTRO DE MATERIALES DE CONSTRUCCIÓN  Y ELEMENTOS DE FERRETERIA  PARA  LAS  UNIDADES  CENTRALIZADAS POR LA  CENAC  VILLAVICENCIO  VIGENCIA 2018</t>
  </si>
  <si>
    <t>25/04/2018 AL 15/12/2018</t>
  </si>
  <si>
    <t xml:space="preserve">MY  JOSE  ALEJANDRO  TORRES   CESPEDES JEFE  DE  CONTRATACION  CENAC REGION  VILLAVICENCIO </t>
  </si>
  <si>
    <t>336-2017</t>
  </si>
  <si>
    <t>18/10/2017 AL 31/07/2018</t>
  </si>
  <si>
    <t>TENIENTE CORONEL  VERONICA PEDRAZA  MARTINEZ  DIRECTORA  ADMINISTRATIVA  Y FINANCIERA CGFM</t>
  </si>
  <si>
    <t>INVERSIONES  MEGAFER SAS</t>
  </si>
  <si>
    <t>ORDENES  DE  COMPRA  VARIAS</t>
  </si>
  <si>
    <t>SUMINISTRO DE  MATERIALES DE  DIFERENTES  LINEAS  COMO  HERRAMIENTAS, ELECTRICOS, PINTURS, MANILAS, TUBERIAS,  MATERIAL DE  CONSTRUCCION ETC.</t>
  </si>
  <si>
    <t>01/01/2019 AL 31/01/2019</t>
  </si>
  <si>
    <t xml:space="preserve">INGENIERO  CAMILO   EDUARDO  HERNANDEZ M  JEFE DEL DEPARTAMENTO  DE  MATERIALES  ( E ) </t>
  </si>
  <si>
    <t>ISMOCOL S.A.                                          FOLIOS DEL   37 AL 41</t>
  </si>
  <si>
    <t>VICARTECHZ S.A.S</t>
  </si>
  <si>
    <t>VICARTECHZ SAS</t>
  </si>
  <si>
    <t>169- BASCO-BAMCE - 2015</t>
  </si>
  <si>
    <t>ADQUISICION DE  OTROS  MATERIALES  Y SUMINISTRO  ( INSUMOS) CON DESTINO  A  LA  PLANTA  DE  ENSAMBLE Y BANCOS  DE MANTENIMIENTO  DEL BATALLON  DE  MANTENIMIENTO  DE  COMUNICACIONES  CORONEL  CARLOS  HOLGUIN MALLARINO</t>
  </si>
  <si>
    <t>22/06/2015 AL 07/08/2015</t>
  </si>
  <si>
    <t>EXELENTE</t>
  </si>
  <si>
    <t xml:space="preserve">JHON FREDY  LOPEZ  GUTIERREZ COMANDANTE  DEL BATALLON DE  APOYO  Y SERVICIOS  PARA LAS  COMUNICACIONES </t>
  </si>
  <si>
    <t>ETI - 102-2013</t>
  </si>
  <si>
    <t>COMPRA  - VENTA  Y SUMINISTRO DE  EQUIPOS  DE  ELECTRONICA- ELECTRICOS - DATOS - CABLES- CONECTORES - FERRETERIA</t>
  </si>
  <si>
    <t>25/07/2013 AL 05/09/2013</t>
  </si>
  <si>
    <t>FUERZAS  MILITARES DE  COLOMBIA  EJERCITO NACIONAL  FOLIOS  DEL 55 AL 57</t>
  </si>
  <si>
    <t>ELECTRONICA  TELEINDUSTRIAL LTDA- FOLIOS 58 -59</t>
  </si>
  <si>
    <t>ETI  - 0048 -2018</t>
  </si>
  <si>
    <t>SUMINISTRO DE  MATERIAL  ELECTRICO , ILUMINACION, PROTECCION DE  CIRCUITOS  FERRETERIA,  SEGURIDAD  ELECTRICA, DISTRIBUCION ELECTRICA, CABLES Y ACCESORIOS</t>
  </si>
  <si>
    <t>03/02/2018 AL 31/12/2018</t>
  </si>
  <si>
    <t>SOLO FRENOS  LA PRECISION SAS</t>
  </si>
  <si>
    <t>PC -055 -2018</t>
  </si>
  <si>
    <t>12/02/2018 AL 12/07/2018</t>
  </si>
  <si>
    <t>BLANCA  ELISA  LEON  BUITRAGO  REPRESENTANTE  LEGAL  DE  SOLO FRENOS  LA PRECISION SAS</t>
  </si>
  <si>
    <t>CENTRO DE  DESARROLLO  AGROEMPRESARIAL  SENA  REGIONAL  CUNDINAMARCA</t>
  </si>
  <si>
    <t>2310-2018</t>
  </si>
  <si>
    <t>31/08/2018 AL 28/12/2018</t>
  </si>
  <si>
    <t>LEONORA  BARRAGAN  BEDOYA  SUBDIRECTORA CENTRO DE  DESARROLLO  AGROEMPRESARIAL</t>
  </si>
  <si>
    <t xml:space="preserve">JORGE  MARIO  RODRIGUEZ  DELVASTO Y/O COMERCIALIZADORA  GRAN GUAVIARE </t>
  </si>
  <si>
    <t>045 - 2013</t>
  </si>
  <si>
    <t xml:space="preserve">SUMINISTRO DE ELEMENTOS  DE  FERRETERIA  Y MATERIALES  DE   CONSTRUCCION  ELECTRICOS,   PINTURAS, CARPINTERIA, PLOMERIA  Y ALBAÑILERIA,  DE  ACUERDO  CON LAS  ESPECIFICACIONES  - FICHA  TECNICA  Y PRECIOS  DE REFERENCFIA, ESTABLECIDOS EN EL ANEXO  UNICO , EL CUAL FORMA PARTE  INTEGRAL  DEL  CONTRATO   </t>
  </si>
  <si>
    <t xml:space="preserve">CORONEL  MARTHA LEONOR  GUIO  VANEGAS  DIRECTORA  CENTRAL  ADMINISTRATIVA Y CONTABLE  ESPECIALIZADA  CENAC CONVENIOS </t>
  </si>
  <si>
    <t>MINISTERIO DE DEFENSA NACIONAL- COMANDO  GENERAL  FUERZAS MILITARES  EJERCITO NACIONAL  - CENTRAL ADMINISTRATIVA  Y CONTABLE  REGIONAL  VILLAVICENCIO
FOLIO 81</t>
  </si>
  <si>
    <t>MINISTERIO DE DEFENSA NACIONAL COMANDO  GENERAL DE LAS FUERZAS  MILITARES  SUBJEFATURA  DE ESTADO MAYOR  ADMINISTRATIVA INSTITUCIONAL  DIRECCION ADMINISTRATIVA Y FINANCIERA AREA DE  CONTRATACION
FOLIO 82</t>
  </si>
  <si>
    <t>SUMINISTRO  DE INSUMOS  DE FERRETERIA, CONSTRUCCION, REPUESTOS, HERRAMIENTAS Y MAQUINARIA  PARA EL MANTENIMIENTO  DE EQUIPOS  ELECTRICOS, ELECTRONICOS, HIDRAULICOS Y MECANICOS  PERTENECIENTES A  LOS  TALLERES  UBICADOS  EN LAS  SEDES  DE  BOGOTA Y  TUNJA</t>
  </si>
  <si>
    <t>SUMINISTRO DE  ELEMENTOS DE  FERRETERIA  PARA EL MANTENIMIENTO  PREVENTIVO Y CORRECTIVO  DE LA INFRAESTRUCTURA FISICA  DEL CENTRO  DE  DESARROLLO  EMPRESARIAL  Y SUBSEDES ADSCRITAS AL SENA  DE CHIA  REGIONAL CUNDINAMARCA</t>
  </si>
  <si>
    <t xml:space="preserve">SUMINISTRO DE  MATERIAL  DE  CONSTRUCCION  Y ELEMENTOS  DE  FERRETERIA  PARA LA ADECUACION  DE  LAS  INSTAALCIONES  DE LAS  BODEGAS  DE  LA  CALLE  16  No. 3-28  DE LA  CIUDAD  DE  INIRIDA  DEPARTAMENTO  DEL GUANIA </t>
  </si>
  <si>
    <t>05/03/2013 AL 05/06/2013</t>
  </si>
  <si>
    <t>EXCELENTE</t>
  </si>
  <si>
    <t>JORGE  MARIO RODRIGUEZ DELVASTO  REPRESENTANTE  LEGAL  DE  COMERCIALIZADORA  GRAN GUAVIARE</t>
  </si>
  <si>
    <t>INVITACIÓN ABIERTA No 002  DE 2020</t>
  </si>
  <si>
    <t>INDICADOR</t>
  </si>
  <si>
    <t>FORMULA</t>
  </si>
  <si>
    <t>INDICE EXIGIDO</t>
  </si>
  <si>
    <t>ACTIVO CORRIENTE/PASIVO CORRIENTE</t>
  </si>
  <si>
    <t>&gt; = 1,50</t>
  </si>
  <si>
    <t>CAPITAL DE TRABAJO: mayor o igual al 50 % Presupuesto oficial que es de $150.000.000 incluido IVA</t>
  </si>
  <si>
    <t>ACTIVO CORRIENTE-PASIVO CORRIENTE</t>
  </si>
  <si>
    <t xml:space="preserve">$ 150.000.000 </t>
  </si>
  <si>
    <t>NIVEL DE ENDEUDAMIENTO</t>
  </si>
  <si>
    <t>PASIVO TOTAL/ACTIVO TOTAL *100</t>
  </si>
  <si>
    <t xml:space="preserve">       &lt;=60%</t>
  </si>
  <si>
    <t>Se procede a evaluar los indicadores financieros que arrojan el siguiente resultado:</t>
  </si>
  <si>
    <t>En Col $</t>
  </si>
  <si>
    <t xml:space="preserve">              923.596.704 </t>
  </si>
  <si>
    <t xml:space="preserve">                                    2,97 </t>
  </si>
  <si>
    <t xml:space="preserve">              310.754.649 </t>
  </si>
  <si>
    <t xml:space="preserve">                 612.842.055,00 </t>
  </si>
  <si>
    <t xml:space="preserve">              446.209.104 </t>
  </si>
  <si>
    <t>44,58%</t>
  </si>
  <si>
    <t xml:space="preserve">          1.001.004.447 </t>
  </si>
  <si>
    <t>CENTRAL DE HERRAMIENTAS DE COLOMBIA S.A.S</t>
  </si>
  <si>
    <t xml:space="preserve">          1.294.781.401 </t>
  </si>
  <si>
    <t xml:space="preserve">              436.508.154 </t>
  </si>
  <si>
    <t xml:space="preserve">                858.273.247,00 </t>
  </si>
  <si>
    <t xml:space="preserve">              561.192.580 </t>
  </si>
  <si>
    <t>39,17%</t>
  </si>
  <si>
    <t xml:space="preserve">          1.432.810.117 </t>
  </si>
  <si>
    <t>INVERSIONES MEGAFER S.A.S</t>
  </si>
  <si>
    <t xml:space="preserve">              352.170.000 </t>
  </si>
  <si>
    <t xml:space="preserve">                                    2,48 </t>
  </si>
  <si>
    <t xml:space="preserve">              142.078.132 </t>
  </si>
  <si>
    <t xml:space="preserve">              210.091.868,00 </t>
  </si>
  <si>
    <t xml:space="preserve">          5.087.175.000 </t>
  </si>
  <si>
    <t>94,81%</t>
  </si>
  <si>
    <t xml:space="preserve">          5.365.876.000 </t>
  </si>
  <si>
    <t>BRAND CENTER S.A.S</t>
  </si>
  <si>
    <t xml:space="preserve">          5.699.225.000 </t>
  </si>
  <si>
    <t xml:space="preserve">                                    5,22 </t>
  </si>
  <si>
    <t xml:space="preserve">          1.092.185.000 </t>
  </si>
  <si>
    <t xml:space="preserve">           4.607.040.000,00 </t>
  </si>
  <si>
    <t xml:space="preserve">          2.057.535.000 </t>
  </si>
  <si>
    <t>26,84%</t>
  </si>
  <si>
    <t xml:space="preserve">          7.666.871.000 </t>
  </si>
  <si>
    <t xml:space="preserve">TORORIENTE S.A.S </t>
  </si>
  <si>
    <t xml:space="preserve">              295.814.077 </t>
  </si>
  <si>
    <t xml:space="preserve">                                 74,11 </t>
  </si>
  <si>
    <t xml:space="preserve">                    3.991.450 </t>
  </si>
  <si>
    <t xml:space="preserve">               291.822.627,00 </t>
  </si>
  <si>
    <t>1,17%</t>
  </si>
  <si>
    <t xml:space="preserve">              341.286.477 </t>
  </si>
  <si>
    <t>Vo. Bo. MARIA  ELIZABETH  VALERO RICO</t>
  </si>
  <si>
    <t xml:space="preserve">               Subgerente Administrativa</t>
  </si>
  <si>
    <t>Vo.B. RUTH  MARINA  NOVOA   HERRERA</t>
  </si>
  <si>
    <t xml:space="preserve">          Subgerente Finaciera</t>
  </si>
  <si>
    <t xml:space="preserve">              Jefe  Oficina  Gestión Contractual</t>
  </si>
  <si>
    <t>VICARTEHZ SAS</t>
  </si>
  <si>
    <t>SOLICITADOS</t>
  </si>
  <si>
    <t>&gt; = al 50% Presupuesto oficial que es de 150.000.000</t>
  </si>
  <si>
    <t>presupuesto oficial $150.000.000</t>
  </si>
  <si>
    <t xml:space="preserve"> </t>
  </si>
  <si>
    <t xml:space="preserve"> NO CUMPLE</t>
  </si>
  <si>
    <t>FECHA:</t>
  </si>
  <si>
    <t>Cota, Cundinamarca marzo 04 de 2020</t>
  </si>
  <si>
    <t>PARA:</t>
  </si>
  <si>
    <t>Jefe de Oficina de Gestión Contractual: Dra. Sandra Milena Cubillos González</t>
  </si>
  <si>
    <t>DE:</t>
  </si>
  <si>
    <t>Subgerente Financiera</t>
  </si>
  <si>
    <t>ASUNTO:</t>
  </si>
  <si>
    <t>Invitación abierta No. 002/20,” Suministro de materiales de ferretería y construcción y arrendamiento de maquinaria y equipos para el mantenimiento y reparaciones locativas de la Empresa de Licores de Cundinamarca”.</t>
  </si>
  <si>
    <t>Respetada Doctora Sandra Milena;</t>
  </si>
  <si>
    <t>De acuerdo con lo solicitado en el Comité de evaluación, se procede a analizar los requisitos financieros de la invitación abierta No. 002 de 2020, así:</t>
  </si>
  <si>
    <t xml:space="preserve">TORORIENTE S.A.S  </t>
  </si>
  <si>
    <t xml:space="preserve">1.- CAPACIDAD FINANCIERA </t>
  </si>
  <si>
    <t>A.- Para las personas naturales y jurídicas que no cuenten con Registro Único de Proponentes: Para estos efectos, el proponente debe presentar información financiera con corte no anterior a 31 de diciembre de 2018. Si la empresa cuenta con RUP vigente podrá presentarlo siempre y cuando la información financiera haya sido reportada a la fecha mencionada. B.- Si el proponente cuenta con Registro Único de Proponentes: Para estos efectos, si el proponente cuenta con el certificado  del Registro Único de Proponentes (RUP) vigente y en firme, y con información financiera con corte no anterior a 31 de diciembre de 2018, podrá presentarlo a fin de cumplir con el numeral anterior siempre y cuando se encuentre en el reporte a corte 31 de diciembre de 2018;  fueron presentados de acuerdo a lo especificado así:</t>
  </si>
  <si>
    <t>EVALUACIÓN DE DOCUMENTOS</t>
  </si>
  <si>
    <t xml:space="preserve"> SI </t>
  </si>
  <si>
    <t xml:space="preserve"> NO </t>
  </si>
  <si>
    <t>Realizada la verificación financiera de los requisitos establecidos como habilitantes se señala que:</t>
  </si>
  <si>
    <t>La Razón de Liquidez es de 2.97 veces</t>
  </si>
  <si>
    <t>El índice de Endeudamiento de 44.58 %</t>
  </si>
  <si>
    <t>(CUMPLE)</t>
  </si>
  <si>
    <t xml:space="preserve">Capital de Trabajo: $612.842.055     </t>
  </si>
  <si>
    <t>El índice de Endeudamiento de 39.17 %</t>
  </si>
  <si>
    <t>Capital de Trabajo: $858.273.247</t>
  </si>
  <si>
    <t>La Razón de Liquidez es de 2.48 veces</t>
  </si>
  <si>
    <t>El índice de Endeudamiento de 94.81 %</t>
  </si>
  <si>
    <t>Capital de Trabajo: $210.091.868</t>
  </si>
  <si>
    <t>El indicador de Capital Trabajo refleja un $210.091.868 pesos colombianos, por encima de lo establecido en la invitación abierta que es de &gt;=al 50 % del presupuesto oficial de $150.000.000 que sería de $75.000.000.</t>
  </si>
  <si>
    <t>La Razón de Liquidez es de 5.22 veces</t>
  </si>
  <si>
    <t>El índice de Endeudamiento de 26.84 %</t>
  </si>
  <si>
    <t>Capital de Trabajo: $4.607.040.000</t>
  </si>
  <si>
    <t>La Razón de Liquidez es de 74.11 veces</t>
  </si>
  <si>
    <t>El índice de Endeudamiento de 1.17 %</t>
  </si>
  <si>
    <t>Capital de Trabajo: $291.822.627</t>
  </si>
  <si>
    <t>8- HABILITADOS:</t>
  </si>
  <si>
    <t>9.- NO HABILITADOS</t>
  </si>
  <si>
    <t>Cordialmente,</t>
  </si>
  <si>
    <t>RUTH MARINA NOVOA HERRERA</t>
  </si>
  <si>
    <t>La presente evaluación tiene por objeto determinar la calificación de los proponentes teniendo en cuenta lo señalado en la Invitación Abierta No. 002  de 2020 Numeral 2.2.1 Documento Capacidad Financiera Ítems A.-Para las personas naturales y jurídicas que no cuenten con Registro Único de Proponentes y B.-Si el proponente cuenta con Registro Único de Proponentes” y, en consecuencia, determinar la propuesta más beneficiosa para la ELC.</t>
  </si>
  <si>
    <t xml:space="preserve">(CUMPLE)  </t>
  </si>
  <si>
    <r>
      <rPr>
        <b/>
        <sz val="11"/>
        <color theme="1"/>
        <rFont val="Calibri"/>
        <family val="2"/>
        <scheme val="minor"/>
      </rPr>
      <t>7.- TORORIENTE S.A.S</t>
    </r>
    <r>
      <rPr>
        <sz val="11"/>
        <color theme="1"/>
        <rFont val="Calibri"/>
        <family val="2"/>
        <scheme val="minor"/>
      </rPr>
      <t xml:space="preserve">. </t>
    </r>
    <r>
      <rPr>
        <b/>
        <sz val="11"/>
        <color theme="1"/>
        <rFont val="Calibri"/>
        <family val="2"/>
        <scheme val="minor"/>
      </rPr>
      <t>Con Nit No. 900381900-2</t>
    </r>
    <r>
      <rPr>
        <sz val="11"/>
        <color theme="1"/>
        <rFont val="Calibri"/>
        <family val="2"/>
        <scheme val="minor"/>
      </rPr>
      <t xml:space="preserve"> presenta la Información Financiera a diciembre 31 de 2018, según certificación de la Cámara de Comercio de Bogotá sede virtual con Código de verificación No. A201513613C36F  del 24 de febrero de 2020, reflejando los siguientes indicadores financieros:</t>
    </r>
  </si>
  <si>
    <r>
      <rPr>
        <b/>
        <sz val="11"/>
        <color theme="1"/>
        <rFont val="Calibri"/>
        <family val="2"/>
        <scheme val="minor"/>
      </rPr>
      <t>6.- BRAND CENTER S.A.S Con Nit No. 830.109.420-1</t>
    </r>
    <r>
      <rPr>
        <sz val="11"/>
        <color theme="1"/>
        <rFont val="Calibri"/>
        <family val="2"/>
        <scheme val="minor"/>
      </rPr>
      <t xml:space="preserve"> presenta la Información Financiera a diciembre 31 de 2018, según certificación de la Cámara de Comercio de Bogotá sede virtual con Código de verificación No. A20098147921FB  del 06 de febrero de 2020, reflejando los siguientes indicadores financieros:</t>
    </r>
  </si>
  <si>
    <r>
      <rPr>
        <b/>
        <sz val="11"/>
        <color theme="1"/>
        <rFont val="Calibri"/>
        <family val="2"/>
        <scheme val="minor"/>
      </rPr>
      <t>5.-</t>
    </r>
    <r>
      <rPr>
        <sz val="11"/>
        <color theme="1"/>
        <rFont val="Calibri"/>
        <family val="2"/>
        <scheme val="minor"/>
      </rPr>
      <t xml:space="preserve"> </t>
    </r>
    <r>
      <rPr>
        <b/>
        <sz val="11"/>
        <color theme="1"/>
        <rFont val="Calibri"/>
        <family val="2"/>
        <scheme val="minor"/>
      </rPr>
      <t>INVERSIONES MEGAFER S.A.S. con Nit: 900.966.914-7</t>
    </r>
    <r>
      <rPr>
        <sz val="11"/>
        <color theme="1"/>
        <rFont val="Calibri"/>
        <family val="2"/>
        <scheme val="minor"/>
      </rPr>
      <t xml:space="preserve"> presenta el Estado de la Situación Financiera comparativo a diciembre 31 de 2018, firmados por el Representante Legal Señor Fredy Alejandro Pachón Núñez, la señora Liliana García Contadora Pública con T.P. No. 250834-T y el señor Rafael Méndez Revisor Fiscal con T.P.No. 12765-T y refleja los siguientes indicadores:</t>
    </r>
  </si>
  <si>
    <r>
      <rPr>
        <b/>
        <sz val="11"/>
        <color theme="1"/>
        <rFont val="Calibri"/>
        <family val="2"/>
        <scheme val="minor"/>
      </rPr>
      <t>4.- CENTRAL DE HERRAMIENTAS DE COLOMBIA S.A.S  con NIT No. 804.007.537-1</t>
    </r>
    <r>
      <rPr>
        <sz val="11"/>
        <color theme="1"/>
        <rFont val="Calibri"/>
        <family val="2"/>
        <scheme val="minor"/>
      </rPr>
      <t xml:space="preserve"> presenta el Estado de la Situación Financiera a diciembre 31 de 2018, según la Cámara de Comercio de Bucaramanga generado a través de la plataforma virtual con el Código de Verificación No. JPOR181C7E del 09 de febrero de 2020 y refleja los siguientes resultados de indicadores:</t>
    </r>
  </si>
  <si>
    <r>
      <rPr>
        <b/>
        <sz val="11"/>
        <color theme="1"/>
        <rFont val="Calibri"/>
        <family val="2"/>
        <scheme val="minor"/>
      </rPr>
      <t>3.- VICARTECHZ S.A.S con NIT No. 900194987-0</t>
    </r>
    <r>
      <rPr>
        <sz val="11"/>
        <color theme="1"/>
        <rFont val="Calibri"/>
        <family val="2"/>
        <scheme val="minor"/>
      </rPr>
      <t xml:space="preserve"> presenta el Estado de la Situación Financiera a diciembre 31 de 2018, expresado en pesos colombianos, certificados por la Cámara de Comercio de Bogotá Sede virtual, con código de verificación No. A20162738C87AD del 26 de febrero de 2020 y refleja los siguientes resultados de indicadores:</t>
    </r>
  </si>
  <si>
    <r>
      <rPr>
        <b/>
        <sz val="11"/>
        <color theme="1"/>
        <rFont val="Calibri"/>
        <family val="2"/>
        <scheme val="minor"/>
      </rPr>
      <t>2.  INDICADORES FINANCIEROS</t>
    </r>
    <r>
      <rPr>
        <sz val="11"/>
        <color theme="1"/>
        <rFont val="Calibri"/>
        <family val="2"/>
        <scheme val="minor"/>
      </rPr>
      <t xml:space="preserve"> Se evaluarán los siguientes indicadores financieros de acuerdo a lo establecido en la Invitación Abierta 002 de 2020:</t>
    </r>
  </si>
  <si>
    <r>
      <t xml:space="preserve">En cuanto a la Razón de Liquidez de conformidad con el Estado de Situación Financiera a diciembre 31 de 2018, VICARTECHZ. Refleja 2.97 veces, indicador que según lo solicitado en la Invitación Abierta No.002 de 2020  debe ser &gt;=1.5  </t>
    </r>
    <r>
      <rPr>
        <b/>
        <sz val="11"/>
        <color theme="1"/>
        <rFont val="Calibri"/>
        <family val="2"/>
        <scheme val="minor"/>
      </rPr>
      <t>(CUMPLE.)</t>
    </r>
  </si>
  <si>
    <r>
      <t xml:space="preserve">El índice de Endeudamiento de 44.58% </t>
    </r>
    <r>
      <rPr>
        <b/>
        <sz val="11"/>
        <color theme="1"/>
        <rFont val="Calibri"/>
        <family val="2"/>
        <scheme val="minor"/>
      </rPr>
      <t>(CUMPLE),</t>
    </r>
    <r>
      <rPr>
        <sz val="11"/>
        <color theme="1"/>
        <rFont val="Calibri"/>
        <family val="2"/>
        <scheme val="minor"/>
      </rPr>
      <t xml:space="preserve"> pues se encuentra por debajo a lo establecido de &lt; = a 60% </t>
    </r>
    <r>
      <rPr>
        <b/>
        <sz val="11"/>
        <color theme="1"/>
        <rFont val="Calibri"/>
        <family val="2"/>
        <scheme val="minor"/>
      </rPr>
      <t>(CUMPLE)</t>
    </r>
    <r>
      <rPr>
        <sz val="11"/>
        <color theme="1"/>
        <rFont val="Calibri"/>
        <family val="2"/>
        <scheme val="minor"/>
      </rPr>
      <t>.</t>
    </r>
  </si>
  <si>
    <r>
      <t xml:space="preserve">El Capital de Trabajo refleja $612.842.055 pesos colombianos, muy por encima de lo establecido en la invitación abierta que es de &gt;= al 50 % del presupuesto oficial de $150.000.000 que en este caso sería de $75.000.000. </t>
    </r>
    <r>
      <rPr>
        <b/>
        <sz val="11"/>
        <color theme="1"/>
        <rFont val="Calibri"/>
        <family val="2"/>
        <scheme val="minor"/>
      </rPr>
      <t>(CUMPLE)</t>
    </r>
    <r>
      <rPr>
        <sz val="11"/>
        <color theme="1"/>
        <rFont val="Calibri"/>
        <family val="2"/>
        <scheme val="minor"/>
      </rPr>
      <t>.</t>
    </r>
  </si>
  <si>
    <r>
      <t xml:space="preserve">En cuanto a la Razón de Liquidez de conformidad con el Estado de Situación Financiera a diciembre 31 de 2018, el proponente CENTRAL DE HERRAMIENTAS DE COLOMBIA S.A.S Refleja que el proponente cuenta con un índice de solvencia del 2.97  para respaldar sus obligaciones, por lo tanto cumple con este indicador que según lo solicitado en la Invitación Abierta No. 002 de 2020  debe ser &gt;=1.5 </t>
    </r>
    <r>
      <rPr>
        <b/>
        <sz val="11"/>
        <color theme="1"/>
        <rFont val="Calibri"/>
        <family val="2"/>
        <scheme val="minor"/>
      </rPr>
      <t xml:space="preserve"> (CUMPLE)</t>
    </r>
    <r>
      <rPr>
        <sz val="11"/>
        <color theme="1"/>
        <rFont val="Calibri"/>
        <family val="2"/>
        <scheme val="minor"/>
      </rPr>
      <t>.</t>
    </r>
  </si>
  <si>
    <r>
      <t xml:space="preserve">El índice de Endeudamiento de 39.17% </t>
    </r>
    <r>
      <rPr>
        <b/>
        <sz val="11"/>
        <color theme="1"/>
        <rFont val="Calibri"/>
        <family val="2"/>
        <scheme val="minor"/>
      </rPr>
      <t>(CUMPLE)</t>
    </r>
    <r>
      <rPr>
        <sz val="11"/>
        <color theme="1"/>
        <rFont val="Calibri"/>
        <family val="2"/>
        <scheme val="minor"/>
      </rPr>
      <t xml:space="preserve">, pues se encuentra por debajo a lo establecido de &lt; = a 60% </t>
    </r>
    <r>
      <rPr>
        <b/>
        <sz val="11"/>
        <color theme="1"/>
        <rFont val="Calibri"/>
        <family val="2"/>
        <scheme val="minor"/>
      </rPr>
      <t>(CUMPLE)</t>
    </r>
    <r>
      <rPr>
        <sz val="11"/>
        <color theme="1"/>
        <rFont val="Calibri"/>
        <family val="2"/>
        <scheme val="minor"/>
      </rPr>
      <t>.</t>
    </r>
  </si>
  <si>
    <r>
      <t>En la Liquidez, esta refleja un 2.48  con que cuenta INVERSIONES MEGAFER S.A.S , para pagar cada peso de deuda , por encima del &gt;=1.5 (</t>
    </r>
    <r>
      <rPr>
        <b/>
        <sz val="11"/>
        <color theme="1"/>
        <rFont val="Calibri"/>
        <family val="2"/>
        <scheme val="minor"/>
      </rPr>
      <t>CUMPLE)</t>
    </r>
    <r>
      <rPr>
        <sz val="11"/>
        <color theme="1"/>
        <rFont val="Calibri"/>
        <family val="2"/>
        <scheme val="minor"/>
      </rPr>
      <t xml:space="preserve">; </t>
    </r>
  </si>
  <si>
    <r>
      <t>El Índice de Endeudamiento es de 94.81 % frente a sus activos, muy por encima del indicador establecido de =&lt;60%</t>
    </r>
    <r>
      <rPr>
        <b/>
        <sz val="11"/>
        <color theme="1"/>
        <rFont val="Calibri"/>
        <family val="2"/>
        <scheme val="minor"/>
      </rPr>
      <t xml:space="preserve"> (NO CUMPLE)</t>
    </r>
    <r>
      <rPr>
        <sz val="11"/>
        <color theme="1"/>
        <rFont val="Calibri"/>
        <family val="2"/>
        <scheme val="minor"/>
      </rPr>
      <t>.</t>
    </r>
  </si>
  <si>
    <r>
      <t>En la Razón de Liquidez, se constata en 5.22 veces, por encima del &gt;=1.5</t>
    </r>
    <r>
      <rPr>
        <b/>
        <sz val="11"/>
        <color theme="1"/>
        <rFont val="Calibri"/>
        <family val="2"/>
        <scheme val="minor"/>
      </rPr>
      <t xml:space="preserve"> (CUMPLE)</t>
    </r>
    <r>
      <rPr>
        <sz val="11"/>
        <color theme="1"/>
        <rFont val="Calibri"/>
        <family val="2"/>
        <scheme val="minor"/>
      </rPr>
      <t xml:space="preserve">. </t>
    </r>
  </si>
  <si>
    <r>
      <t>La Razón de endeudamiento de 26.84 % por debajo de lo establecido en la invitación abierta 002 de 2020 de  &lt;=60%</t>
    </r>
    <r>
      <rPr>
        <b/>
        <sz val="11"/>
        <color theme="1"/>
        <rFont val="Calibri"/>
        <family val="2"/>
        <scheme val="minor"/>
      </rPr>
      <t xml:space="preserve"> (CUMPLE)</t>
    </r>
  </si>
  <si>
    <r>
      <t xml:space="preserve">El Indicador de Capital Trabajo $4.607.040.000 pesos colombianos se encuentra por encima del indicador formulado en la invitación abierta 002/20, pues este debe ser &gt;= al 50 % del presupuesto oficial que es de $ 150.000.000 incluido IVA, o sea de $75.000.000 </t>
    </r>
    <r>
      <rPr>
        <b/>
        <sz val="11"/>
        <color theme="1"/>
        <rFont val="Calibri"/>
        <family val="2"/>
        <scheme val="minor"/>
      </rPr>
      <t>(CUMPLE)</t>
    </r>
  </si>
  <si>
    <r>
      <t xml:space="preserve">En la Razón de Liquidez, se constata en 74.11 veces, por encima del &gt;=1.5 </t>
    </r>
    <r>
      <rPr>
        <b/>
        <sz val="11"/>
        <color theme="1"/>
        <rFont val="Calibri"/>
        <family val="2"/>
        <scheme val="minor"/>
      </rPr>
      <t>( CUMPLE)</t>
    </r>
    <r>
      <rPr>
        <sz val="11"/>
        <color theme="1"/>
        <rFont val="Calibri"/>
        <family val="2"/>
        <scheme val="minor"/>
      </rPr>
      <t>.</t>
    </r>
  </si>
  <si>
    <r>
      <t xml:space="preserve">La Razón de Endeudamiento de 1.17 % frente a sus activos por debajo de lo establecido en la invitación abierta 002 de 2020 de  &lt;=60% </t>
    </r>
    <r>
      <rPr>
        <b/>
        <sz val="11"/>
        <color theme="1"/>
        <rFont val="Calibri"/>
        <family val="2"/>
        <scheme val="minor"/>
      </rPr>
      <t>(CUMPLE)</t>
    </r>
  </si>
  <si>
    <r>
      <t xml:space="preserve">El Indicador de Capital Trabajo de $291.822.627 pesos colombianos se encuentra por encima al presupuesto oficial, que es de $ 150.000.000 incluido IVA  &gt;= al 50 %   o sea de $75.000.000 </t>
    </r>
    <r>
      <rPr>
        <b/>
        <sz val="11"/>
        <color theme="1"/>
        <rFont val="Calibri"/>
        <family val="2"/>
        <scheme val="minor"/>
      </rPr>
      <t>(CUMPLE)</t>
    </r>
  </si>
  <si>
    <r>
      <t xml:space="preserve">Teniendo en cuenta el análisis anterior los proponentes VICARTECHZ SAS; CENTRAL DE HERRAMIENTAS DE COLOMBIA SAS; SETEFER LTDA y TORORIENTE SAS, </t>
    </r>
    <r>
      <rPr>
        <b/>
        <sz val="11"/>
        <color theme="1"/>
        <rFont val="Calibri"/>
        <family val="2"/>
        <scheme val="minor"/>
      </rPr>
      <t>(CUMPLEN</t>
    </r>
    <r>
      <rPr>
        <sz val="11"/>
        <color theme="1"/>
        <rFont val="Calibri"/>
        <family val="2"/>
        <scheme val="minor"/>
      </rPr>
      <t xml:space="preserve">) con lo establecido en la invitación abierta No. 002 de 2020. </t>
    </r>
  </si>
  <si>
    <r>
      <t>INVERSIONES MEGAFER SAS,</t>
    </r>
    <r>
      <rPr>
        <b/>
        <sz val="11"/>
        <color theme="1"/>
        <rFont val="Calibri"/>
        <family val="2"/>
        <scheme val="minor"/>
      </rPr>
      <t xml:space="preserve"> (NO CUMPLE)</t>
    </r>
    <r>
      <rPr>
        <sz val="11"/>
        <color theme="1"/>
        <rFont val="Calibri"/>
        <family val="2"/>
        <scheme val="minor"/>
      </rPr>
      <t xml:space="preserve"> con lo establecido en la Invitación abierta 002 de 2020, en cuanto a la razón de endeudamiento de 94,81 % es superior al establecido de &lt;=60%</t>
    </r>
  </si>
  <si>
    <t xml:space="preserve">Proyectó: Carlos Contreras </t>
  </si>
  <si>
    <t xml:space="preserve">Profesional Subgerencia Financiera </t>
  </si>
  <si>
    <r>
      <t>El Capital de Trabajo refleja $858.273.247 pesos Colombianos, muy por encima de lo establecido en la invitación abierta No.002/20 que es de &gt;= al 50 % del presupuesto oficial de $150.000.000 que en este caso sería de $75.000.000.</t>
    </r>
    <r>
      <rPr>
        <b/>
        <sz val="11"/>
        <color theme="1"/>
        <rFont val="Calibri"/>
        <family val="2"/>
        <scheme val="minor"/>
      </rPr>
      <t>(CUMPLE)</t>
    </r>
  </si>
  <si>
    <t xml:space="preserve">  (CUMPLE)  </t>
  </si>
  <si>
    <t xml:space="preserve">      (CUMPLE)  </t>
  </si>
  <si>
    <t xml:space="preserve">     (NO CUMPLE)</t>
  </si>
  <si>
    <t>INVITACION ABIERTA No. 002   DE  2020</t>
  </si>
  <si>
    <t>CENTRAL  DE  HERRAMIENTAS  DE  COLOMBIA SAS</t>
  </si>
  <si>
    <t>TORORIENTE  SAS</t>
  </si>
  <si>
    <t>INVITACION ABIERTA No. 002 DE 2020</t>
  </si>
  <si>
    <t xml:space="preserve">CUMPLE - HABILITADO </t>
  </si>
  <si>
    <t>CUMPLE 
PERO DEBE SUBSANAR -NO HABILITADO</t>
  </si>
  <si>
    <t>MARIA  ELIZABETH  VALERO  RICO</t>
  </si>
  <si>
    <t>Subgerente  Administrativa</t>
  </si>
  <si>
    <t>NO CUMPLE DEBE SUBSANAR, TODA VEZ QUE SE DEBE PRORROGAR LA FECHA DE CUBRIMIENTO FALTAN DOS (2) DIAS</t>
  </si>
  <si>
    <t xml:space="preserve">NO CUMPLE DEBE  SUBSANAR           (Garantia   ante  entidades  entidades publicas con regimen privado de contratacion ) </t>
  </si>
  <si>
    <t>NO CUMPLE ( debe  certificar  que  se encuentra  a  Paz  Y salvo) durante los seis ultimos meses.</t>
  </si>
  <si>
    <t xml:space="preserve">FOLIO 21 - </t>
  </si>
  <si>
    <t xml:space="preserve"> DEBE  SUBSANAR </t>
  </si>
  <si>
    <t xml:space="preserve">SUBSANAR SOLO PRESENTA DOS CERTIFICACIONES DE LAS TRES SOLICITADAS </t>
  </si>
  <si>
    <t xml:space="preserve">SUBSANAR SOLO PRESENTA UNA CERTIFICACION DE LAS TRES SOLICITADAS </t>
  </si>
  <si>
    <t xml:space="preserve">RUBEN DARIO MENDIENTA MORALES REPRESENTANTE  LEGAL DE  ELECTRONICA TELEINDUSTRIAL LTDA </t>
  </si>
  <si>
    <t>PEDRO  ROJAS CARILLO  REPRESENTANTE  LEGAL  ELECTRONICA TELEINDUSTRIAL  LTDA</t>
  </si>
  <si>
    <t xml:space="preserve">
 DEBE SUBSANAR</t>
  </si>
  <si>
    <t xml:space="preserve">NO CUMPLE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</si>
</sst>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_);_(* \(#,##0.00\);_(* &quot;-&quot;??_);_(@_)"/>
    <numFmt numFmtId="165" formatCode="&quot;$&quot;\ #,##0_);[Red]\(&quot;$&quot;\ #,##0\)"/>
    <numFmt numFmtId="166" formatCode="_(&quot;$&quot;\ * #,##0.00_);_(&quot;$&quot;\ * \(#,##0.00\);_(&quot;$&quot;\ * &quot;-&quot;??_);_(@_)"/>
    <numFmt numFmtId="167" formatCode="_-* #,##0.00\ &quot;Pta&quot;_-;\-* #,##0.00\ &quot;Pta&quot;_-;_-* &quot;-&quot;??\ &quot;Pta&quot;_-;_-@_-"/>
    <numFmt numFmtId="168" formatCode="_([$$-240A]\ * #,##0.00_);_([$$-240A]\ * \(#,##0.00\);_([$$-240A]\ * &quot;-&quot;??_);_(@_)"/>
    <numFmt numFmtId="169" formatCode="_(&quot;$&quot;\ * #,##0_);_(&quot;$&quot;\ * \(#,##0\);_(&quot;$&quot;\ * &quot;-&quot;??_);_(@_)"/>
    <numFmt numFmtId="170" formatCode="_(* #,##0_);_(* \(#,##0\);_(* &quot;-&quot;??_);_(@_)"/>
    <numFmt numFmtId="171" formatCode="&quot;$&quot;\ #,##0"/>
  </numFmts>
  <fonts count="36"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10"/>
      <name val="Arial"/>
      <family val="2"/>
    </font>
    <font>
      <b/>
      <sz val="11"/>
      <color theme="1"/>
      <name val="Calibri"/>
      <family val="2"/>
      <scheme val="minor"/>
    </font>
    <font>
      <b/>
      <sz val="10"/>
      <name val="Arial"/>
      <family val="2"/>
    </font>
    <font>
      <sz val="11"/>
      <name val="Calibri"/>
      <family val="2"/>
      <scheme val="minor"/>
    </font>
    <font>
      <sz val="9"/>
      <color theme="1"/>
      <name val="Calibri"/>
      <family val="2"/>
      <scheme val="minor"/>
    </font>
    <font>
      <b/>
      <sz val="9"/>
      <color theme="1"/>
      <name val="Calibri"/>
      <family val="2"/>
      <scheme val="minor"/>
    </font>
    <font>
      <sz val="11"/>
      <color rgb="FF000000"/>
      <name val="Arial"/>
      <family val="2"/>
    </font>
    <font>
      <b/>
      <sz val="11"/>
      <name val="Calibri"/>
      <family val="2"/>
      <scheme val="minor"/>
    </font>
    <font>
      <sz val="10"/>
      <color theme="1"/>
      <name val="Calibri"/>
      <family val="2"/>
      <scheme val="minor"/>
    </font>
    <font>
      <b/>
      <sz val="10"/>
      <color theme="1"/>
      <name val="Calibri"/>
      <family val="2"/>
      <scheme val="minor"/>
    </font>
    <font>
      <b/>
      <sz val="9"/>
      <color theme="1"/>
      <name val="Arial"/>
      <family val="2"/>
    </font>
    <font>
      <b/>
      <sz val="14"/>
      <color theme="1"/>
      <name val="Calibri"/>
      <family val="2"/>
      <scheme val="minor"/>
    </font>
    <font>
      <b/>
      <sz val="16"/>
      <color theme="1"/>
      <name val="Calibri"/>
      <family val="2"/>
      <scheme val="minor"/>
    </font>
    <font>
      <b/>
      <sz val="22"/>
      <color theme="1"/>
      <name val="Calibri"/>
      <family val="2"/>
      <scheme val="minor"/>
    </font>
    <font>
      <b/>
      <sz val="11"/>
      <name val="Arial"/>
      <family val="2"/>
    </font>
    <font>
      <b/>
      <sz val="11"/>
      <color theme="1"/>
      <name val="Arial"/>
      <family val="2"/>
    </font>
    <font>
      <sz val="11"/>
      <color theme="1"/>
      <name val="Arial"/>
      <family val="2"/>
    </font>
    <font>
      <sz val="11"/>
      <name val="Arial"/>
      <family val="2"/>
    </font>
    <font>
      <sz val="11"/>
      <color rgb="FFFF0000"/>
      <name val="Arial"/>
      <family val="2"/>
    </font>
    <font>
      <b/>
      <sz val="11"/>
      <color rgb="FFFF0000"/>
      <name val="Calibri"/>
      <family val="2"/>
      <scheme val="minor"/>
    </font>
    <font>
      <b/>
      <sz val="10"/>
      <color theme="1"/>
      <name val="Arial"/>
      <family val="2"/>
    </font>
    <font>
      <sz val="10"/>
      <color rgb="FFFF0000"/>
      <name val="Arial"/>
      <family val="2"/>
    </font>
    <font>
      <b/>
      <sz val="10"/>
      <color rgb="FFFF0000"/>
      <name val="Arial"/>
      <family val="2"/>
    </font>
    <font>
      <sz val="11"/>
      <color rgb="FFFF0000"/>
      <name val="Calibri"/>
      <family val="2"/>
      <scheme val="minor"/>
    </font>
    <font>
      <b/>
      <sz val="11"/>
      <color rgb="FFFF0000"/>
      <name val="Arial"/>
      <family val="2"/>
    </font>
    <font>
      <b/>
      <sz val="10"/>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
      <patternFill patternType="solid">
        <fgColor theme="8"/>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auto="1"/>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auto="1"/>
      </left>
      <right/>
      <top/>
      <bottom style="medium">
        <color indexed="64"/>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auto="1"/>
      </right>
      <top style="hair">
        <color auto="1"/>
      </top>
      <bottom style="medium">
        <color auto="1"/>
      </bottom>
      <diagonal/>
    </border>
    <border>
      <left style="medium">
        <color auto="1"/>
      </left>
      <right style="medium">
        <color auto="1"/>
      </right>
      <top style="hair">
        <color auto="1"/>
      </top>
      <bottom style="hair">
        <color auto="1"/>
      </bottom>
      <diagonal/>
    </border>
    <border>
      <left style="medium">
        <color indexed="64"/>
      </left>
      <right style="medium">
        <color indexed="64"/>
      </right>
      <top style="medium">
        <color indexed="64"/>
      </top>
      <bottom style="hair">
        <color auto="1"/>
      </bottom>
      <diagonal/>
    </border>
    <border>
      <left style="medium">
        <color auto="1"/>
      </left>
      <right style="medium">
        <color auto="1"/>
      </right>
      <top/>
      <bottom style="hair">
        <color auto="1"/>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s>
  <cellStyleXfs count="9">
    <xf numFmtId="0" fontId="0" fillId="0" borderId="0"/>
    <xf numFmtId="164" fontId="9" fillId="0" borderId="0" applyFont="0" applyFill="0" applyBorder="0" applyAlignment="0" applyProtection="0"/>
    <xf numFmtId="0" fontId="10" fillId="0" borderId="0"/>
    <xf numFmtId="0" fontId="10" fillId="0" borderId="0"/>
    <xf numFmtId="167" fontId="10"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cellStyleXfs>
  <cellXfs count="287">
    <xf numFmtId="0" fontId="0" fillId="0" borderId="0" xfId="0"/>
    <xf numFmtId="0" fontId="4" fillId="0" borderId="0" xfId="0" applyFont="1"/>
    <xf numFmtId="0" fontId="4" fillId="0" borderId="0" xfId="0" applyFont="1" applyAlignment="1">
      <alignment horizontal="center" vertical="center"/>
    </xf>
    <xf numFmtId="0" fontId="10" fillId="0" borderId="0" xfId="0" applyFont="1"/>
    <xf numFmtId="0" fontId="2" fillId="0" borderId="0" xfId="0" applyFont="1" applyBorder="1" applyAlignment="1">
      <alignment horizontal="center" vertical="center" wrapText="1"/>
    </xf>
    <xf numFmtId="17"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xf>
    <xf numFmtId="0" fontId="2" fillId="0" borderId="0" xfId="0" applyFont="1"/>
    <xf numFmtId="0" fontId="12" fillId="0" borderId="0" xfId="0" applyFont="1" applyAlignment="1">
      <alignment horizontal="center" vertical="center"/>
    </xf>
    <xf numFmtId="14" fontId="2" fillId="0" borderId="1" xfId="0" applyNumberFormat="1" applyFont="1" applyBorder="1" applyAlignment="1">
      <alignment horizontal="center" vertical="center" wrapText="1"/>
    </xf>
    <xf numFmtId="0" fontId="14" fillId="0" borderId="0" xfId="0" applyFont="1"/>
    <xf numFmtId="0" fontId="0" fillId="0" borderId="0" xfId="0" applyAlignment="1"/>
    <xf numFmtId="0" fontId="1" fillId="0" borderId="0" xfId="3" applyFont="1" applyBorder="1" applyAlignment="1">
      <alignment wrapText="1"/>
    </xf>
    <xf numFmtId="0" fontId="0" fillId="0" borderId="0" xfId="0" applyFill="1"/>
    <xf numFmtId="0" fontId="1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6" fontId="5" fillId="0" borderId="0" xfId="6" applyFont="1" applyFill="1" applyBorder="1" applyAlignment="1">
      <alignment horizontal="center" vertical="center" wrapText="1"/>
    </xf>
    <xf numFmtId="17"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Fill="1" applyBorder="1" applyAlignment="1">
      <alignment horizontal="center" vertical="center" wrapText="1"/>
    </xf>
    <xf numFmtId="166" fontId="5" fillId="0" borderId="22" xfId="6" applyFont="1" applyFill="1" applyBorder="1" applyAlignment="1">
      <alignment horizontal="center" vertical="center" wrapText="1"/>
    </xf>
    <xf numFmtId="0" fontId="2" fillId="0" borderId="22" xfId="0" applyFont="1" applyFill="1" applyBorder="1" applyAlignment="1">
      <alignment horizontal="center" vertical="center" wrapText="1"/>
    </xf>
    <xf numFmtId="17" fontId="2" fillId="0" borderId="22" xfId="0" applyNumberFormat="1" applyFont="1" applyFill="1" applyBorder="1" applyAlignment="1">
      <alignment horizontal="center" vertical="center" wrapText="1"/>
    </xf>
    <xf numFmtId="0" fontId="2" fillId="0" borderId="23" xfId="0" applyFont="1" applyFill="1" applyBorder="1" applyAlignment="1">
      <alignment vertical="center" wrapText="1"/>
    </xf>
    <xf numFmtId="0" fontId="2" fillId="0" borderId="24" xfId="0" applyFont="1" applyBorder="1" applyAlignment="1">
      <alignment horizontal="center" vertical="center" wrapText="1"/>
    </xf>
    <xf numFmtId="0" fontId="2" fillId="0" borderId="2" xfId="0" applyFont="1" applyFill="1" applyBorder="1" applyAlignment="1">
      <alignment horizontal="center" vertical="center" wrapText="1"/>
    </xf>
    <xf numFmtId="168" fontId="2" fillId="0" borderId="1" xfId="6"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2" fillId="0" borderId="25" xfId="0" applyFont="1" applyFill="1" applyBorder="1" applyAlignment="1">
      <alignment vertical="center" wrapText="1"/>
    </xf>
    <xf numFmtId="0" fontId="2" fillId="0" borderId="15" xfId="0" applyFont="1" applyBorder="1" applyAlignment="1">
      <alignment horizontal="center" vertical="center" wrapText="1"/>
    </xf>
    <xf numFmtId="0" fontId="2" fillId="0" borderId="26" xfId="0"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27" xfId="0" applyFont="1" applyFill="1" applyBorder="1" applyAlignment="1">
      <alignment vertical="center" wrapText="1"/>
    </xf>
    <xf numFmtId="0" fontId="2" fillId="0" borderId="28" xfId="0" applyFont="1" applyBorder="1" applyAlignment="1">
      <alignment horizontal="center" vertical="center" wrapText="1"/>
    </xf>
    <xf numFmtId="0" fontId="11" fillId="0" borderId="18" xfId="0" applyFont="1" applyBorder="1" applyAlignment="1">
      <alignment horizontal="center"/>
    </xf>
    <xf numFmtId="0" fontId="0" fillId="0" borderId="14" xfId="0" applyBorder="1"/>
    <xf numFmtId="0" fontId="0" fillId="0" borderId="18" xfId="0" applyBorder="1"/>
    <xf numFmtId="0" fontId="2" fillId="0" borderId="31" xfId="0" applyFont="1" applyBorder="1" applyAlignment="1">
      <alignment horizontal="center" vertical="center" wrapText="1"/>
    </xf>
    <xf numFmtId="0" fontId="2" fillId="0" borderId="5" xfId="0" applyFont="1" applyFill="1" applyBorder="1" applyAlignment="1">
      <alignment vertical="center" wrapText="1"/>
    </xf>
    <xf numFmtId="0" fontId="2" fillId="0" borderId="3" xfId="0" applyFont="1" applyFill="1" applyBorder="1" applyAlignment="1">
      <alignment vertical="center" wrapText="1"/>
    </xf>
    <xf numFmtId="0" fontId="2" fillId="0" borderId="32" xfId="0" applyFont="1" applyBorder="1" applyAlignment="1">
      <alignment horizontal="center" vertical="center" wrapText="1"/>
    </xf>
    <xf numFmtId="0" fontId="2" fillId="0" borderId="4" xfId="0" applyFont="1" applyFill="1" applyBorder="1" applyAlignment="1">
      <alignment horizontal="center" vertical="center" wrapText="1"/>
    </xf>
    <xf numFmtId="166" fontId="5" fillId="0" borderId="5" xfId="6"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3" xfId="0" applyFont="1" applyFill="1" applyBorder="1" applyAlignment="1">
      <alignment vertical="center" wrapText="1"/>
    </xf>
    <xf numFmtId="0" fontId="2" fillId="0" borderId="34" xfId="0" applyFont="1" applyBorder="1" applyAlignment="1">
      <alignment horizontal="center" vertical="center" wrapText="1"/>
    </xf>
    <xf numFmtId="0" fontId="11" fillId="0" borderId="13" xfId="0" applyFont="1" applyBorder="1" applyAlignment="1">
      <alignment horizontal="center"/>
    </xf>
    <xf numFmtId="166" fontId="2" fillId="0" borderId="5" xfId="6" applyFont="1" applyFill="1" applyBorder="1" applyAlignment="1">
      <alignment horizontal="center" vertical="center" wrapText="1"/>
    </xf>
    <xf numFmtId="0" fontId="10" fillId="0" borderId="0" xfId="0" applyFont="1" applyAlignment="1"/>
    <xf numFmtId="0" fontId="12" fillId="0" borderId="0" xfId="0" applyFont="1" applyFill="1" applyBorder="1" applyAlignment="1">
      <alignment horizontal="center" vertical="center"/>
    </xf>
    <xf numFmtId="0" fontId="5" fillId="0" borderId="0" xfId="0" applyFont="1" applyBorder="1" applyAlignment="1">
      <alignment horizontal="center" vertical="center" wrapText="1"/>
    </xf>
    <xf numFmtId="166" fontId="5" fillId="0" borderId="0" xfId="6" applyFont="1" applyBorder="1" applyAlignment="1">
      <alignment horizontal="center" vertical="center" wrapText="1"/>
    </xf>
    <xf numFmtId="0" fontId="2" fillId="0" borderId="1" xfId="0" applyFont="1" applyBorder="1" applyAlignment="1">
      <alignment vertical="center" wrapText="1"/>
    </xf>
    <xf numFmtId="166" fontId="5" fillId="0" borderId="1" xfId="6" applyFont="1" applyBorder="1" applyAlignment="1">
      <alignment horizontal="center" vertical="center" wrapText="1"/>
    </xf>
    <xf numFmtId="0" fontId="11" fillId="0" borderId="30" xfId="0" applyFont="1" applyBorder="1" applyAlignment="1">
      <alignment horizontal="center"/>
    </xf>
    <xf numFmtId="0" fontId="2" fillId="0" borderId="38" xfId="0" applyFont="1" applyBorder="1" applyAlignment="1">
      <alignment horizontal="center" vertical="center" wrapText="1"/>
    </xf>
    <xf numFmtId="0" fontId="5" fillId="0" borderId="1" xfId="0" applyFont="1" applyBorder="1" applyAlignment="1">
      <alignment horizontal="center" vertical="center" wrapText="1"/>
    </xf>
    <xf numFmtId="168" fontId="2" fillId="0" borderId="1" xfId="6"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0" fontId="0" fillId="0" borderId="0" xfId="0" applyAlignment="1">
      <alignment vertical="center"/>
    </xf>
    <xf numFmtId="0" fontId="16" fillId="0" borderId="0" xfId="0" applyFont="1" applyAlignment="1"/>
    <xf numFmtId="0" fontId="0" fillId="0" borderId="0" xfId="0" applyFont="1" applyAlignment="1">
      <alignment vertical="center" wrapText="1"/>
    </xf>
    <xf numFmtId="0" fontId="17" fillId="0" borderId="0" xfId="0" applyFont="1" applyBorder="1" applyAlignment="1">
      <alignment horizontal="left" vertical="top" wrapText="1"/>
    </xf>
    <xf numFmtId="0" fontId="13" fillId="0" borderId="0" xfId="0" applyFont="1" applyBorder="1" applyAlignment="1">
      <alignment horizontal="left" vertical="top" wrapText="1"/>
    </xf>
    <xf numFmtId="0" fontId="17" fillId="0" borderId="0" xfId="0" applyFont="1" applyBorder="1" applyAlignment="1">
      <alignment vertical="top"/>
    </xf>
    <xf numFmtId="0" fontId="17" fillId="0" borderId="0" xfId="0" applyFont="1" applyBorder="1" applyAlignment="1">
      <alignment horizontal="left" vertical="top"/>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169" fontId="5" fillId="0" borderId="0" xfId="6" applyNumberFormat="1" applyFont="1" applyBorder="1" applyAlignment="1">
      <alignment horizontal="center" vertical="center" wrapText="1"/>
    </xf>
    <xf numFmtId="0" fontId="0" fillId="0" borderId="0" xfId="0" applyBorder="1"/>
    <xf numFmtId="0" fontId="0" fillId="0" borderId="0" xfId="0" applyBorder="1" applyAlignment="1">
      <alignment vertical="justify"/>
    </xf>
    <xf numFmtId="0" fontId="11" fillId="0" borderId="8" xfId="0" applyFont="1" applyBorder="1" applyAlignment="1">
      <alignment horizontal="center"/>
    </xf>
    <xf numFmtId="0" fontId="0" fillId="0" borderId="0" xfId="0" applyFont="1"/>
    <xf numFmtId="164" fontId="4" fillId="0" borderId="9" xfId="7" applyNumberFormat="1" applyFont="1" applyBorder="1"/>
    <xf numFmtId="164" fontId="4" fillId="0" borderId="12" xfId="7" applyNumberFormat="1" applyFont="1" applyBorder="1"/>
    <xf numFmtId="170" fontId="4" fillId="0" borderId="8" xfId="7" applyNumberFormat="1" applyFont="1" applyBorder="1"/>
    <xf numFmtId="164" fontId="6" fillId="0" borderId="10" xfId="7" applyNumberFormat="1" applyFont="1" applyBorder="1" applyAlignment="1">
      <alignment horizontal="center"/>
    </xf>
    <xf numFmtId="170" fontId="4" fillId="0" borderId="0" xfId="7" applyNumberFormat="1" applyFont="1" applyBorder="1"/>
    <xf numFmtId="0" fontId="4" fillId="0" borderId="17" xfId="0" applyFont="1" applyBorder="1"/>
    <xf numFmtId="0" fontId="4" fillId="0" borderId="10" xfId="0" applyFont="1" applyBorder="1"/>
    <xf numFmtId="0" fontId="4" fillId="0" borderId="0" xfId="0" applyFont="1" applyBorder="1"/>
    <xf numFmtId="164" fontId="4" fillId="0" borderId="0" xfId="7" applyNumberFormat="1" applyFont="1" applyBorder="1"/>
    <xf numFmtId="0" fontId="18" fillId="0" borderId="0" xfId="0" applyFont="1"/>
    <xf numFmtId="0" fontId="3" fillId="0" borderId="0" xfId="0" applyFont="1" applyAlignment="1">
      <alignment vertical="justify" wrapText="1"/>
    </xf>
    <xf numFmtId="0" fontId="6" fillId="0" borderId="19" xfId="0" applyFont="1" applyBorder="1" applyAlignment="1">
      <alignment horizontal="left"/>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justify" vertical="top" wrapText="1"/>
    </xf>
    <xf numFmtId="0" fontId="25" fillId="0" borderId="0" xfId="0" applyFont="1" applyAlignment="1">
      <alignment horizontal="center" vertical="center"/>
    </xf>
    <xf numFmtId="0" fontId="25" fillId="3" borderId="1" xfId="0" applyFont="1" applyFill="1" applyBorder="1" applyAlignment="1">
      <alignment horizontal="center" vertical="center" wrapText="1"/>
    </xf>
    <xf numFmtId="0" fontId="24" fillId="0" borderId="1" xfId="0" applyFont="1" applyBorder="1" applyAlignment="1">
      <alignment horizontal="justify" vertical="top"/>
    </xf>
    <xf numFmtId="0" fontId="25" fillId="0" borderId="1" xfId="0" applyFont="1" applyBorder="1" applyAlignment="1">
      <alignment horizontal="justify" vertical="top"/>
    </xf>
    <xf numFmtId="0" fontId="25" fillId="0" borderId="1" xfId="0" applyFont="1" applyBorder="1" applyAlignment="1">
      <alignment horizontal="justify" vertical="top" wrapText="1"/>
    </xf>
    <xf numFmtId="0" fontId="26" fillId="0" borderId="1" xfId="0" applyFont="1" applyBorder="1" applyAlignment="1">
      <alignment horizontal="justify" vertical="top" wrapText="1"/>
    </xf>
    <xf numFmtId="0" fontId="26" fillId="0" borderId="0" xfId="0" applyFont="1" applyAlignment="1">
      <alignment horizontal="justify" vertical="top"/>
    </xf>
    <xf numFmtId="0" fontId="4" fillId="0" borderId="0" xfId="0" applyFont="1" applyAlignment="1">
      <alignment horizontal="justify" vertical="top"/>
    </xf>
    <xf numFmtId="0" fontId="26"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4" fillId="0" borderId="1" xfId="0" applyFont="1" applyBorder="1" applyAlignment="1">
      <alignment horizontal="justify" vertical="top" wrapText="1"/>
    </xf>
    <xf numFmtId="0" fontId="24" fillId="0" borderId="1" xfId="0" applyFont="1" applyBorder="1" applyAlignment="1">
      <alignment horizontal="center" vertical="center" wrapText="1"/>
    </xf>
    <xf numFmtId="0" fontId="24" fillId="3" borderId="1" xfId="0" applyFont="1" applyFill="1" applyBorder="1" applyAlignment="1">
      <alignment horizontal="center" vertical="top"/>
    </xf>
    <xf numFmtId="0" fontId="2" fillId="0" borderId="1" xfId="0" applyFont="1" applyBorder="1" applyAlignment="1">
      <alignment horizontal="justify" vertical="top" wrapText="1"/>
    </xf>
    <xf numFmtId="0" fontId="11" fillId="0" borderId="0" xfId="0" applyFont="1" applyFill="1" applyBorder="1" applyAlignment="1">
      <alignment horizontal="center" vertical="center"/>
    </xf>
    <xf numFmtId="0" fontId="2" fillId="0" borderId="5" xfId="0" applyFont="1" applyFill="1" applyBorder="1" applyAlignment="1">
      <alignment horizontal="justify" vertical="top" wrapText="1"/>
    </xf>
    <xf numFmtId="0" fontId="0" fillId="0" borderId="42" xfId="0"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0" fontId="0" fillId="0" borderId="47" xfId="0" applyBorder="1"/>
    <xf numFmtId="0" fontId="0" fillId="0" borderId="13" xfId="0" applyFont="1" applyBorder="1"/>
    <xf numFmtId="0" fontId="11" fillId="0" borderId="46" xfId="0" applyFont="1" applyBorder="1" applyAlignment="1">
      <alignment horizontal="center"/>
    </xf>
    <xf numFmtId="0" fontId="0" fillId="0" borderId="0" xfId="0" applyBorder="1" applyAlignment="1">
      <alignment horizontal="center" vertical="center"/>
    </xf>
    <xf numFmtId="0" fontId="0" fillId="0" borderId="45" xfId="0" applyBorder="1" applyAlignment="1">
      <alignment horizontal="justify" vertical="justify" wrapText="1"/>
    </xf>
    <xf numFmtId="0" fontId="19" fillId="0" borderId="45" xfId="0" applyFont="1" applyBorder="1" applyAlignment="1">
      <alignment horizontal="justify" vertical="justify" wrapText="1"/>
    </xf>
    <xf numFmtId="165" fontId="11" fillId="0" borderId="45" xfId="7" applyNumberFormat="1" applyFont="1" applyBorder="1" applyAlignment="1">
      <alignment horizontal="justify" vertical="justify" wrapText="1"/>
    </xf>
    <xf numFmtId="0" fontId="0" fillId="0" borderId="44" xfId="0" applyBorder="1"/>
    <xf numFmtId="0" fontId="0" fillId="0" borderId="9" xfId="0" applyFont="1" applyBorder="1"/>
    <xf numFmtId="0" fontId="11" fillId="0" borderId="44" xfId="0" applyFont="1" applyBorder="1" applyAlignment="1">
      <alignment horizontal="center"/>
    </xf>
    <xf numFmtId="0" fontId="0" fillId="0" borderId="0" xfId="0" applyFill="1" applyBorder="1"/>
    <xf numFmtId="0" fontId="6" fillId="0" borderId="41" xfId="0" applyFont="1" applyBorder="1" applyAlignment="1">
      <alignment horizontal="center"/>
    </xf>
    <xf numFmtId="0" fontId="6" fillId="2" borderId="17" xfId="0" applyFont="1" applyFill="1" applyBorder="1"/>
    <xf numFmtId="0" fontId="4" fillId="0" borderId="8" xfId="0" applyFont="1" applyFill="1" applyBorder="1" applyAlignment="1">
      <alignment horizontal="center"/>
    </xf>
    <xf numFmtId="0" fontId="4" fillId="0" borderId="0" xfId="0" applyFont="1" applyFill="1" applyBorder="1" applyAlignment="1">
      <alignment horizontal="center"/>
    </xf>
    <xf numFmtId="10" fontId="4" fillId="0" borderId="0" xfId="8" applyNumberFormat="1" applyFont="1" applyBorder="1"/>
    <xf numFmtId="0" fontId="4" fillId="0" borderId="16" xfId="0" applyFont="1" applyBorder="1"/>
    <xf numFmtId="164" fontId="4" fillId="0" borderId="8" xfId="7" applyNumberFormat="1" applyFont="1" applyBorder="1"/>
    <xf numFmtId="170" fontId="4" fillId="0" borderId="0" xfId="7" applyNumberFormat="1" applyFont="1"/>
    <xf numFmtId="164" fontId="4" fillId="0" borderId="0" xfId="7" applyNumberFormat="1" applyFont="1"/>
    <xf numFmtId="0" fontId="6" fillId="2" borderId="20" xfId="0" applyFont="1" applyFill="1" applyBorder="1"/>
    <xf numFmtId="0" fontId="4" fillId="0" borderId="19" xfId="0" applyFont="1" applyBorder="1"/>
    <xf numFmtId="0" fontId="4" fillId="0" borderId="18" xfId="0" applyFont="1" applyBorder="1"/>
    <xf numFmtId="0" fontId="6" fillId="0" borderId="41" xfId="0" applyFont="1" applyBorder="1" applyAlignment="1">
      <alignment horizontal="left" vertical="justify" wrapText="1"/>
    </xf>
    <xf numFmtId="0" fontId="19" fillId="0" borderId="0" xfId="0" applyFont="1"/>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14" fillId="0" borderId="41" xfId="0" applyFont="1" applyBorder="1" applyAlignment="1">
      <alignment horizontal="center"/>
    </xf>
    <xf numFmtId="0" fontId="14" fillId="0" borderId="41" xfId="0" applyFont="1" applyBorder="1"/>
    <xf numFmtId="0" fontId="15" fillId="0" borderId="16" xfId="0" applyFont="1" applyBorder="1" applyAlignment="1">
      <alignment horizontal="center" vertical="center"/>
    </xf>
    <xf numFmtId="0" fontId="15" fillId="0" borderId="12" xfId="0" applyFont="1" applyBorder="1" applyAlignment="1">
      <alignment horizontal="center" vertical="center"/>
    </xf>
    <xf numFmtId="0" fontId="14" fillId="0" borderId="47" xfId="0" applyFont="1" applyBorder="1"/>
    <xf numFmtId="165" fontId="15" fillId="0" borderId="45" xfId="7" applyNumberFormat="1" applyFont="1" applyBorder="1" applyAlignment="1">
      <alignment horizontal="justify" vertical="justify" wrapText="1"/>
    </xf>
    <xf numFmtId="164" fontId="14" fillId="0" borderId="46" xfId="0" applyNumberFormat="1" applyFont="1" applyBorder="1" applyAlignment="1">
      <alignment horizontal="center" vertical="center"/>
    </xf>
    <xf numFmtId="164" fontId="14" fillId="0" borderId="13" xfId="0" applyNumberFormat="1" applyFont="1" applyBorder="1" applyAlignment="1">
      <alignment horizontal="center" vertical="center"/>
    </xf>
    <xf numFmtId="0" fontId="14" fillId="0" borderId="45" xfId="0" applyFont="1" applyBorder="1" applyAlignment="1">
      <alignment horizontal="justify" vertical="justify" wrapText="1"/>
    </xf>
    <xf numFmtId="171" fontId="14" fillId="0" borderId="45" xfId="0" applyNumberFormat="1" applyFont="1" applyBorder="1" applyAlignment="1">
      <alignment horizontal="center" vertical="center"/>
    </xf>
    <xf numFmtId="164" fontId="14" fillId="0" borderId="45" xfId="0" applyNumberFormat="1" applyFont="1" applyBorder="1" applyAlignment="1">
      <alignment horizontal="center" vertical="center"/>
    </xf>
    <xf numFmtId="0" fontId="14" fillId="0" borderId="44" xfId="0" applyFont="1" applyBorder="1"/>
    <xf numFmtId="165" fontId="15" fillId="0" borderId="44" xfId="7" applyNumberFormat="1" applyFont="1" applyBorder="1" applyAlignment="1">
      <alignment horizontal="justify" vertical="justify" wrapText="1"/>
    </xf>
    <xf numFmtId="10" fontId="14" fillId="0" borderId="44" xfId="8" applyNumberFormat="1" applyFont="1" applyBorder="1" applyAlignment="1"/>
    <xf numFmtId="10" fontId="14" fillId="0" borderId="9" xfId="0" applyNumberFormat="1" applyFont="1" applyBorder="1" applyAlignment="1">
      <alignment horizontal="center"/>
    </xf>
    <xf numFmtId="0" fontId="15" fillId="3" borderId="41" xfId="0" applyFont="1" applyFill="1" applyBorder="1" applyAlignment="1">
      <alignment horizontal="center" vertical="justify"/>
    </xf>
    <xf numFmtId="0" fontId="0" fillId="0" borderId="0" xfId="0" applyAlignment="1">
      <alignment vertical="center" wrapText="1"/>
    </xf>
    <xf numFmtId="0" fontId="11" fillId="0" borderId="0" xfId="0" applyFont="1" applyAlignment="1">
      <alignment vertical="center"/>
    </xf>
    <xf numFmtId="0" fontId="11" fillId="0" borderId="0" xfId="0" applyFont="1"/>
    <xf numFmtId="0" fontId="0" fillId="0" borderId="0" xfId="0" applyAlignment="1">
      <alignment wrapText="1"/>
    </xf>
    <xf numFmtId="0" fontId="0" fillId="0" borderId="1" xfId="0" applyBorder="1"/>
    <xf numFmtId="0" fontId="11" fillId="0" borderId="41" xfId="0" applyFont="1" applyBorder="1" applyAlignment="1">
      <alignment horizontal="center"/>
    </xf>
    <xf numFmtId="0" fontId="11" fillId="0" borderId="42" xfId="0" applyFont="1" applyBorder="1" applyAlignment="1">
      <alignment horizontal="center"/>
    </xf>
    <xf numFmtId="0" fontId="0" fillId="0" borderId="1" xfId="0" applyBorder="1" applyAlignment="1">
      <alignment vertical="center" wrapText="1"/>
    </xf>
    <xf numFmtId="0" fontId="0" fillId="0" borderId="7" xfId="0" applyBorder="1" applyAlignment="1">
      <alignment vertical="center" wrapText="1"/>
    </xf>
    <xf numFmtId="0" fontId="11" fillId="0" borderId="4" xfId="0" applyFont="1" applyBorder="1"/>
    <xf numFmtId="0" fontId="11" fillId="0" borderId="3" xfId="0" applyFont="1" applyBorder="1"/>
    <xf numFmtId="0" fontId="0" fillId="0" borderId="2" xfId="0" applyBorder="1"/>
    <xf numFmtId="0" fontId="0" fillId="0" borderId="3" xfId="0" applyBorder="1"/>
    <xf numFmtId="0" fontId="0" fillId="0" borderId="48" xfId="0" applyBorder="1"/>
    <xf numFmtId="0" fontId="0" fillId="0" borderId="22" xfId="0" applyBorder="1"/>
    <xf numFmtId="0" fontId="0" fillId="0" borderId="21" xfId="0" applyBorder="1"/>
    <xf numFmtId="0" fontId="0" fillId="0" borderId="2" xfId="0" applyBorder="1" applyAlignment="1">
      <alignment horizontal="center"/>
    </xf>
    <xf numFmtId="0" fontId="0" fillId="0" borderId="21" xfId="0" applyBorder="1" applyAlignment="1">
      <alignment horizontal="center"/>
    </xf>
    <xf numFmtId="0" fontId="0" fillId="0" borderId="0" xfId="0" applyAlignment="1">
      <alignment horizontal="left"/>
    </xf>
    <xf numFmtId="0" fontId="11" fillId="0" borderId="0" xfId="0" applyFont="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0" fillId="0" borderId="50" xfId="0" applyBorder="1" applyAlignment="1">
      <alignment vertical="center"/>
    </xf>
    <xf numFmtId="0" fontId="0" fillId="0" borderId="26" xfId="0" applyBorder="1" applyAlignment="1">
      <alignment vertical="center"/>
    </xf>
    <xf numFmtId="0" fontId="0" fillId="0" borderId="3" xfId="0" applyBorder="1" applyAlignment="1">
      <alignment vertical="center" wrapText="1"/>
    </xf>
    <xf numFmtId="0" fontId="0" fillId="0" borderId="2" xfId="0" applyBorder="1" applyAlignment="1">
      <alignment vertical="center"/>
    </xf>
    <xf numFmtId="0" fontId="0" fillId="0" borderId="48" xfId="0"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xf>
    <xf numFmtId="0" fontId="0" fillId="0" borderId="0" xfId="0" applyAlignment="1">
      <alignment horizontal="left" wrapText="1"/>
    </xf>
    <xf numFmtId="0" fontId="11" fillId="0" borderId="0" xfId="0" applyFont="1" applyAlignment="1">
      <alignment horizontal="center" vertical="center"/>
    </xf>
    <xf numFmtId="0" fontId="30" fillId="0"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Border="1" applyAlignment="1">
      <alignment horizontal="center"/>
    </xf>
    <xf numFmtId="0" fontId="4" fillId="0" borderId="0" xfId="0" applyFont="1" applyAlignment="1">
      <alignment horizontal="center"/>
    </xf>
    <xf numFmtId="0" fontId="11" fillId="0" borderId="1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 fillId="4" borderId="20" xfId="3" applyFont="1" applyFill="1" applyBorder="1" applyAlignment="1">
      <alignment horizontal="center" vertical="center" wrapText="1"/>
    </xf>
    <xf numFmtId="0" fontId="3" fillId="4" borderId="19" xfId="3" applyFont="1" applyFill="1" applyBorder="1" applyAlignment="1">
      <alignment horizontal="center" vertical="center" wrapText="1"/>
    </xf>
    <xf numFmtId="0" fontId="3" fillId="4" borderId="18" xfId="3"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5" xfId="0" applyFont="1" applyBorder="1" applyAlignment="1">
      <alignment vertical="center" wrapText="1"/>
    </xf>
    <xf numFmtId="0" fontId="1" fillId="0" borderId="1" xfId="0" applyFont="1" applyBorder="1" applyAlignment="1">
      <alignment vertical="center" wrapText="1"/>
    </xf>
    <xf numFmtId="0" fontId="1" fillId="0" borderId="22" xfId="0" applyFont="1" applyBorder="1" applyAlignment="1">
      <alignment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6"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 fillId="0" borderId="6" xfId="0" applyFont="1" applyBorder="1" applyAlignment="1">
      <alignment vertical="center" wrapText="1"/>
    </xf>
    <xf numFmtId="0" fontId="1" fillId="0" borderId="39"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5" xfId="0" applyFont="1" applyBorder="1" applyAlignment="1">
      <alignment horizontal="center" vertical="center" wrapText="1"/>
    </xf>
    <xf numFmtId="0" fontId="2" fillId="0" borderId="0" xfId="3" applyFont="1" applyBorder="1" applyAlignment="1">
      <alignment horizontal="left" vertical="top" wrapText="1"/>
    </xf>
    <xf numFmtId="0" fontId="24" fillId="0" borderId="0" xfId="3" applyFont="1" applyBorder="1" applyAlignment="1">
      <alignment horizontal="left" wrapText="1"/>
    </xf>
    <xf numFmtId="0" fontId="3" fillId="4" borderId="11" xfId="3" applyFont="1" applyFill="1" applyBorder="1" applyAlignment="1">
      <alignment horizontal="center" vertical="center"/>
    </xf>
    <xf numFmtId="0" fontId="3" fillId="4" borderId="19" xfId="3" applyFont="1" applyFill="1" applyBorder="1" applyAlignment="1">
      <alignment horizontal="center" vertical="center"/>
    </xf>
    <xf numFmtId="0" fontId="3" fillId="4" borderId="18" xfId="3" applyFont="1" applyFill="1" applyBorder="1" applyAlignment="1">
      <alignment horizontal="center" vertical="center"/>
    </xf>
    <xf numFmtId="0" fontId="23" fillId="0" borderId="0" xfId="0" applyFont="1" applyAlignment="1">
      <alignment horizontal="center"/>
    </xf>
    <xf numFmtId="0" fontId="1" fillId="0" borderId="4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 xfId="0" applyFont="1" applyBorder="1" applyAlignment="1">
      <alignment horizontal="center" vertical="center" wrapTex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8" xfId="0" applyBorder="1" applyAlignment="1">
      <alignment horizontal="left" vertical="center" wrapText="1"/>
    </xf>
    <xf numFmtId="0" fontId="0" fillId="0" borderId="12" xfId="0" applyBorder="1" applyAlignment="1">
      <alignment horizontal="left" vertical="center" wrapText="1"/>
    </xf>
    <xf numFmtId="0" fontId="30" fillId="0" borderId="0" xfId="0" applyFont="1" applyAlignment="1">
      <alignment horizontal="center" vertical="justify" wrapText="1"/>
    </xf>
    <xf numFmtId="0" fontId="3" fillId="0" borderId="0" xfId="0" applyFont="1" applyAlignment="1">
      <alignment horizontal="center" vertical="justify" wrapText="1"/>
    </xf>
    <xf numFmtId="0" fontId="7" fillId="0" borderId="0" xfId="0" applyFont="1" applyAlignment="1">
      <alignment horizontal="center"/>
    </xf>
    <xf numFmtId="0" fontId="21" fillId="0" borderId="0" xfId="0" applyFont="1" applyAlignment="1">
      <alignment horizontal="center"/>
    </xf>
    <xf numFmtId="0" fontId="3" fillId="0" borderId="0" xfId="0" applyFont="1" applyAlignment="1">
      <alignment vertical="justify" wrapText="1"/>
    </xf>
    <xf numFmtId="0" fontId="0" fillId="0" borderId="0" xfId="0" applyAlignment="1">
      <alignment horizontal="center"/>
    </xf>
    <xf numFmtId="0" fontId="6" fillId="5" borderId="11" xfId="0" applyFont="1" applyFill="1" applyBorder="1" applyAlignment="1">
      <alignment horizontal="center" vertical="justify" wrapText="1"/>
    </xf>
    <xf numFmtId="0" fontId="6" fillId="5" borderId="43" xfId="0" applyFont="1" applyFill="1" applyBorder="1" applyAlignment="1">
      <alignment horizontal="center" vertical="justify" wrapText="1"/>
    </xf>
    <xf numFmtId="0" fontId="6" fillId="5" borderId="42" xfId="0" applyFont="1" applyFill="1" applyBorder="1" applyAlignment="1">
      <alignment horizontal="center" vertical="justify" wrapText="1"/>
    </xf>
    <xf numFmtId="0" fontId="6" fillId="5" borderId="20" xfId="0" applyFont="1" applyFill="1" applyBorder="1" applyAlignment="1">
      <alignment horizontal="center" vertical="justify" wrapText="1"/>
    </xf>
    <xf numFmtId="0" fontId="6" fillId="5" borderId="19" xfId="0" applyFont="1" applyFill="1" applyBorder="1" applyAlignment="1">
      <alignment horizontal="center" vertical="justify" wrapText="1"/>
    </xf>
    <xf numFmtId="0" fontId="6" fillId="5" borderId="18" xfId="0" applyFont="1" applyFill="1" applyBorder="1" applyAlignment="1">
      <alignment horizontal="center" vertical="justify" wrapText="1"/>
    </xf>
    <xf numFmtId="0" fontId="20" fillId="0" borderId="0" xfId="0" applyFont="1" applyAlignment="1">
      <alignment horizontal="center" vertical="justify"/>
    </xf>
    <xf numFmtId="0" fontId="11" fillId="0" borderId="40" xfId="0" applyFont="1" applyBorder="1" applyAlignment="1">
      <alignment horizontal="center"/>
    </xf>
    <xf numFmtId="0" fontId="11" fillId="0" borderId="49" xfId="0" applyFont="1" applyBorder="1" applyAlignment="1">
      <alignment horizontal="center"/>
    </xf>
    <xf numFmtId="0" fontId="11" fillId="0" borderId="29" xfId="0" applyFont="1" applyBorder="1" applyAlignment="1">
      <alignment horizontal="center"/>
    </xf>
    <xf numFmtId="0" fontId="22" fillId="0" borderId="0" xfId="0" applyFont="1" applyAlignment="1">
      <alignment horizontal="center"/>
    </xf>
    <xf numFmtId="0" fontId="11" fillId="0" borderId="33" xfId="0" applyFont="1" applyBorder="1" applyAlignment="1">
      <alignment horizontal="center"/>
    </xf>
    <xf numFmtId="0" fontId="11" fillId="0" borderId="5" xfId="0" applyFont="1" applyBorder="1" applyAlignment="1">
      <alignment horizontal="center"/>
    </xf>
    <xf numFmtId="0" fontId="0" fillId="0" borderId="0" xfId="0" applyAlignment="1">
      <alignment horizontal="left" vertical="center" wrapText="1"/>
    </xf>
    <xf numFmtId="0" fontId="0" fillId="0" borderId="0" xfId="0" applyAlignment="1">
      <alignment horizontal="left" wrapText="1"/>
    </xf>
    <xf numFmtId="0" fontId="11" fillId="0" borderId="0" xfId="0" applyFont="1" applyAlignment="1">
      <alignment horizontal="left"/>
    </xf>
    <xf numFmtId="0" fontId="4" fillId="0" borderId="0" xfId="0" applyFont="1" applyAlignment="1">
      <alignment horizontal="left"/>
    </xf>
    <xf numFmtId="0" fontId="13" fillId="0" borderId="0" xfId="0" applyFont="1" applyBorder="1" applyAlignment="1">
      <alignment horizontal="left" vertical="top" wrapText="1"/>
    </xf>
    <xf numFmtId="0" fontId="17" fillId="0" borderId="0" xfId="0" applyFont="1" applyBorder="1" applyAlignment="1">
      <alignment horizontal="left" vertical="top" wrapText="1"/>
    </xf>
    <xf numFmtId="0" fontId="17" fillId="0" borderId="0" xfId="3" applyFont="1" applyBorder="1" applyAlignment="1">
      <alignment horizontal="left" vertical="top" wrapText="1"/>
    </xf>
    <xf numFmtId="0" fontId="13" fillId="0" borderId="0" xfId="3" applyFont="1" applyBorder="1" applyAlignment="1">
      <alignment horizontal="left" vertical="top" wrapText="1"/>
    </xf>
    <xf numFmtId="0" fontId="8" fillId="0" borderId="0" xfId="0" applyFont="1" applyAlignment="1">
      <alignment horizontal="center" vertical="center" wrapText="1"/>
    </xf>
    <xf numFmtId="0" fontId="28"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5" fillId="0" borderId="38" xfId="0" applyFont="1" applyBorder="1" applyAlignment="1">
      <alignment horizontal="center" vertical="center" wrapText="1"/>
    </xf>
    <xf numFmtId="0" fontId="12" fillId="0" borderId="13"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29" fillId="0" borderId="1" xfId="0" applyFont="1" applyFill="1" applyBorder="1" applyAlignment="1">
      <alignment vertical="center" wrapText="1"/>
    </xf>
    <xf numFmtId="0" fontId="35" fillId="0" borderId="1" xfId="0" applyFont="1" applyFill="1" applyBorder="1" applyAlignment="1">
      <alignment vertical="center" wrapText="1"/>
    </xf>
    <xf numFmtId="0" fontId="33" fillId="0" borderId="0" xfId="0" applyFont="1" applyAlignment="1">
      <alignment horizontal="center"/>
    </xf>
    <xf numFmtId="0" fontId="29" fillId="0" borderId="0" xfId="0" applyFont="1" applyAlignment="1">
      <alignment horizontal="center"/>
    </xf>
    <xf numFmtId="0" fontId="32" fillId="0" borderId="1" xfId="0" applyFont="1" applyFill="1" applyBorder="1" applyAlignment="1">
      <alignment horizontal="center" vertical="center" wrapText="1"/>
    </xf>
  </cellXfs>
  <cellStyles count="9">
    <cellStyle name="Millares" xfId="7" builtinId="3"/>
    <cellStyle name="Millares 2" xfId="1"/>
    <cellStyle name="Millares 3" xfId="5"/>
    <cellStyle name="Moneda" xfId="6" builtinId="4"/>
    <cellStyle name="Moneda 2" xfId="4"/>
    <cellStyle name="Normal" xfId="0" builtinId="0"/>
    <cellStyle name="Normal 2" xfId="2"/>
    <cellStyle name="Normal 3" xfId="3"/>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xdr:colOff>
      <xdr:row>3</xdr:row>
      <xdr:rowOff>1</xdr:rowOff>
    </xdr:from>
    <xdr:to>
      <xdr:col>8</xdr:col>
      <xdr:colOff>8468</xdr:colOff>
      <xdr:row>27</xdr:row>
      <xdr:rowOff>177800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956734"/>
          <a:ext cx="7289800" cy="4648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12700</xdr:rowOff>
    </xdr:from>
    <xdr:to>
      <xdr:col>5</xdr:col>
      <xdr:colOff>723900</xdr:colOff>
      <xdr:row>59</xdr:row>
      <xdr:rowOff>144152</xdr:rowOff>
    </xdr:to>
    <xdr:pic>
      <xdr:nvPicPr>
        <xdr:cNvPr id="20"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37200"/>
          <a:ext cx="6972300" cy="6532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z.torres/Downloads/EVALUACION%20INV.ABIERTA%20002-20%20-SUMINISTRO%20MATERIALES%20FERRETE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 val="Hoja1"/>
    </sheetNames>
    <sheetDataSet>
      <sheetData sheetId="0">
        <row r="3">
          <cell r="C3" t="str">
            <v>VICARTECHZ S.A.S</v>
          </cell>
          <cell r="D3" t="str">
            <v>CENTRAL DE HERRAMIENTAS DE COLOMBIA S.A.S</v>
          </cell>
          <cell r="E3" t="str">
            <v>INVERSIONES MEGAFER S.A.S</v>
          </cell>
          <cell r="F3" t="str">
            <v>BRAND CENTER S.A.S</v>
          </cell>
          <cell r="G3" t="str">
            <v xml:space="preserve">TORORIENTE S.A.S </v>
          </cell>
        </row>
      </sheetData>
      <sheetData sheetId="1">
        <row r="6">
          <cell r="D6" t="str">
            <v>&gt; = 1,5</v>
          </cell>
        </row>
        <row r="7">
          <cell r="C7" t="str">
            <v>&gt; = al 50% Presupuesto oficial que es de 150.000.000</v>
          </cell>
        </row>
        <row r="8">
          <cell r="D8" t="str">
            <v>&lt;=60%</v>
          </cell>
        </row>
        <row r="12">
          <cell r="E12">
            <v>2.9721090479968972</v>
          </cell>
        </row>
        <row r="16">
          <cell r="E16">
            <v>612842055</v>
          </cell>
        </row>
        <row r="18">
          <cell r="E18">
            <v>0.44576136033889169</v>
          </cell>
        </row>
        <row r="24">
          <cell r="E24">
            <v>2.966225004355818</v>
          </cell>
        </row>
        <row r="28">
          <cell r="E28">
            <v>858273247</v>
          </cell>
        </row>
        <row r="30">
          <cell r="E30">
            <v>0.39167268107725123</v>
          </cell>
        </row>
        <row r="35">
          <cell r="E35">
            <v>2.4787065753370126</v>
          </cell>
        </row>
        <row r="39">
          <cell r="E39">
            <v>210091868</v>
          </cell>
        </row>
        <row r="41">
          <cell r="E41">
            <v>0.94806048443907387</v>
          </cell>
        </row>
        <row r="46">
          <cell r="E46">
            <v>5.2181864793968051</v>
          </cell>
        </row>
        <row r="50">
          <cell r="E50">
            <v>4607040000</v>
          </cell>
        </row>
        <row r="52">
          <cell r="E52">
            <v>0.26836697787141583</v>
          </cell>
        </row>
        <row r="57">
          <cell r="E57">
            <v>74.111933507873076</v>
          </cell>
        </row>
        <row r="61">
          <cell r="E61">
            <v>291822627</v>
          </cell>
        </row>
        <row r="63">
          <cell r="E63">
            <v>1.1695306638241046E-2</v>
          </cell>
        </row>
      </sheetData>
      <sheetData sheetId="2">
        <row r="8">
          <cell r="A8" t="str">
            <v>CAPITAL DE TRABAJO</v>
          </cell>
        </row>
        <row r="9">
          <cell r="A9" t="str">
            <v>ENDEUDAMIENTO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topLeftCell="A31" zoomScale="85" zoomScaleNormal="85" workbookViewId="0">
      <selection activeCell="D31" sqref="D31"/>
    </sheetView>
  </sheetViews>
  <sheetFormatPr baseColWidth="10" defaultColWidth="11.42578125" defaultRowHeight="11.25" x14ac:dyDescent="0.2"/>
  <cols>
    <col min="1" max="1" width="81" style="102" customWidth="1"/>
    <col min="2" max="2" width="32.7109375" style="2" customWidth="1"/>
    <col min="3" max="6" width="36.28515625" style="2" customWidth="1"/>
    <col min="7" max="16384" width="11.42578125" style="1"/>
  </cols>
  <sheetData>
    <row r="1" spans="1:6" x14ac:dyDescent="0.2">
      <c r="A1" s="195"/>
      <c r="B1" s="195"/>
      <c r="C1" s="195"/>
      <c r="D1" s="195"/>
      <c r="E1" s="195"/>
      <c r="F1" s="195"/>
    </row>
    <row r="3" spans="1:6" ht="23.25" x14ac:dyDescent="0.35">
      <c r="A3" s="194" t="s">
        <v>89</v>
      </c>
      <c r="B3" s="194"/>
      <c r="C3" s="194"/>
      <c r="D3" s="194"/>
      <c r="E3" s="194"/>
      <c r="F3" s="194"/>
    </row>
    <row r="4" spans="1:6" s="13" customFormat="1" ht="38.25" customHeight="1" x14ac:dyDescent="0.2">
      <c r="A4" s="108" t="s">
        <v>0</v>
      </c>
      <c r="B4" s="96" t="s">
        <v>90</v>
      </c>
      <c r="C4" s="96" t="s">
        <v>91</v>
      </c>
      <c r="D4" s="96" t="s">
        <v>92</v>
      </c>
      <c r="E4" s="96" t="s">
        <v>93</v>
      </c>
      <c r="F4" s="96" t="s">
        <v>94</v>
      </c>
    </row>
    <row r="5" spans="1:6" ht="15" x14ac:dyDescent="0.2">
      <c r="A5" s="97" t="s">
        <v>1</v>
      </c>
      <c r="B5" s="92" t="s">
        <v>28</v>
      </c>
      <c r="C5" s="92" t="s">
        <v>103</v>
      </c>
      <c r="D5" s="92" t="s">
        <v>103</v>
      </c>
      <c r="E5" s="92" t="s">
        <v>116</v>
      </c>
      <c r="F5" s="92" t="s">
        <v>28</v>
      </c>
    </row>
    <row r="6" spans="1:6" ht="39" customHeight="1" x14ac:dyDescent="0.2">
      <c r="A6" s="94" t="s">
        <v>16</v>
      </c>
      <c r="B6" s="93" t="s">
        <v>4</v>
      </c>
      <c r="C6" s="93" t="s">
        <v>4</v>
      </c>
      <c r="D6" s="93" t="s">
        <v>4</v>
      </c>
      <c r="E6" s="93" t="s">
        <v>4</v>
      </c>
      <c r="F6" s="93" t="s">
        <v>4</v>
      </c>
    </row>
    <row r="7" spans="1:6" ht="15" x14ac:dyDescent="0.2">
      <c r="A7" s="98" t="s">
        <v>8</v>
      </c>
      <c r="B7" s="93"/>
      <c r="C7" s="93"/>
      <c r="D7" s="93"/>
      <c r="E7" s="93"/>
      <c r="F7" s="93"/>
    </row>
    <row r="8" spans="1:6" ht="30" x14ac:dyDescent="0.2">
      <c r="A8" s="99" t="s">
        <v>17</v>
      </c>
      <c r="B8" s="92" t="s">
        <v>40</v>
      </c>
      <c r="C8" s="92" t="s">
        <v>133</v>
      </c>
      <c r="D8" s="92" t="s">
        <v>108</v>
      </c>
      <c r="E8" s="92" t="s">
        <v>117</v>
      </c>
      <c r="F8" s="92" t="s">
        <v>125</v>
      </c>
    </row>
    <row r="9" spans="1:6" ht="331.9" customHeight="1" x14ac:dyDescent="0.2">
      <c r="A9" s="100" t="s">
        <v>18</v>
      </c>
      <c r="B9" s="93" t="s">
        <v>4</v>
      </c>
      <c r="C9" s="93" t="s">
        <v>4</v>
      </c>
      <c r="D9" s="93" t="s">
        <v>4</v>
      </c>
      <c r="E9" s="93" t="s">
        <v>4</v>
      </c>
      <c r="F9" s="93" t="s">
        <v>4</v>
      </c>
    </row>
    <row r="10" spans="1:6" ht="15" x14ac:dyDescent="0.2">
      <c r="A10" s="100" t="s">
        <v>6</v>
      </c>
      <c r="B10" s="92" t="s">
        <v>95</v>
      </c>
      <c r="C10" s="92" t="s">
        <v>63</v>
      </c>
      <c r="D10" s="92" t="s">
        <v>95</v>
      </c>
      <c r="E10" s="92" t="s">
        <v>118</v>
      </c>
      <c r="F10" s="92" t="s">
        <v>126</v>
      </c>
    </row>
    <row r="11" spans="1:6" ht="15" x14ac:dyDescent="0.2">
      <c r="A11" s="98" t="s">
        <v>19</v>
      </c>
      <c r="B11" s="93" t="s">
        <v>5</v>
      </c>
      <c r="C11" s="93" t="s">
        <v>104</v>
      </c>
      <c r="D11" s="93" t="s">
        <v>5</v>
      </c>
      <c r="E11" s="93" t="s">
        <v>5</v>
      </c>
      <c r="F11" s="93" t="s">
        <v>5</v>
      </c>
    </row>
    <row r="12" spans="1:6" ht="28.5" x14ac:dyDescent="0.2">
      <c r="A12" s="100" t="s">
        <v>2</v>
      </c>
      <c r="B12" s="93" t="s">
        <v>5</v>
      </c>
      <c r="C12" s="93" t="s">
        <v>5</v>
      </c>
      <c r="D12" s="93" t="s">
        <v>5</v>
      </c>
      <c r="E12" s="93" t="s">
        <v>5</v>
      </c>
      <c r="F12" s="93" t="s">
        <v>5</v>
      </c>
    </row>
    <row r="13" spans="1:6" ht="15" x14ac:dyDescent="0.2">
      <c r="A13" s="98" t="s">
        <v>38</v>
      </c>
      <c r="B13" s="93" t="s">
        <v>5</v>
      </c>
      <c r="C13" s="93"/>
      <c r="D13" s="93" t="s">
        <v>5</v>
      </c>
      <c r="E13" s="93" t="s">
        <v>5</v>
      </c>
      <c r="F13" s="93" t="s">
        <v>5</v>
      </c>
    </row>
    <row r="14" spans="1:6" ht="48" customHeight="1" x14ac:dyDescent="0.2">
      <c r="A14" s="100" t="s">
        <v>39</v>
      </c>
      <c r="B14" s="93" t="s">
        <v>5</v>
      </c>
      <c r="C14" s="93" t="s">
        <v>5</v>
      </c>
      <c r="D14" s="93" t="s">
        <v>5</v>
      </c>
      <c r="E14" s="93" t="s">
        <v>5</v>
      </c>
      <c r="F14" s="93" t="s">
        <v>5</v>
      </c>
    </row>
    <row r="15" spans="1:6" ht="15" x14ac:dyDescent="0.2">
      <c r="A15" s="99" t="s">
        <v>9</v>
      </c>
      <c r="B15" s="92" t="s">
        <v>65</v>
      </c>
      <c r="C15" s="92" t="s">
        <v>64</v>
      </c>
      <c r="D15" s="92" t="s">
        <v>134</v>
      </c>
      <c r="E15" s="92" t="s">
        <v>119</v>
      </c>
      <c r="F15" s="92" t="s">
        <v>137</v>
      </c>
    </row>
    <row r="16" spans="1:6" ht="408.6" customHeight="1" x14ac:dyDescent="0.2">
      <c r="A16" s="100" t="s">
        <v>96</v>
      </c>
      <c r="B16" s="93" t="s">
        <v>4</v>
      </c>
      <c r="C16" s="93" t="s">
        <v>135</v>
      </c>
      <c r="D16" s="274" t="s">
        <v>329</v>
      </c>
      <c r="E16" s="93" t="s">
        <v>135</v>
      </c>
      <c r="F16" s="275" t="s">
        <v>330</v>
      </c>
    </row>
    <row r="17" spans="1:6" ht="30" x14ac:dyDescent="0.2">
      <c r="A17" s="99" t="s">
        <v>97</v>
      </c>
      <c r="B17" s="107" t="s">
        <v>98</v>
      </c>
      <c r="C17" s="92" t="s">
        <v>105</v>
      </c>
      <c r="D17" s="92" t="s">
        <v>109</v>
      </c>
      <c r="E17" s="92" t="s">
        <v>120</v>
      </c>
      <c r="F17" s="92" t="s">
        <v>127</v>
      </c>
    </row>
    <row r="18" spans="1:6" ht="199.5" x14ac:dyDescent="0.2">
      <c r="A18" s="100" t="s">
        <v>20</v>
      </c>
      <c r="B18" s="93" t="s">
        <v>4</v>
      </c>
      <c r="C18" s="93" t="s">
        <v>4</v>
      </c>
      <c r="D18" s="93" t="s">
        <v>4</v>
      </c>
      <c r="E18" s="93" t="s">
        <v>4</v>
      </c>
      <c r="F18" s="93" t="s">
        <v>4</v>
      </c>
    </row>
    <row r="19" spans="1:6" ht="30" x14ac:dyDescent="0.2">
      <c r="A19" s="98" t="s">
        <v>21</v>
      </c>
      <c r="B19" s="107" t="s">
        <v>131</v>
      </c>
      <c r="C19" s="92" t="s">
        <v>60</v>
      </c>
      <c r="D19" s="92" t="s">
        <v>110</v>
      </c>
      <c r="E19" s="92" t="s">
        <v>105</v>
      </c>
      <c r="F19" s="92" t="s">
        <v>138</v>
      </c>
    </row>
    <row r="20" spans="1:6" ht="145.9" customHeight="1" x14ac:dyDescent="0.2">
      <c r="A20" s="100" t="s">
        <v>22</v>
      </c>
      <c r="B20" s="93" t="s">
        <v>99</v>
      </c>
      <c r="C20" s="93" t="s">
        <v>4</v>
      </c>
      <c r="D20" s="93" t="s">
        <v>4</v>
      </c>
      <c r="E20" s="93" t="s">
        <v>4</v>
      </c>
      <c r="F20" s="93" t="s">
        <v>4</v>
      </c>
    </row>
    <row r="21" spans="1:6" ht="15.75" customHeight="1" x14ac:dyDescent="0.2">
      <c r="A21" s="106" t="s">
        <v>23</v>
      </c>
      <c r="B21" s="92" t="s">
        <v>101</v>
      </c>
      <c r="C21" s="92" t="s">
        <v>61</v>
      </c>
      <c r="D21" s="92" t="s">
        <v>136</v>
      </c>
      <c r="E21" s="92" t="s">
        <v>121</v>
      </c>
      <c r="F21" s="92" t="s">
        <v>128</v>
      </c>
    </row>
    <row r="22" spans="1:6" ht="142.5" x14ac:dyDescent="0.2">
      <c r="A22" s="100" t="s">
        <v>100</v>
      </c>
      <c r="B22" s="93" t="s">
        <v>4</v>
      </c>
      <c r="C22" s="93" t="s">
        <v>4</v>
      </c>
      <c r="D22" s="93" t="s">
        <v>4</v>
      </c>
      <c r="E22" s="93" t="s">
        <v>4</v>
      </c>
      <c r="F22" s="103" t="s">
        <v>4</v>
      </c>
    </row>
    <row r="23" spans="1:6" ht="15" x14ac:dyDescent="0.2">
      <c r="A23" s="99" t="s">
        <v>24</v>
      </c>
      <c r="B23" s="92" t="s">
        <v>67</v>
      </c>
      <c r="C23" s="92" t="s">
        <v>106</v>
      </c>
      <c r="D23" s="92" t="s">
        <v>111</v>
      </c>
      <c r="E23" s="92" t="s">
        <v>122</v>
      </c>
      <c r="F23" s="92" t="s">
        <v>129</v>
      </c>
    </row>
    <row r="24" spans="1:6" ht="28.5" x14ac:dyDescent="0.2">
      <c r="A24" s="100" t="s">
        <v>25</v>
      </c>
      <c r="B24" s="93" t="s">
        <v>4</v>
      </c>
      <c r="C24" s="93" t="s">
        <v>4</v>
      </c>
      <c r="D24" s="93" t="s">
        <v>4</v>
      </c>
      <c r="E24" s="93" t="s">
        <v>4</v>
      </c>
      <c r="F24" s="93" t="s">
        <v>4</v>
      </c>
    </row>
    <row r="25" spans="1:6" ht="15" x14ac:dyDescent="0.2">
      <c r="A25" s="99" t="s">
        <v>41</v>
      </c>
      <c r="B25" s="92" t="s">
        <v>66</v>
      </c>
      <c r="C25" s="92" t="s">
        <v>68</v>
      </c>
      <c r="D25" s="92" t="s">
        <v>112</v>
      </c>
      <c r="E25" s="92" t="s">
        <v>123</v>
      </c>
      <c r="F25" s="92" t="s">
        <v>123</v>
      </c>
    </row>
    <row r="26" spans="1:6" ht="128.25" x14ac:dyDescent="0.2">
      <c r="A26" s="100" t="s">
        <v>42</v>
      </c>
      <c r="B26" s="93" t="s">
        <v>4</v>
      </c>
      <c r="C26" s="93" t="s">
        <v>4</v>
      </c>
      <c r="D26" s="93" t="s">
        <v>4</v>
      </c>
      <c r="E26" s="93" t="s">
        <v>4</v>
      </c>
      <c r="F26" s="93" t="s">
        <v>4</v>
      </c>
    </row>
    <row r="27" spans="1:6" ht="30" x14ac:dyDescent="0.2">
      <c r="A27" s="99" t="s">
        <v>10</v>
      </c>
      <c r="B27" s="92" t="s">
        <v>107</v>
      </c>
      <c r="C27" s="92" t="s">
        <v>107</v>
      </c>
      <c r="D27" s="92" t="s">
        <v>113</v>
      </c>
      <c r="E27" s="92" t="s">
        <v>107</v>
      </c>
      <c r="F27" s="92" t="s">
        <v>130</v>
      </c>
    </row>
    <row r="28" spans="1:6" ht="85.5" x14ac:dyDescent="0.2">
      <c r="A28" s="100" t="s">
        <v>3</v>
      </c>
      <c r="B28" s="93" t="s">
        <v>4</v>
      </c>
      <c r="C28" s="93" t="s">
        <v>4</v>
      </c>
      <c r="D28" s="93" t="s">
        <v>4</v>
      </c>
      <c r="E28" s="93" t="s">
        <v>4</v>
      </c>
      <c r="F28" s="93" t="s">
        <v>4</v>
      </c>
    </row>
    <row r="29" spans="1:6" ht="17.25" customHeight="1" x14ac:dyDescent="0.2">
      <c r="A29" s="99" t="s">
        <v>26</v>
      </c>
      <c r="B29" s="92" t="s">
        <v>132</v>
      </c>
      <c r="C29" s="92" t="s">
        <v>62</v>
      </c>
      <c r="D29" s="92" t="s">
        <v>114</v>
      </c>
      <c r="E29" s="92" t="s">
        <v>124</v>
      </c>
      <c r="F29" s="93" t="s">
        <v>332</v>
      </c>
    </row>
    <row r="30" spans="1:6" ht="228" x14ac:dyDescent="0.2">
      <c r="A30" s="100" t="s">
        <v>27</v>
      </c>
      <c r="B30" s="103" t="s">
        <v>115</v>
      </c>
      <c r="C30" s="103" t="s">
        <v>4</v>
      </c>
      <c r="D30" s="103" t="s">
        <v>115</v>
      </c>
      <c r="E30" s="93" t="s">
        <v>4</v>
      </c>
      <c r="F30" s="274" t="s">
        <v>331</v>
      </c>
    </row>
    <row r="31" spans="1:6" ht="15" x14ac:dyDescent="0.2">
      <c r="A31" s="98" t="s">
        <v>7</v>
      </c>
      <c r="B31" s="104" t="s">
        <v>4</v>
      </c>
      <c r="C31" s="105" t="s">
        <v>4</v>
      </c>
      <c r="D31" s="276" t="s">
        <v>333</v>
      </c>
      <c r="E31" s="105" t="s">
        <v>4</v>
      </c>
      <c r="F31" s="276" t="s">
        <v>333</v>
      </c>
    </row>
    <row r="32" spans="1:6" ht="15" x14ac:dyDescent="0.2">
      <c r="A32" s="101"/>
      <c r="B32" s="95"/>
      <c r="C32" s="95"/>
      <c r="D32" s="95"/>
      <c r="E32" s="95"/>
      <c r="F32" s="95"/>
    </row>
  </sheetData>
  <mergeCells count="2">
    <mergeCell ref="A3:F3"/>
    <mergeCell ref="A1:F1"/>
  </mergeCells>
  <pageMargins left="0.7" right="0.7" top="0.75" bottom="0.75" header="0.3" footer="0.3"/>
  <pageSetup paperSize="5" scale="62" fitToHeight="0" orientation="landscape" r:id="rId1"/>
  <headerFooter>
    <oddHeader>&amp;C&amp;"Arial,Negrita"&amp;14EVALUACION  JURIDICA  DE  LA  INVITACION  ABIERTA  No. 002  DE  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activeCell="J49" sqref="J49"/>
    </sheetView>
  </sheetViews>
  <sheetFormatPr baseColWidth="10" defaultRowHeight="15" x14ac:dyDescent="0.25"/>
  <cols>
    <col min="1" max="1" width="8.5703125" style="14" customWidth="1"/>
    <col min="2" max="2" width="5" customWidth="1"/>
    <col min="3" max="3" width="26.28515625" customWidth="1"/>
    <col min="4" max="4" width="16" customWidth="1"/>
    <col min="5" max="5" width="13.7109375" customWidth="1"/>
    <col min="6" max="6" width="37.28515625" customWidth="1"/>
    <col min="7" max="7" width="19.140625" customWidth="1"/>
    <col min="8" max="8" width="18.28515625" customWidth="1"/>
    <col min="9" max="9" width="18.85546875" customWidth="1"/>
    <col min="10" max="10" width="21.28515625" customWidth="1"/>
    <col min="11" max="11" width="19.140625" customWidth="1"/>
    <col min="256" max="256" width="5.42578125" customWidth="1"/>
    <col min="257" max="257" width="5" customWidth="1"/>
    <col min="258" max="259" width="17.28515625" customWidth="1"/>
    <col min="260" max="260" width="15.7109375" customWidth="1"/>
    <col min="261" max="261" width="41.42578125" customWidth="1"/>
    <col min="262" max="262" width="21.7109375" customWidth="1"/>
    <col min="263" max="263" width="18.42578125" customWidth="1"/>
    <col min="264" max="264" width="19.28515625" customWidth="1"/>
    <col min="265" max="265" width="20.42578125" customWidth="1"/>
    <col min="512" max="512" width="5.42578125" customWidth="1"/>
    <col min="513" max="513" width="5" customWidth="1"/>
    <col min="514" max="515" width="17.28515625" customWidth="1"/>
    <col min="516" max="516" width="15.7109375" customWidth="1"/>
    <col min="517" max="517" width="41.42578125" customWidth="1"/>
    <col min="518" max="518" width="21.7109375" customWidth="1"/>
    <col min="519" max="519" width="18.42578125" customWidth="1"/>
    <col min="520" max="520" width="19.28515625" customWidth="1"/>
    <col min="521" max="521" width="20.42578125" customWidth="1"/>
    <col min="768" max="768" width="5.42578125" customWidth="1"/>
    <col min="769" max="769" width="5" customWidth="1"/>
    <col min="770" max="771" width="17.28515625" customWidth="1"/>
    <col min="772" max="772" width="15.7109375" customWidth="1"/>
    <col min="773" max="773" width="41.42578125" customWidth="1"/>
    <col min="774" max="774" width="21.7109375" customWidth="1"/>
    <col min="775" max="775" width="18.42578125" customWidth="1"/>
    <col min="776" max="776" width="19.28515625" customWidth="1"/>
    <col min="777" max="777" width="20.42578125" customWidth="1"/>
    <col min="1024" max="1024" width="5.42578125" customWidth="1"/>
    <col min="1025" max="1025" width="5" customWidth="1"/>
    <col min="1026" max="1027" width="17.28515625" customWidth="1"/>
    <col min="1028" max="1028" width="15.7109375" customWidth="1"/>
    <col min="1029" max="1029" width="41.42578125" customWidth="1"/>
    <col min="1030" max="1030" width="21.7109375" customWidth="1"/>
    <col min="1031" max="1031" width="18.42578125" customWidth="1"/>
    <col min="1032" max="1032" width="19.28515625" customWidth="1"/>
    <col min="1033" max="1033" width="20.42578125" customWidth="1"/>
    <col min="1280" max="1280" width="5.42578125" customWidth="1"/>
    <col min="1281" max="1281" width="5" customWidth="1"/>
    <col min="1282" max="1283" width="17.28515625" customWidth="1"/>
    <col min="1284" max="1284" width="15.7109375" customWidth="1"/>
    <col min="1285" max="1285" width="41.42578125" customWidth="1"/>
    <col min="1286" max="1286" width="21.7109375" customWidth="1"/>
    <col min="1287" max="1287" width="18.42578125" customWidth="1"/>
    <col min="1288" max="1288" width="19.28515625" customWidth="1"/>
    <col min="1289" max="1289" width="20.42578125" customWidth="1"/>
    <col min="1536" max="1536" width="5.42578125" customWidth="1"/>
    <col min="1537" max="1537" width="5" customWidth="1"/>
    <col min="1538" max="1539" width="17.28515625" customWidth="1"/>
    <col min="1540" max="1540" width="15.7109375" customWidth="1"/>
    <col min="1541" max="1541" width="41.42578125" customWidth="1"/>
    <col min="1542" max="1542" width="21.7109375" customWidth="1"/>
    <col min="1543" max="1543" width="18.42578125" customWidth="1"/>
    <col min="1544" max="1544" width="19.28515625" customWidth="1"/>
    <col min="1545" max="1545" width="20.42578125" customWidth="1"/>
    <col min="1792" max="1792" width="5.42578125" customWidth="1"/>
    <col min="1793" max="1793" width="5" customWidth="1"/>
    <col min="1794" max="1795" width="17.28515625" customWidth="1"/>
    <col min="1796" max="1796" width="15.7109375" customWidth="1"/>
    <col min="1797" max="1797" width="41.42578125" customWidth="1"/>
    <col min="1798" max="1798" width="21.7109375" customWidth="1"/>
    <col min="1799" max="1799" width="18.42578125" customWidth="1"/>
    <col min="1800" max="1800" width="19.28515625" customWidth="1"/>
    <col min="1801" max="1801" width="20.42578125" customWidth="1"/>
    <col min="2048" max="2048" width="5.42578125" customWidth="1"/>
    <col min="2049" max="2049" width="5" customWidth="1"/>
    <col min="2050" max="2051" width="17.28515625" customWidth="1"/>
    <col min="2052" max="2052" width="15.7109375" customWidth="1"/>
    <col min="2053" max="2053" width="41.42578125" customWidth="1"/>
    <col min="2054" max="2054" width="21.7109375" customWidth="1"/>
    <col min="2055" max="2055" width="18.42578125" customWidth="1"/>
    <col min="2056" max="2056" width="19.28515625" customWidth="1"/>
    <col min="2057" max="2057" width="20.42578125" customWidth="1"/>
    <col min="2304" max="2304" width="5.42578125" customWidth="1"/>
    <col min="2305" max="2305" width="5" customWidth="1"/>
    <col min="2306" max="2307" width="17.28515625" customWidth="1"/>
    <col min="2308" max="2308" width="15.7109375" customWidth="1"/>
    <col min="2309" max="2309" width="41.42578125" customWidth="1"/>
    <col min="2310" max="2310" width="21.7109375" customWidth="1"/>
    <col min="2311" max="2311" width="18.42578125" customWidth="1"/>
    <col min="2312" max="2312" width="19.28515625" customWidth="1"/>
    <col min="2313" max="2313" width="20.42578125" customWidth="1"/>
    <col min="2560" max="2560" width="5.42578125" customWidth="1"/>
    <col min="2561" max="2561" width="5" customWidth="1"/>
    <col min="2562" max="2563" width="17.28515625" customWidth="1"/>
    <col min="2564" max="2564" width="15.7109375" customWidth="1"/>
    <col min="2565" max="2565" width="41.42578125" customWidth="1"/>
    <col min="2566" max="2566" width="21.7109375" customWidth="1"/>
    <col min="2567" max="2567" width="18.42578125" customWidth="1"/>
    <col min="2568" max="2568" width="19.28515625" customWidth="1"/>
    <col min="2569" max="2569" width="20.42578125" customWidth="1"/>
    <col min="2816" max="2816" width="5.42578125" customWidth="1"/>
    <col min="2817" max="2817" width="5" customWidth="1"/>
    <col min="2818" max="2819" width="17.28515625" customWidth="1"/>
    <col min="2820" max="2820" width="15.7109375" customWidth="1"/>
    <col min="2821" max="2821" width="41.42578125" customWidth="1"/>
    <col min="2822" max="2822" width="21.7109375" customWidth="1"/>
    <col min="2823" max="2823" width="18.42578125" customWidth="1"/>
    <col min="2824" max="2824" width="19.28515625" customWidth="1"/>
    <col min="2825" max="2825" width="20.42578125" customWidth="1"/>
    <col min="3072" max="3072" width="5.42578125" customWidth="1"/>
    <col min="3073" max="3073" width="5" customWidth="1"/>
    <col min="3074" max="3075" width="17.28515625" customWidth="1"/>
    <col min="3076" max="3076" width="15.7109375" customWidth="1"/>
    <col min="3077" max="3077" width="41.42578125" customWidth="1"/>
    <col min="3078" max="3078" width="21.7109375" customWidth="1"/>
    <col min="3079" max="3079" width="18.42578125" customWidth="1"/>
    <col min="3080" max="3080" width="19.28515625" customWidth="1"/>
    <col min="3081" max="3081" width="20.42578125" customWidth="1"/>
    <col min="3328" max="3328" width="5.42578125" customWidth="1"/>
    <col min="3329" max="3329" width="5" customWidth="1"/>
    <col min="3330" max="3331" width="17.28515625" customWidth="1"/>
    <col min="3332" max="3332" width="15.7109375" customWidth="1"/>
    <col min="3333" max="3333" width="41.42578125" customWidth="1"/>
    <col min="3334" max="3334" width="21.7109375" customWidth="1"/>
    <col min="3335" max="3335" width="18.42578125" customWidth="1"/>
    <col min="3336" max="3336" width="19.28515625" customWidth="1"/>
    <col min="3337" max="3337" width="20.42578125" customWidth="1"/>
    <col min="3584" max="3584" width="5.42578125" customWidth="1"/>
    <col min="3585" max="3585" width="5" customWidth="1"/>
    <col min="3586" max="3587" width="17.28515625" customWidth="1"/>
    <col min="3588" max="3588" width="15.7109375" customWidth="1"/>
    <col min="3589" max="3589" width="41.42578125" customWidth="1"/>
    <col min="3590" max="3590" width="21.7109375" customWidth="1"/>
    <col min="3591" max="3591" width="18.42578125" customWidth="1"/>
    <col min="3592" max="3592" width="19.28515625" customWidth="1"/>
    <col min="3593" max="3593" width="20.42578125" customWidth="1"/>
    <col min="3840" max="3840" width="5.42578125" customWidth="1"/>
    <col min="3841" max="3841" width="5" customWidth="1"/>
    <col min="3842" max="3843" width="17.28515625" customWidth="1"/>
    <col min="3844" max="3844" width="15.7109375" customWidth="1"/>
    <col min="3845" max="3845" width="41.42578125" customWidth="1"/>
    <col min="3846" max="3846" width="21.7109375" customWidth="1"/>
    <col min="3847" max="3847" width="18.42578125" customWidth="1"/>
    <col min="3848" max="3848" width="19.28515625" customWidth="1"/>
    <col min="3849" max="3849" width="20.42578125" customWidth="1"/>
    <col min="4096" max="4096" width="5.42578125" customWidth="1"/>
    <col min="4097" max="4097" width="5" customWidth="1"/>
    <col min="4098" max="4099" width="17.28515625" customWidth="1"/>
    <col min="4100" max="4100" width="15.7109375" customWidth="1"/>
    <col min="4101" max="4101" width="41.42578125" customWidth="1"/>
    <col min="4102" max="4102" width="21.7109375" customWidth="1"/>
    <col min="4103" max="4103" width="18.42578125" customWidth="1"/>
    <col min="4104" max="4104" width="19.28515625" customWidth="1"/>
    <col min="4105" max="4105" width="20.42578125" customWidth="1"/>
    <col min="4352" max="4352" width="5.42578125" customWidth="1"/>
    <col min="4353" max="4353" width="5" customWidth="1"/>
    <col min="4354" max="4355" width="17.28515625" customWidth="1"/>
    <col min="4356" max="4356" width="15.7109375" customWidth="1"/>
    <col min="4357" max="4357" width="41.42578125" customWidth="1"/>
    <col min="4358" max="4358" width="21.7109375" customWidth="1"/>
    <col min="4359" max="4359" width="18.42578125" customWidth="1"/>
    <col min="4360" max="4360" width="19.28515625" customWidth="1"/>
    <col min="4361" max="4361" width="20.42578125" customWidth="1"/>
    <col min="4608" max="4608" width="5.42578125" customWidth="1"/>
    <col min="4609" max="4609" width="5" customWidth="1"/>
    <col min="4610" max="4611" width="17.28515625" customWidth="1"/>
    <col min="4612" max="4612" width="15.7109375" customWidth="1"/>
    <col min="4613" max="4613" width="41.42578125" customWidth="1"/>
    <col min="4614" max="4614" width="21.7109375" customWidth="1"/>
    <col min="4615" max="4615" width="18.42578125" customWidth="1"/>
    <col min="4616" max="4616" width="19.28515625" customWidth="1"/>
    <col min="4617" max="4617" width="20.42578125" customWidth="1"/>
    <col min="4864" max="4864" width="5.42578125" customWidth="1"/>
    <col min="4865" max="4865" width="5" customWidth="1"/>
    <col min="4866" max="4867" width="17.28515625" customWidth="1"/>
    <col min="4868" max="4868" width="15.7109375" customWidth="1"/>
    <col min="4869" max="4869" width="41.42578125" customWidth="1"/>
    <col min="4870" max="4870" width="21.7109375" customWidth="1"/>
    <col min="4871" max="4871" width="18.42578125" customWidth="1"/>
    <col min="4872" max="4872" width="19.28515625" customWidth="1"/>
    <col min="4873" max="4873" width="20.42578125" customWidth="1"/>
    <col min="5120" max="5120" width="5.42578125" customWidth="1"/>
    <col min="5121" max="5121" width="5" customWidth="1"/>
    <col min="5122" max="5123" width="17.28515625" customWidth="1"/>
    <col min="5124" max="5124" width="15.7109375" customWidth="1"/>
    <col min="5125" max="5125" width="41.42578125" customWidth="1"/>
    <col min="5126" max="5126" width="21.7109375" customWidth="1"/>
    <col min="5127" max="5127" width="18.42578125" customWidth="1"/>
    <col min="5128" max="5128" width="19.28515625" customWidth="1"/>
    <col min="5129" max="5129" width="20.42578125" customWidth="1"/>
    <col min="5376" max="5376" width="5.42578125" customWidth="1"/>
    <col min="5377" max="5377" width="5" customWidth="1"/>
    <col min="5378" max="5379" width="17.28515625" customWidth="1"/>
    <col min="5380" max="5380" width="15.7109375" customWidth="1"/>
    <col min="5381" max="5381" width="41.42578125" customWidth="1"/>
    <col min="5382" max="5382" width="21.7109375" customWidth="1"/>
    <col min="5383" max="5383" width="18.42578125" customWidth="1"/>
    <col min="5384" max="5384" width="19.28515625" customWidth="1"/>
    <col min="5385" max="5385" width="20.42578125" customWidth="1"/>
    <col min="5632" max="5632" width="5.42578125" customWidth="1"/>
    <col min="5633" max="5633" width="5" customWidth="1"/>
    <col min="5634" max="5635" width="17.28515625" customWidth="1"/>
    <col min="5636" max="5636" width="15.7109375" customWidth="1"/>
    <col min="5637" max="5637" width="41.42578125" customWidth="1"/>
    <col min="5638" max="5638" width="21.7109375" customWidth="1"/>
    <col min="5639" max="5639" width="18.42578125" customWidth="1"/>
    <col min="5640" max="5640" width="19.28515625" customWidth="1"/>
    <col min="5641" max="5641" width="20.42578125" customWidth="1"/>
    <col min="5888" max="5888" width="5.42578125" customWidth="1"/>
    <col min="5889" max="5889" width="5" customWidth="1"/>
    <col min="5890" max="5891" width="17.28515625" customWidth="1"/>
    <col min="5892" max="5892" width="15.7109375" customWidth="1"/>
    <col min="5893" max="5893" width="41.42578125" customWidth="1"/>
    <col min="5894" max="5894" width="21.7109375" customWidth="1"/>
    <col min="5895" max="5895" width="18.42578125" customWidth="1"/>
    <col min="5896" max="5896" width="19.28515625" customWidth="1"/>
    <col min="5897" max="5897" width="20.42578125" customWidth="1"/>
    <col min="6144" max="6144" width="5.42578125" customWidth="1"/>
    <col min="6145" max="6145" width="5" customWidth="1"/>
    <col min="6146" max="6147" width="17.28515625" customWidth="1"/>
    <col min="6148" max="6148" width="15.7109375" customWidth="1"/>
    <col min="6149" max="6149" width="41.42578125" customWidth="1"/>
    <col min="6150" max="6150" width="21.7109375" customWidth="1"/>
    <col min="6151" max="6151" width="18.42578125" customWidth="1"/>
    <col min="6152" max="6152" width="19.28515625" customWidth="1"/>
    <col min="6153" max="6153" width="20.42578125" customWidth="1"/>
    <col min="6400" max="6400" width="5.42578125" customWidth="1"/>
    <col min="6401" max="6401" width="5" customWidth="1"/>
    <col min="6402" max="6403" width="17.28515625" customWidth="1"/>
    <col min="6404" max="6404" width="15.7109375" customWidth="1"/>
    <col min="6405" max="6405" width="41.42578125" customWidth="1"/>
    <col min="6406" max="6406" width="21.7109375" customWidth="1"/>
    <col min="6407" max="6407" width="18.42578125" customWidth="1"/>
    <col min="6408" max="6408" width="19.28515625" customWidth="1"/>
    <col min="6409" max="6409" width="20.42578125" customWidth="1"/>
    <col min="6656" max="6656" width="5.42578125" customWidth="1"/>
    <col min="6657" max="6657" width="5" customWidth="1"/>
    <col min="6658" max="6659" width="17.28515625" customWidth="1"/>
    <col min="6660" max="6660" width="15.7109375" customWidth="1"/>
    <col min="6661" max="6661" width="41.42578125" customWidth="1"/>
    <col min="6662" max="6662" width="21.7109375" customWidth="1"/>
    <col min="6663" max="6663" width="18.42578125" customWidth="1"/>
    <col min="6664" max="6664" width="19.28515625" customWidth="1"/>
    <col min="6665" max="6665" width="20.42578125" customWidth="1"/>
    <col min="6912" max="6912" width="5.42578125" customWidth="1"/>
    <col min="6913" max="6913" width="5" customWidth="1"/>
    <col min="6914" max="6915" width="17.28515625" customWidth="1"/>
    <col min="6916" max="6916" width="15.7109375" customWidth="1"/>
    <col min="6917" max="6917" width="41.42578125" customWidth="1"/>
    <col min="6918" max="6918" width="21.7109375" customWidth="1"/>
    <col min="6919" max="6919" width="18.42578125" customWidth="1"/>
    <col min="6920" max="6920" width="19.28515625" customWidth="1"/>
    <col min="6921" max="6921" width="20.42578125" customWidth="1"/>
    <col min="7168" max="7168" width="5.42578125" customWidth="1"/>
    <col min="7169" max="7169" width="5" customWidth="1"/>
    <col min="7170" max="7171" width="17.28515625" customWidth="1"/>
    <col min="7172" max="7172" width="15.7109375" customWidth="1"/>
    <col min="7173" max="7173" width="41.42578125" customWidth="1"/>
    <col min="7174" max="7174" width="21.7109375" customWidth="1"/>
    <col min="7175" max="7175" width="18.42578125" customWidth="1"/>
    <col min="7176" max="7176" width="19.28515625" customWidth="1"/>
    <col min="7177" max="7177" width="20.42578125" customWidth="1"/>
    <col min="7424" max="7424" width="5.42578125" customWidth="1"/>
    <col min="7425" max="7425" width="5" customWidth="1"/>
    <col min="7426" max="7427" width="17.28515625" customWidth="1"/>
    <col min="7428" max="7428" width="15.7109375" customWidth="1"/>
    <col min="7429" max="7429" width="41.42578125" customWidth="1"/>
    <col min="7430" max="7430" width="21.7109375" customWidth="1"/>
    <col min="7431" max="7431" width="18.42578125" customWidth="1"/>
    <col min="7432" max="7432" width="19.28515625" customWidth="1"/>
    <col min="7433" max="7433" width="20.42578125" customWidth="1"/>
    <col min="7680" max="7680" width="5.42578125" customWidth="1"/>
    <col min="7681" max="7681" width="5" customWidth="1"/>
    <col min="7682" max="7683" width="17.28515625" customWidth="1"/>
    <col min="7684" max="7684" width="15.7109375" customWidth="1"/>
    <col min="7685" max="7685" width="41.42578125" customWidth="1"/>
    <col min="7686" max="7686" width="21.7109375" customWidth="1"/>
    <col min="7687" max="7687" width="18.42578125" customWidth="1"/>
    <col min="7688" max="7688" width="19.28515625" customWidth="1"/>
    <col min="7689" max="7689" width="20.42578125" customWidth="1"/>
    <col min="7936" max="7936" width="5.42578125" customWidth="1"/>
    <col min="7937" max="7937" width="5" customWidth="1"/>
    <col min="7938" max="7939" width="17.28515625" customWidth="1"/>
    <col min="7940" max="7940" width="15.7109375" customWidth="1"/>
    <col min="7941" max="7941" width="41.42578125" customWidth="1"/>
    <col min="7942" max="7942" width="21.7109375" customWidth="1"/>
    <col min="7943" max="7943" width="18.42578125" customWidth="1"/>
    <col min="7944" max="7944" width="19.28515625" customWidth="1"/>
    <col min="7945" max="7945" width="20.42578125" customWidth="1"/>
    <col min="8192" max="8192" width="5.42578125" customWidth="1"/>
    <col min="8193" max="8193" width="5" customWidth="1"/>
    <col min="8194" max="8195" width="17.28515625" customWidth="1"/>
    <col min="8196" max="8196" width="15.7109375" customWidth="1"/>
    <col min="8197" max="8197" width="41.42578125" customWidth="1"/>
    <col min="8198" max="8198" width="21.7109375" customWidth="1"/>
    <col min="8199" max="8199" width="18.42578125" customWidth="1"/>
    <col min="8200" max="8200" width="19.28515625" customWidth="1"/>
    <col min="8201" max="8201" width="20.42578125" customWidth="1"/>
    <col min="8448" max="8448" width="5.42578125" customWidth="1"/>
    <col min="8449" max="8449" width="5" customWidth="1"/>
    <col min="8450" max="8451" width="17.28515625" customWidth="1"/>
    <col min="8452" max="8452" width="15.7109375" customWidth="1"/>
    <col min="8453" max="8453" width="41.42578125" customWidth="1"/>
    <col min="8454" max="8454" width="21.7109375" customWidth="1"/>
    <col min="8455" max="8455" width="18.42578125" customWidth="1"/>
    <col min="8456" max="8456" width="19.28515625" customWidth="1"/>
    <col min="8457" max="8457" width="20.42578125" customWidth="1"/>
    <col min="8704" max="8704" width="5.42578125" customWidth="1"/>
    <col min="8705" max="8705" width="5" customWidth="1"/>
    <col min="8706" max="8707" width="17.28515625" customWidth="1"/>
    <col min="8708" max="8708" width="15.7109375" customWidth="1"/>
    <col min="8709" max="8709" width="41.42578125" customWidth="1"/>
    <col min="8710" max="8710" width="21.7109375" customWidth="1"/>
    <col min="8711" max="8711" width="18.42578125" customWidth="1"/>
    <col min="8712" max="8712" width="19.28515625" customWidth="1"/>
    <col min="8713" max="8713" width="20.42578125" customWidth="1"/>
    <col min="8960" max="8960" width="5.42578125" customWidth="1"/>
    <col min="8961" max="8961" width="5" customWidth="1"/>
    <col min="8962" max="8963" width="17.28515625" customWidth="1"/>
    <col min="8964" max="8964" width="15.7109375" customWidth="1"/>
    <col min="8965" max="8965" width="41.42578125" customWidth="1"/>
    <col min="8966" max="8966" width="21.7109375" customWidth="1"/>
    <col min="8967" max="8967" width="18.42578125" customWidth="1"/>
    <col min="8968" max="8968" width="19.28515625" customWidth="1"/>
    <col min="8969" max="8969" width="20.42578125" customWidth="1"/>
    <col min="9216" max="9216" width="5.42578125" customWidth="1"/>
    <col min="9217" max="9217" width="5" customWidth="1"/>
    <col min="9218" max="9219" width="17.28515625" customWidth="1"/>
    <col min="9220" max="9220" width="15.7109375" customWidth="1"/>
    <col min="9221" max="9221" width="41.42578125" customWidth="1"/>
    <col min="9222" max="9222" width="21.7109375" customWidth="1"/>
    <col min="9223" max="9223" width="18.42578125" customWidth="1"/>
    <col min="9224" max="9224" width="19.28515625" customWidth="1"/>
    <col min="9225" max="9225" width="20.42578125" customWidth="1"/>
    <col min="9472" max="9472" width="5.42578125" customWidth="1"/>
    <col min="9473" max="9473" width="5" customWidth="1"/>
    <col min="9474" max="9475" width="17.28515625" customWidth="1"/>
    <col min="9476" max="9476" width="15.7109375" customWidth="1"/>
    <col min="9477" max="9477" width="41.42578125" customWidth="1"/>
    <col min="9478" max="9478" width="21.7109375" customWidth="1"/>
    <col min="9479" max="9479" width="18.42578125" customWidth="1"/>
    <col min="9480" max="9480" width="19.28515625" customWidth="1"/>
    <col min="9481" max="9481" width="20.42578125" customWidth="1"/>
    <col min="9728" max="9728" width="5.42578125" customWidth="1"/>
    <col min="9729" max="9729" width="5" customWidth="1"/>
    <col min="9730" max="9731" width="17.28515625" customWidth="1"/>
    <col min="9732" max="9732" width="15.7109375" customWidth="1"/>
    <col min="9733" max="9733" width="41.42578125" customWidth="1"/>
    <col min="9734" max="9734" width="21.7109375" customWidth="1"/>
    <col min="9735" max="9735" width="18.42578125" customWidth="1"/>
    <col min="9736" max="9736" width="19.28515625" customWidth="1"/>
    <col min="9737" max="9737" width="20.42578125" customWidth="1"/>
    <col min="9984" max="9984" width="5.42578125" customWidth="1"/>
    <col min="9985" max="9985" width="5" customWidth="1"/>
    <col min="9986" max="9987" width="17.28515625" customWidth="1"/>
    <col min="9988" max="9988" width="15.7109375" customWidth="1"/>
    <col min="9989" max="9989" width="41.42578125" customWidth="1"/>
    <col min="9990" max="9990" width="21.7109375" customWidth="1"/>
    <col min="9991" max="9991" width="18.42578125" customWidth="1"/>
    <col min="9992" max="9992" width="19.28515625" customWidth="1"/>
    <col min="9993" max="9993" width="20.42578125" customWidth="1"/>
    <col min="10240" max="10240" width="5.42578125" customWidth="1"/>
    <col min="10241" max="10241" width="5" customWidth="1"/>
    <col min="10242" max="10243" width="17.28515625" customWidth="1"/>
    <col min="10244" max="10244" width="15.7109375" customWidth="1"/>
    <col min="10245" max="10245" width="41.42578125" customWidth="1"/>
    <col min="10246" max="10246" width="21.7109375" customWidth="1"/>
    <col min="10247" max="10247" width="18.42578125" customWidth="1"/>
    <col min="10248" max="10248" width="19.28515625" customWidth="1"/>
    <col min="10249" max="10249" width="20.42578125" customWidth="1"/>
    <col min="10496" max="10496" width="5.42578125" customWidth="1"/>
    <col min="10497" max="10497" width="5" customWidth="1"/>
    <col min="10498" max="10499" width="17.28515625" customWidth="1"/>
    <col min="10500" max="10500" width="15.7109375" customWidth="1"/>
    <col min="10501" max="10501" width="41.42578125" customWidth="1"/>
    <col min="10502" max="10502" width="21.7109375" customWidth="1"/>
    <col min="10503" max="10503" width="18.42578125" customWidth="1"/>
    <col min="10504" max="10504" width="19.28515625" customWidth="1"/>
    <col min="10505" max="10505" width="20.42578125" customWidth="1"/>
    <col min="10752" max="10752" width="5.42578125" customWidth="1"/>
    <col min="10753" max="10753" width="5" customWidth="1"/>
    <col min="10754" max="10755" width="17.28515625" customWidth="1"/>
    <col min="10756" max="10756" width="15.7109375" customWidth="1"/>
    <col min="10757" max="10757" width="41.42578125" customWidth="1"/>
    <col min="10758" max="10758" width="21.7109375" customWidth="1"/>
    <col min="10759" max="10759" width="18.42578125" customWidth="1"/>
    <col min="10760" max="10760" width="19.28515625" customWidth="1"/>
    <col min="10761" max="10761" width="20.42578125" customWidth="1"/>
    <col min="11008" max="11008" width="5.42578125" customWidth="1"/>
    <col min="11009" max="11009" width="5" customWidth="1"/>
    <col min="11010" max="11011" width="17.28515625" customWidth="1"/>
    <col min="11012" max="11012" width="15.7109375" customWidth="1"/>
    <col min="11013" max="11013" width="41.42578125" customWidth="1"/>
    <col min="11014" max="11014" width="21.7109375" customWidth="1"/>
    <col min="11015" max="11015" width="18.42578125" customWidth="1"/>
    <col min="11016" max="11016" width="19.28515625" customWidth="1"/>
    <col min="11017" max="11017" width="20.42578125" customWidth="1"/>
    <col min="11264" max="11264" width="5.42578125" customWidth="1"/>
    <col min="11265" max="11265" width="5" customWidth="1"/>
    <col min="11266" max="11267" width="17.28515625" customWidth="1"/>
    <col min="11268" max="11268" width="15.7109375" customWidth="1"/>
    <col min="11269" max="11269" width="41.42578125" customWidth="1"/>
    <col min="11270" max="11270" width="21.7109375" customWidth="1"/>
    <col min="11271" max="11271" width="18.42578125" customWidth="1"/>
    <col min="11272" max="11272" width="19.28515625" customWidth="1"/>
    <col min="11273" max="11273" width="20.42578125" customWidth="1"/>
    <col min="11520" max="11520" width="5.42578125" customWidth="1"/>
    <col min="11521" max="11521" width="5" customWidth="1"/>
    <col min="11522" max="11523" width="17.28515625" customWidth="1"/>
    <col min="11524" max="11524" width="15.7109375" customWidth="1"/>
    <col min="11525" max="11525" width="41.42578125" customWidth="1"/>
    <col min="11526" max="11526" width="21.7109375" customWidth="1"/>
    <col min="11527" max="11527" width="18.42578125" customWidth="1"/>
    <col min="11528" max="11528" width="19.28515625" customWidth="1"/>
    <col min="11529" max="11529" width="20.42578125" customWidth="1"/>
    <col min="11776" max="11776" width="5.42578125" customWidth="1"/>
    <col min="11777" max="11777" width="5" customWidth="1"/>
    <col min="11778" max="11779" width="17.28515625" customWidth="1"/>
    <col min="11780" max="11780" width="15.7109375" customWidth="1"/>
    <col min="11781" max="11781" width="41.42578125" customWidth="1"/>
    <col min="11782" max="11782" width="21.7109375" customWidth="1"/>
    <col min="11783" max="11783" width="18.42578125" customWidth="1"/>
    <col min="11784" max="11784" width="19.28515625" customWidth="1"/>
    <col min="11785" max="11785" width="20.42578125" customWidth="1"/>
    <col min="12032" max="12032" width="5.42578125" customWidth="1"/>
    <col min="12033" max="12033" width="5" customWidth="1"/>
    <col min="12034" max="12035" width="17.28515625" customWidth="1"/>
    <col min="12036" max="12036" width="15.7109375" customWidth="1"/>
    <col min="12037" max="12037" width="41.42578125" customWidth="1"/>
    <col min="12038" max="12038" width="21.7109375" customWidth="1"/>
    <col min="12039" max="12039" width="18.42578125" customWidth="1"/>
    <col min="12040" max="12040" width="19.28515625" customWidth="1"/>
    <col min="12041" max="12041" width="20.42578125" customWidth="1"/>
    <col min="12288" max="12288" width="5.42578125" customWidth="1"/>
    <col min="12289" max="12289" width="5" customWidth="1"/>
    <col min="12290" max="12291" width="17.28515625" customWidth="1"/>
    <col min="12292" max="12292" width="15.7109375" customWidth="1"/>
    <col min="12293" max="12293" width="41.42578125" customWidth="1"/>
    <col min="12294" max="12294" width="21.7109375" customWidth="1"/>
    <col min="12295" max="12295" width="18.42578125" customWidth="1"/>
    <col min="12296" max="12296" width="19.28515625" customWidth="1"/>
    <col min="12297" max="12297" width="20.42578125" customWidth="1"/>
    <col min="12544" max="12544" width="5.42578125" customWidth="1"/>
    <col min="12545" max="12545" width="5" customWidth="1"/>
    <col min="12546" max="12547" width="17.28515625" customWidth="1"/>
    <col min="12548" max="12548" width="15.7109375" customWidth="1"/>
    <col min="12549" max="12549" width="41.42578125" customWidth="1"/>
    <col min="12550" max="12550" width="21.7109375" customWidth="1"/>
    <col min="12551" max="12551" width="18.42578125" customWidth="1"/>
    <col min="12552" max="12552" width="19.28515625" customWidth="1"/>
    <col min="12553" max="12553" width="20.42578125" customWidth="1"/>
    <col min="12800" max="12800" width="5.42578125" customWidth="1"/>
    <col min="12801" max="12801" width="5" customWidth="1"/>
    <col min="12802" max="12803" width="17.28515625" customWidth="1"/>
    <col min="12804" max="12804" width="15.7109375" customWidth="1"/>
    <col min="12805" max="12805" width="41.42578125" customWidth="1"/>
    <col min="12806" max="12806" width="21.7109375" customWidth="1"/>
    <col min="12807" max="12807" width="18.42578125" customWidth="1"/>
    <col min="12808" max="12808" width="19.28515625" customWidth="1"/>
    <col min="12809" max="12809" width="20.42578125" customWidth="1"/>
    <col min="13056" max="13056" width="5.42578125" customWidth="1"/>
    <col min="13057" max="13057" width="5" customWidth="1"/>
    <col min="13058" max="13059" width="17.28515625" customWidth="1"/>
    <col min="13060" max="13060" width="15.7109375" customWidth="1"/>
    <col min="13061" max="13061" width="41.42578125" customWidth="1"/>
    <col min="13062" max="13062" width="21.7109375" customWidth="1"/>
    <col min="13063" max="13063" width="18.42578125" customWidth="1"/>
    <col min="13064" max="13064" width="19.28515625" customWidth="1"/>
    <col min="13065" max="13065" width="20.42578125" customWidth="1"/>
    <col min="13312" max="13312" width="5.42578125" customWidth="1"/>
    <col min="13313" max="13313" width="5" customWidth="1"/>
    <col min="13314" max="13315" width="17.28515625" customWidth="1"/>
    <col min="13316" max="13316" width="15.7109375" customWidth="1"/>
    <col min="13317" max="13317" width="41.42578125" customWidth="1"/>
    <col min="13318" max="13318" width="21.7109375" customWidth="1"/>
    <col min="13319" max="13319" width="18.42578125" customWidth="1"/>
    <col min="13320" max="13320" width="19.28515625" customWidth="1"/>
    <col min="13321" max="13321" width="20.42578125" customWidth="1"/>
    <col min="13568" max="13568" width="5.42578125" customWidth="1"/>
    <col min="13569" max="13569" width="5" customWidth="1"/>
    <col min="13570" max="13571" width="17.28515625" customWidth="1"/>
    <col min="13572" max="13572" width="15.7109375" customWidth="1"/>
    <col min="13573" max="13573" width="41.42578125" customWidth="1"/>
    <col min="13574" max="13574" width="21.7109375" customWidth="1"/>
    <col min="13575" max="13575" width="18.42578125" customWidth="1"/>
    <col min="13576" max="13576" width="19.28515625" customWidth="1"/>
    <col min="13577" max="13577" width="20.42578125" customWidth="1"/>
    <col min="13824" max="13824" width="5.42578125" customWidth="1"/>
    <col min="13825" max="13825" width="5" customWidth="1"/>
    <col min="13826" max="13827" width="17.28515625" customWidth="1"/>
    <col min="13828" max="13828" width="15.7109375" customWidth="1"/>
    <col min="13829" max="13829" width="41.42578125" customWidth="1"/>
    <col min="13830" max="13830" width="21.7109375" customWidth="1"/>
    <col min="13831" max="13831" width="18.42578125" customWidth="1"/>
    <col min="13832" max="13832" width="19.28515625" customWidth="1"/>
    <col min="13833" max="13833" width="20.42578125" customWidth="1"/>
    <col min="14080" max="14080" width="5.42578125" customWidth="1"/>
    <col min="14081" max="14081" width="5" customWidth="1"/>
    <col min="14082" max="14083" width="17.28515625" customWidth="1"/>
    <col min="14084" max="14084" width="15.7109375" customWidth="1"/>
    <col min="14085" max="14085" width="41.42578125" customWidth="1"/>
    <col min="14086" max="14086" width="21.7109375" customWidth="1"/>
    <col min="14087" max="14087" width="18.42578125" customWidth="1"/>
    <col min="14088" max="14088" width="19.28515625" customWidth="1"/>
    <col min="14089" max="14089" width="20.42578125" customWidth="1"/>
    <col min="14336" max="14336" width="5.42578125" customWidth="1"/>
    <col min="14337" max="14337" width="5" customWidth="1"/>
    <col min="14338" max="14339" width="17.28515625" customWidth="1"/>
    <col min="14340" max="14340" width="15.7109375" customWidth="1"/>
    <col min="14341" max="14341" width="41.42578125" customWidth="1"/>
    <col min="14342" max="14342" width="21.7109375" customWidth="1"/>
    <col min="14343" max="14343" width="18.42578125" customWidth="1"/>
    <col min="14344" max="14344" width="19.28515625" customWidth="1"/>
    <col min="14345" max="14345" width="20.42578125" customWidth="1"/>
    <col min="14592" max="14592" width="5.42578125" customWidth="1"/>
    <col min="14593" max="14593" width="5" customWidth="1"/>
    <col min="14594" max="14595" width="17.28515625" customWidth="1"/>
    <col min="14596" max="14596" width="15.7109375" customWidth="1"/>
    <col min="14597" max="14597" width="41.42578125" customWidth="1"/>
    <col min="14598" max="14598" width="21.7109375" customWidth="1"/>
    <col min="14599" max="14599" width="18.42578125" customWidth="1"/>
    <col min="14600" max="14600" width="19.28515625" customWidth="1"/>
    <col min="14601" max="14601" width="20.42578125" customWidth="1"/>
    <col min="14848" max="14848" width="5.42578125" customWidth="1"/>
    <col min="14849" max="14849" width="5" customWidth="1"/>
    <col min="14850" max="14851" width="17.28515625" customWidth="1"/>
    <col min="14852" max="14852" width="15.7109375" customWidth="1"/>
    <col min="14853" max="14853" width="41.42578125" customWidth="1"/>
    <col min="14854" max="14854" width="21.7109375" customWidth="1"/>
    <col min="14855" max="14855" width="18.42578125" customWidth="1"/>
    <col min="14856" max="14856" width="19.28515625" customWidth="1"/>
    <col min="14857" max="14857" width="20.42578125" customWidth="1"/>
    <col min="15104" max="15104" width="5.42578125" customWidth="1"/>
    <col min="15105" max="15105" width="5" customWidth="1"/>
    <col min="15106" max="15107" width="17.28515625" customWidth="1"/>
    <col min="15108" max="15108" width="15.7109375" customWidth="1"/>
    <col min="15109" max="15109" width="41.42578125" customWidth="1"/>
    <col min="15110" max="15110" width="21.7109375" customWidth="1"/>
    <col min="15111" max="15111" width="18.42578125" customWidth="1"/>
    <col min="15112" max="15112" width="19.28515625" customWidth="1"/>
    <col min="15113" max="15113" width="20.42578125" customWidth="1"/>
    <col min="15360" max="15360" width="5.42578125" customWidth="1"/>
    <col min="15361" max="15361" width="5" customWidth="1"/>
    <col min="15362" max="15363" width="17.28515625" customWidth="1"/>
    <col min="15364" max="15364" width="15.7109375" customWidth="1"/>
    <col min="15365" max="15365" width="41.42578125" customWidth="1"/>
    <col min="15366" max="15366" width="21.7109375" customWidth="1"/>
    <col min="15367" max="15367" width="18.42578125" customWidth="1"/>
    <col min="15368" max="15368" width="19.28515625" customWidth="1"/>
    <col min="15369" max="15369" width="20.42578125" customWidth="1"/>
    <col min="15616" max="15616" width="5.42578125" customWidth="1"/>
    <col min="15617" max="15617" width="5" customWidth="1"/>
    <col min="15618" max="15619" width="17.28515625" customWidth="1"/>
    <col min="15620" max="15620" width="15.7109375" customWidth="1"/>
    <col min="15621" max="15621" width="41.42578125" customWidth="1"/>
    <col min="15622" max="15622" width="21.7109375" customWidth="1"/>
    <col min="15623" max="15623" width="18.42578125" customWidth="1"/>
    <col min="15624" max="15624" width="19.28515625" customWidth="1"/>
    <col min="15625" max="15625" width="20.42578125" customWidth="1"/>
    <col min="15872" max="15872" width="5.42578125" customWidth="1"/>
    <col min="15873" max="15873" width="5" customWidth="1"/>
    <col min="15874" max="15875" width="17.28515625" customWidth="1"/>
    <col min="15876" max="15876" width="15.7109375" customWidth="1"/>
    <col min="15877" max="15877" width="41.42578125" customWidth="1"/>
    <col min="15878" max="15878" width="21.7109375" customWidth="1"/>
    <col min="15879" max="15879" width="18.42578125" customWidth="1"/>
    <col min="15880" max="15880" width="19.28515625" customWidth="1"/>
    <col min="15881" max="15881" width="20.42578125" customWidth="1"/>
    <col min="16128" max="16128" width="5.42578125" customWidth="1"/>
    <col min="16129" max="16129" width="5" customWidth="1"/>
    <col min="16130" max="16131" width="17.28515625" customWidth="1"/>
    <col min="16132" max="16132" width="15.7109375" customWidth="1"/>
    <col min="16133" max="16133" width="41.42578125" customWidth="1"/>
    <col min="16134" max="16134" width="21.7109375" customWidth="1"/>
    <col min="16135" max="16135" width="18.42578125" customWidth="1"/>
    <col min="16136" max="16136" width="19.28515625" customWidth="1"/>
    <col min="16137" max="16137" width="20.42578125" customWidth="1"/>
  </cols>
  <sheetData>
    <row r="1" spans="1:11" ht="28.5" x14ac:dyDescent="0.45">
      <c r="B1" s="232" t="s">
        <v>321</v>
      </c>
      <c r="C1" s="232"/>
      <c r="D1" s="232"/>
      <c r="E1" s="232"/>
      <c r="F1" s="232"/>
      <c r="G1" s="232"/>
      <c r="H1" s="232"/>
      <c r="I1" s="232"/>
      <c r="J1" s="232"/>
      <c r="K1" s="232"/>
    </row>
    <row r="4" spans="1:11" ht="15.75" thickBot="1" x14ac:dyDescent="0.3"/>
    <row r="5" spans="1:11" ht="15" customHeight="1" x14ac:dyDescent="0.25">
      <c r="C5" s="237" t="s">
        <v>140</v>
      </c>
      <c r="D5" s="238"/>
      <c r="E5" s="238"/>
      <c r="F5" s="239"/>
    </row>
    <row r="6" spans="1:11" x14ac:dyDescent="0.25">
      <c r="C6" s="240"/>
      <c r="D6" s="241"/>
      <c r="E6" s="241"/>
      <c r="F6" s="242"/>
    </row>
    <row r="7" spans="1:11" x14ac:dyDescent="0.25">
      <c r="C7" s="240"/>
      <c r="D7" s="241"/>
      <c r="E7" s="241"/>
      <c r="F7" s="242"/>
    </row>
    <row r="8" spans="1:11" ht="15.75" thickBot="1" x14ac:dyDescent="0.3">
      <c r="C8" s="243"/>
      <c r="D8" s="244"/>
      <c r="E8" s="244"/>
      <c r="F8" s="245"/>
    </row>
    <row r="10" spans="1:11" ht="15.75" thickBot="1" x14ac:dyDescent="0.3">
      <c r="A10" s="67"/>
      <c r="C10" s="11"/>
      <c r="D10" s="11"/>
      <c r="E10" s="11"/>
      <c r="F10" s="11"/>
      <c r="G10" s="11"/>
    </row>
    <row r="11" spans="1:11" ht="15.75" thickBot="1" x14ac:dyDescent="0.3">
      <c r="B11" s="199" t="s">
        <v>45</v>
      </c>
      <c r="C11" s="200"/>
      <c r="D11" s="200"/>
      <c r="E11" s="201"/>
      <c r="F11" s="9"/>
      <c r="G11" s="9"/>
      <c r="H11" s="9"/>
      <c r="I11" s="9"/>
      <c r="J11" s="9"/>
    </row>
    <row r="12" spans="1:11" x14ac:dyDescent="0.25">
      <c r="B12" s="235" t="s">
        <v>36</v>
      </c>
      <c r="C12" s="208" t="s">
        <v>37</v>
      </c>
      <c r="D12" s="208" t="s">
        <v>35</v>
      </c>
      <c r="E12" s="211" t="s">
        <v>34</v>
      </c>
      <c r="F12" s="208" t="s">
        <v>33</v>
      </c>
      <c r="G12" s="208" t="s">
        <v>32</v>
      </c>
      <c r="H12" s="208" t="s">
        <v>31</v>
      </c>
      <c r="I12" s="208" t="s">
        <v>30</v>
      </c>
      <c r="J12" s="214" t="s">
        <v>29</v>
      </c>
    </row>
    <row r="13" spans="1:11" ht="15.75" thickBot="1" x14ac:dyDescent="0.3">
      <c r="B13" s="236"/>
      <c r="C13" s="209"/>
      <c r="D13" s="209"/>
      <c r="E13" s="212"/>
      <c r="F13" s="209"/>
      <c r="G13" s="209"/>
      <c r="H13" s="209"/>
      <c r="I13" s="209"/>
      <c r="J13" s="215"/>
    </row>
    <row r="14" spans="1:11" x14ac:dyDescent="0.25">
      <c r="B14" s="236"/>
      <c r="C14" s="209"/>
      <c r="D14" s="209"/>
      <c r="E14" s="212"/>
      <c r="F14" s="209"/>
      <c r="G14" s="209"/>
      <c r="H14" s="209"/>
      <c r="I14" s="209"/>
      <c r="J14" s="215"/>
      <c r="K14" s="61" t="s">
        <v>7</v>
      </c>
    </row>
    <row r="15" spans="1:11" s="66" customFormat="1" ht="45" x14ac:dyDescent="0.25">
      <c r="A15" s="14"/>
      <c r="B15" s="8">
        <v>1</v>
      </c>
      <c r="C15" s="59" t="s">
        <v>139</v>
      </c>
      <c r="D15" s="59" t="s">
        <v>45</v>
      </c>
      <c r="E15" s="7" t="s">
        <v>43</v>
      </c>
      <c r="F15" s="109" t="s">
        <v>57</v>
      </c>
      <c r="G15" s="12" t="s">
        <v>56</v>
      </c>
      <c r="H15" s="12" t="s">
        <v>55</v>
      </c>
      <c r="I15" s="60">
        <v>475000000</v>
      </c>
      <c r="J15" s="62" t="s">
        <v>54</v>
      </c>
      <c r="K15" s="277" t="s">
        <v>334</v>
      </c>
    </row>
    <row r="16" spans="1:11" ht="45" x14ac:dyDescent="0.25">
      <c r="B16" s="8">
        <v>2</v>
      </c>
      <c r="C16" s="59" t="s">
        <v>53</v>
      </c>
      <c r="D16" s="59" t="s">
        <v>45</v>
      </c>
      <c r="E16" s="7" t="s">
        <v>44</v>
      </c>
      <c r="F16" s="109" t="s">
        <v>52</v>
      </c>
      <c r="G16" s="65" t="s">
        <v>51</v>
      </c>
      <c r="H16" s="7" t="s">
        <v>50</v>
      </c>
      <c r="I16" s="64">
        <v>1106791100</v>
      </c>
      <c r="J16" s="62" t="s">
        <v>49</v>
      </c>
      <c r="K16" s="277"/>
    </row>
    <row r="17" spans="1:11" ht="15.75" thickBot="1" x14ac:dyDescent="0.3">
      <c r="B17" s="4"/>
      <c r="C17" s="6"/>
      <c r="D17" s="6"/>
      <c r="E17" s="4"/>
      <c r="F17" s="4"/>
      <c r="G17" s="5"/>
      <c r="H17" s="4"/>
      <c r="I17" s="75">
        <f>SUM(I15:I16)</f>
        <v>1581791100</v>
      </c>
      <c r="J17" s="4"/>
      <c r="K17" s="110"/>
    </row>
    <row r="18" spans="1:11" ht="15.75" thickBot="1" x14ac:dyDescent="0.3">
      <c r="B18" s="229" t="s">
        <v>46</v>
      </c>
      <c r="C18" s="230"/>
      <c r="D18" s="230"/>
      <c r="E18" s="231"/>
      <c r="F18" s="10"/>
      <c r="G18" s="10"/>
      <c r="H18" s="10"/>
      <c r="I18" s="10"/>
      <c r="J18" s="10"/>
    </row>
    <row r="19" spans="1:11" x14ac:dyDescent="0.25">
      <c r="B19" s="233" t="s">
        <v>36</v>
      </c>
      <c r="C19" s="235" t="s">
        <v>37</v>
      </c>
      <c r="D19" s="208" t="s">
        <v>35</v>
      </c>
      <c r="E19" s="211" t="s">
        <v>34</v>
      </c>
      <c r="F19" s="208" t="s">
        <v>33</v>
      </c>
      <c r="G19" s="208" t="s">
        <v>32</v>
      </c>
      <c r="H19" s="208" t="s">
        <v>31</v>
      </c>
      <c r="I19" s="208" t="s">
        <v>30</v>
      </c>
      <c r="J19" s="214" t="s">
        <v>29</v>
      </c>
      <c r="K19" s="42"/>
    </row>
    <row r="20" spans="1:11" ht="15.75" thickBot="1" x14ac:dyDescent="0.3">
      <c r="B20" s="234"/>
      <c r="C20" s="236"/>
      <c r="D20" s="209"/>
      <c r="E20" s="212"/>
      <c r="F20" s="209"/>
      <c r="G20" s="209"/>
      <c r="H20" s="209"/>
      <c r="I20" s="209"/>
      <c r="J20" s="215"/>
      <c r="K20" s="41"/>
    </row>
    <row r="21" spans="1:11" ht="15.75" thickBot="1" x14ac:dyDescent="0.3">
      <c r="B21" s="234"/>
      <c r="C21" s="236"/>
      <c r="D21" s="209"/>
      <c r="E21" s="212"/>
      <c r="F21" s="209"/>
      <c r="G21" s="209"/>
      <c r="H21" s="209"/>
      <c r="I21" s="209"/>
      <c r="J21" s="215"/>
      <c r="K21" s="53" t="s">
        <v>7</v>
      </c>
    </row>
    <row r="22" spans="1:11" s="3" customFormat="1" ht="168.75" x14ac:dyDescent="0.2">
      <c r="A22" s="55"/>
      <c r="B22" s="62">
        <v>1</v>
      </c>
      <c r="C22" s="8" t="s">
        <v>141</v>
      </c>
      <c r="D22" s="7" t="s">
        <v>46</v>
      </c>
      <c r="E22" s="63" t="s">
        <v>142</v>
      </c>
      <c r="F22" s="109" t="s">
        <v>143</v>
      </c>
      <c r="G22" s="12" t="s">
        <v>144</v>
      </c>
      <c r="H22" s="63" t="s">
        <v>48</v>
      </c>
      <c r="I22" s="60">
        <v>1122801331</v>
      </c>
      <c r="J22" s="278" t="s">
        <v>184</v>
      </c>
      <c r="K22" s="279" t="s">
        <v>4</v>
      </c>
    </row>
    <row r="23" spans="1:11" s="3" customFormat="1" ht="72.599999999999994" customHeight="1" x14ac:dyDescent="0.2">
      <c r="A23" s="55"/>
      <c r="B23" s="62">
        <v>2</v>
      </c>
      <c r="C23" s="8" t="s">
        <v>185</v>
      </c>
      <c r="D23" s="7" t="s">
        <v>46</v>
      </c>
      <c r="E23" s="63" t="s">
        <v>145</v>
      </c>
      <c r="F23" s="109" t="s">
        <v>146</v>
      </c>
      <c r="G23" s="7" t="s">
        <v>147</v>
      </c>
      <c r="H23" s="63" t="s">
        <v>48</v>
      </c>
      <c r="I23" s="60">
        <v>256670396</v>
      </c>
      <c r="J23" s="278" t="s">
        <v>148</v>
      </c>
      <c r="K23" s="280"/>
    </row>
    <row r="24" spans="1:11" s="3" customFormat="1" ht="102" thickBot="1" x14ac:dyDescent="0.25">
      <c r="A24" s="55"/>
      <c r="B24" s="62">
        <v>3</v>
      </c>
      <c r="C24" s="8" t="s">
        <v>186</v>
      </c>
      <c r="D24" s="7" t="s">
        <v>46</v>
      </c>
      <c r="E24" s="63" t="s">
        <v>149</v>
      </c>
      <c r="F24" s="109" t="s">
        <v>183</v>
      </c>
      <c r="G24" s="7" t="s">
        <v>150</v>
      </c>
      <c r="H24" s="63" t="s">
        <v>48</v>
      </c>
      <c r="I24" s="60">
        <v>474960874</v>
      </c>
      <c r="J24" s="278" t="s">
        <v>151</v>
      </c>
      <c r="K24" s="281"/>
    </row>
    <row r="25" spans="1:11" s="3" customFormat="1" ht="12.75" x14ac:dyDescent="0.2">
      <c r="A25" s="55"/>
      <c r="B25" s="4"/>
      <c r="C25" s="4"/>
      <c r="D25" s="4"/>
      <c r="E25" s="57"/>
      <c r="F25" s="4"/>
      <c r="G25" s="4"/>
      <c r="H25" s="57"/>
      <c r="I25" s="58">
        <f>SUM(I22:I24)</f>
        <v>1854432601</v>
      </c>
      <c r="J25" s="57"/>
      <c r="K25" s="56"/>
    </row>
    <row r="26" spans="1:11" s="3" customFormat="1" ht="13.5" thickBot="1" x14ac:dyDescent="0.25">
      <c r="A26" s="55"/>
      <c r="B26" s="4"/>
      <c r="C26" s="4"/>
      <c r="D26" s="4"/>
      <c r="E26" s="57"/>
      <c r="F26" s="4"/>
      <c r="G26" s="4"/>
      <c r="H26" s="57"/>
      <c r="I26" s="58"/>
      <c r="J26" s="57"/>
      <c r="K26" s="56"/>
    </row>
    <row r="27" spans="1:11" s="3" customFormat="1" ht="15.75" thickBot="1" x14ac:dyDescent="0.3">
      <c r="A27" s="55"/>
      <c r="B27" s="199" t="s">
        <v>152</v>
      </c>
      <c r="C27" s="200"/>
      <c r="D27" s="200"/>
      <c r="E27" s="201"/>
      <c r="F27" s="9"/>
      <c r="G27" s="9"/>
      <c r="H27" s="9"/>
      <c r="I27" s="9"/>
      <c r="J27" s="9"/>
      <c r="K27"/>
    </row>
    <row r="28" spans="1:11" s="3" customFormat="1" x14ac:dyDescent="0.25">
      <c r="A28" s="55"/>
      <c r="B28" s="202" t="s">
        <v>36</v>
      </c>
      <c r="C28" s="205" t="s">
        <v>37</v>
      </c>
      <c r="D28" s="208" t="s">
        <v>35</v>
      </c>
      <c r="E28" s="208" t="s">
        <v>34</v>
      </c>
      <c r="F28" s="208" t="s">
        <v>33</v>
      </c>
      <c r="G28" s="208" t="s">
        <v>32</v>
      </c>
      <c r="H28" s="208" t="s">
        <v>31</v>
      </c>
      <c r="I28" s="208" t="s">
        <v>30</v>
      </c>
      <c r="J28" s="214" t="s">
        <v>29</v>
      </c>
      <c r="K28"/>
    </row>
    <row r="29" spans="1:11" s="3" customFormat="1" ht="15.75" thickBot="1" x14ac:dyDescent="0.3">
      <c r="A29" s="55"/>
      <c r="B29" s="203"/>
      <c r="C29" s="206"/>
      <c r="D29" s="209"/>
      <c r="E29" s="209"/>
      <c r="F29" s="209"/>
      <c r="G29" s="209"/>
      <c r="H29" s="209"/>
      <c r="I29" s="209"/>
      <c r="J29" s="215"/>
      <c r="K29"/>
    </row>
    <row r="30" spans="1:11" s="3" customFormat="1" ht="15.75" thickBot="1" x14ac:dyDescent="0.3">
      <c r="A30" s="55"/>
      <c r="B30" s="204"/>
      <c r="C30" s="217"/>
      <c r="D30" s="218"/>
      <c r="E30" s="218"/>
      <c r="F30" s="218"/>
      <c r="G30" s="218"/>
      <c r="H30" s="218"/>
      <c r="I30" s="218"/>
      <c r="J30" s="226"/>
      <c r="K30" s="53" t="s">
        <v>7</v>
      </c>
    </row>
    <row r="31" spans="1:11" s="3" customFormat="1" ht="64.5" customHeight="1" x14ac:dyDescent="0.2">
      <c r="A31" s="55"/>
      <c r="B31" s="52">
        <v>1</v>
      </c>
      <c r="C31" s="8" t="s">
        <v>157</v>
      </c>
      <c r="D31" s="7" t="s">
        <v>94</v>
      </c>
      <c r="E31" s="63" t="s">
        <v>153</v>
      </c>
      <c r="F31" s="111" t="s">
        <v>154</v>
      </c>
      <c r="G31" s="49" t="s">
        <v>155</v>
      </c>
      <c r="H31" s="49" t="s">
        <v>48</v>
      </c>
      <c r="I31" s="48">
        <v>349911298</v>
      </c>
      <c r="J31" s="47" t="s">
        <v>156</v>
      </c>
      <c r="K31" s="283" t="s">
        <v>335</v>
      </c>
    </row>
    <row r="32" spans="1:11" s="3" customFormat="1" ht="12.75" customHeight="1" x14ac:dyDescent="0.2">
      <c r="A32" s="55"/>
      <c r="B32" s="4"/>
      <c r="C32" s="4"/>
      <c r="D32" s="4"/>
      <c r="E32" s="57"/>
      <c r="F32" s="4"/>
      <c r="G32" s="4"/>
      <c r="H32" s="57"/>
      <c r="I32" s="58">
        <f>I31</f>
        <v>349911298</v>
      </c>
      <c r="J32" s="57"/>
      <c r="K32" s="282"/>
    </row>
    <row r="33" spans="1:12" s="3" customFormat="1" ht="13.5" thickBot="1" x14ac:dyDescent="0.25">
      <c r="A33" s="55"/>
      <c r="B33" s="4"/>
      <c r="C33" s="4"/>
      <c r="D33" s="4"/>
      <c r="E33" s="57"/>
      <c r="F33" s="4"/>
      <c r="G33" s="4"/>
      <c r="H33" s="57"/>
      <c r="I33" s="58"/>
      <c r="J33" s="57"/>
      <c r="K33" s="56"/>
    </row>
    <row r="34" spans="1:12" s="3" customFormat="1" ht="15.75" customHeight="1" thickBot="1" x14ac:dyDescent="0.3">
      <c r="A34" s="55"/>
      <c r="B34" s="199" t="s">
        <v>158</v>
      </c>
      <c r="C34" s="200"/>
      <c r="D34" s="200"/>
      <c r="E34" s="201"/>
      <c r="F34" s="9"/>
      <c r="G34" s="9"/>
      <c r="H34" s="9"/>
      <c r="I34" s="9"/>
      <c r="J34" s="9"/>
      <c r="K34"/>
    </row>
    <row r="35" spans="1:12" s="3" customFormat="1" ht="15" customHeight="1" x14ac:dyDescent="0.25">
      <c r="A35" s="55"/>
      <c r="B35" s="202" t="s">
        <v>36</v>
      </c>
      <c r="C35" s="205" t="s">
        <v>37</v>
      </c>
      <c r="D35" s="208" t="s">
        <v>35</v>
      </c>
      <c r="E35" s="211" t="s">
        <v>34</v>
      </c>
      <c r="F35" s="208" t="s">
        <v>33</v>
      </c>
      <c r="G35" s="223" t="s">
        <v>32</v>
      </c>
      <c r="H35" s="202" t="s">
        <v>31</v>
      </c>
      <c r="I35" s="205" t="s">
        <v>30</v>
      </c>
      <c r="J35" s="214" t="s">
        <v>29</v>
      </c>
      <c r="K35"/>
    </row>
    <row r="36" spans="1:12" s="3" customFormat="1" ht="15.75" thickBot="1" x14ac:dyDescent="0.3">
      <c r="A36" s="55"/>
      <c r="B36" s="203"/>
      <c r="C36" s="206"/>
      <c r="D36" s="209"/>
      <c r="E36" s="212"/>
      <c r="F36" s="209"/>
      <c r="G36" s="224"/>
      <c r="H36" s="203"/>
      <c r="I36" s="206"/>
      <c r="J36" s="215"/>
      <c r="K36"/>
    </row>
    <row r="37" spans="1:12" s="3" customFormat="1" ht="15.75" thickBot="1" x14ac:dyDescent="0.3">
      <c r="A37" s="55"/>
      <c r="B37" s="204"/>
      <c r="C37" s="217"/>
      <c r="D37" s="218"/>
      <c r="E37" s="222"/>
      <c r="F37" s="218"/>
      <c r="G37" s="225"/>
      <c r="H37" s="204"/>
      <c r="I37" s="217"/>
      <c r="J37" s="226"/>
      <c r="K37" s="53" t="s">
        <v>7</v>
      </c>
    </row>
    <row r="38" spans="1:12" ht="68.25" thickBot="1" x14ac:dyDescent="0.3">
      <c r="B38" s="52">
        <v>1</v>
      </c>
      <c r="C38" s="51" t="s">
        <v>168</v>
      </c>
      <c r="D38" s="44" t="s">
        <v>159</v>
      </c>
      <c r="E38" s="50" t="s">
        <v>160</v>
      </c>
      <c r="F38" s="111" t="s">
        <v>161</v>
      </c>
      <c r="G38" s="49" t="s">
        <v>162</v>
      </c>
      <c r="H38" s="49" t="s">
        <v>163</v>
      </c>
      <c r="I38" s="54">
        <v>150000000</v>
      </c>
      <c r="J38" s="47" t="s">
        <v>164</v>
      </c>
      <c r="K38" s="219" t="s">
        <v>4</v>
      </c>
    </row>
    <row r="39" spans="1:12" ht="45.75" thickBot="1" x14ac:dyDescent="0.3">
      <c r="B39" s="46">
        <v>2</v>
      </c>
      <c r="C39" s="45" t="s">
        <v>169</v>
      </c>
      <c r="D39" s="44" t="s">
        <v>159</v>
      </c>
      <c r="E39" s="30" t="s">
        <v>165</v>
      </c>
      <c r="F39" s="111" t="s">
        <v>166</v>
      </c>
      <c r="G39" s="31" t="s">
        <v>167</v>
      </c>
      <c r="H39" s="49" t="s">
        <v>163</v>
      </c>
      <c r="I39" s="29">
        <v>51970350</v>
      </c>
      <c r="J39" s="47" t="s">
        <v>336</v>
      </c>
      <c r="K39" s="220"/>
    </row>
    <row r="40" spans="1:12" ht="46.15" customHeight="1" thickBot="1" x14ac:dyDescent="0.3">
      <c r="B40" s="43">
        <v>3</v>
      </c>
      <c r="C40" s="45" t="s">
        <v>169</v>
      </c>
      <c r="D40" s="44" t="s">
        <v>159</v>
      </c>
      <c r="E40" s="24" t="s">
        <v>170</v>
      </c>
      <c r="F40" s="111" t="s">
        <v>171</v>
      </c>
      <c r="G40" s="25" t="s">
        <v>172</v>
      </c>
      <c r="H40" s="49" t="s">
        <v>163</v>
      </c>
      <c r="I40" s="23">
        <v>285500000</v>
      </c>
      <c r="J40" s="22" t="s">
        <v>337</v>
      </c>
      <c r="K40" s="221"/>
    </row>
    <row r="41" spans="1:12" x14ac:dyDescent="0.25">
      <c r="B41" s="4"/>
      <c r="C41" s="21"/>
      <c r="D41" s="21"/>
      <c r="E41" s="18"/>
      <c r="F41" s="18"/>
      <c r="G41" s="20"/>
      <c r="H41" s="18"/>
      <c r="I41" s="19">
        <f>+I38+I39</f>
        <v>201970350</v>
      </c>
      <c r="J41" s="18"/>
      <c r="K41" s="17"/>
    </row>
    <row r="42" spans="1:12" ht="15.75" thickBot="1" x14ac:dyDescent="0.3">
      <c r="B42" s="4"/>
      <c r="C42" s="21"/>
      <c r="D42" s="21"/>
      <c r="E42" s="18"/>
      <c r="F42" s="18"/>
      <c r="G42" s="20"/>
      <c r="H42" s="18"/>
      <c r="I42" s="19"/>
      <c r="J42" s="18"/>
      <c r="K42" s="17"/>
      <c r="L42" s="16"/>
    </row>
    <row r="43" spans="1:12" ht="15.75" thickBot="1" x14ac:dyDescent="0.3">
      <c r="B43" s="199" t="s">
        <v>47</v>
      </c>
      <c r="C43" s="200"/>
      <c r="D43" s="200"/>
      <c r="E43" s="201"/>
      <c r="F43" s="9"/>
      <c r="G43" s="9"/>
      <c r="H43" s="9"/>
      <c r="I43" s="9"/>
      <c r="J43" s="9"/>
      <c r="L43" s="16"/>
    </row>
    <row r="44" spans="1:12" x14ac:dyDescent="0.25">
      <c r="B44" s="202" t="s">
        <v>36</v>
      </c>
      <c r="C44" s="205" t="s">
        <v>37</v>
      </c>
      <c r="D44" s="208" t="s">
        <v>35</v>
      </c>
      <c r="E44" s="211" t="s">
        <v>34</v>
      </c>
      <c r="F44" s="208" t="s">
        <v>33</v>
      </c>
      <c r="G44" s="208" t="s">
        <v>32</v>
      </c>
      <c r="H44" s="208" t="s">
        <v>31</v>
      </c>
      <c r="I44" s="208" t="s">
        <v>30</v>
      </c>
      <c r="J44" s="214" t="s">
        <v>29</v>
      </c>
      <c r="K44" s="42"/>
      <c r="L44" s="16"/>
    </row>
    <row r="45" spans="1:12" ht="15.75" thickBot="1" x14ac:dyDescent="0.3">
      <c r="B45" s="203"/>
      <c r="C45" s="206"/>
      <c r="D45" s="209"/>
      <c r="E45" s="212"/>
      <c r="F45" s="209"/>
      <c r="G45" s="209"/>
      <c r="H45" s="209"/>
      <c r="I45" s="209"/>
      <c r="J45" s="215"/>
      <c r="K45" s="41"/>
      <c r="L45" s="16"/>
    </row>
    <row r="46" spans="1:12" ht="15.75" thickBot="1" x14ac:dyDescent="0.3">
      <c r="B46" s="204"/>
      <c r="C46" s="207"/>
      <c r="D46" s="210"/>
      <c r="E46" s="213"/>
      <c r="F46" s="210"/>
      <c r="G46" s="210"/>
      <c r="H46" s="210"/>
      <c r="I46" s="210"/>
      <c r="J46" s="216"/>
      <c r="K46" s="40" t="s">
        <v>7</v>
      </c>
      <c r="L46" s="16"/>
    </row>
    <row r="47" spans="1:12" ht="79.5" thickBot="1" x14ac:dyDescent="0.3">
      <c r="B47" s="39">
        <v>1</v>
      </c>
      <c r="C47" s="38" t="s">
        <v>173</v>
      </c>
      <c r="D47" s="36" t="s">
        <v>47</v>
      </c>
      <c r="E47" s="37" t="s">
        <v>174</v>
      </c>
      <c r="F47" s="111" t="s">
        <v>187</v>
      </c>
      <c r="G47" s="35" t="s">
        <v>175</v>
      </c>
      <c r="H47" s="35" t="s">
        <v>191</v>
      </c>
      <c r="I47" s="29">
        <v>140000000</v>
      </c>
      <c r="J47" s="34" t="s">
        <v>176</v>
      </c>
      <c r="K47" s="196" t="s">
        <v>4</v>
      </c>
      <c r="L47" s="16"/>
    </row>
    <row r="48" spans="1:12" ht="67.5" x14ac:dyDescent="0.25">
      <c r="B48" s="33">
        <v>2</v>
      </c>
      <c r="C48" s="32" t="s">
        <v>177</v>
      </c>
      <c r="D48" s="36" t="s">
        <v>47</v>
      </c>
      <c r="E48" s="30" t="s">
        <v>178</v>
      </c>
      <c r="F48" s="111" t="s">
        <v>188</v>
      </c>
      <c r="G48" s="31" t="s">
        <v>179</v>
      </c>
      <c r="H48" s="30" t="s">
        <v>48</v>
      </c>
      <c r="I48" s="29">
        <v>57173857</v>
      </c>
      <c r="J48" s="28" t="s">
        <v>180</v>
      </c>
      <c r="K48" s="197"/>
      <c r="L48" s="16"/>
    </row>
    <row r="49" spans="2:12" ht="69" customHeight="1" thickBot="1" x14ac:dyDescent="0.3">
      <c r="B49" s="27">
        <v>3</v>
      </c>
      <c r="C49" s="26" t="s">
        <v>181</v>
      </c>
      <c r="D49" s="36" t="s">
        <v>47</v>
      </c>
      <c r="E49" s="24" t="s">
        <v>182</v>
      </c>
      <c r="F49" s="24" t="s">
        <v>189</v>
      </c>
      <c r="G49" s="25" t="s">
        <v>190</v>
      </c>
      <c r="H49" s="35" t="s">
        <v>191</v>
      </c>
      <c r="I49" s="23">
        <v>83000000</v>
      </c>
      <c r="J49" s="22" t="s">
        <v>192</v>
      </c>
      <c r="K49" s="198"/>
      <c r="L49" s="16"/>
    </row>
    <row r="50" spans="2:12" x14ac:dyDescent="0.25">
      <c r="B50" s="4"/>
      <c r="C50" s="21"/>
      <c r="D50" s="21"/>
      <c r="E50" s="18"/>
      <c r="F50" s="18"/>
      <c r="G50" s="20"/>
      <c r="H50" s="18"/>
      <c r="I50" s="19">
        <f>I47+I48+I49</f>
        <v>280173857</v>
      </c>
      <c r="J50" s="18"/>
      <c r="K50" s="17"/>
      <c r="L50" s="16"/>
    </row>
    <row r="51" spans="2:12" x14ac:dyDescent="0.25">
      <c r="K51" s="16"/>
      <c r="L51" s="16"/>
    </row>
    <row r="52" spans="2:12" ht="15" customHeight="1" x14ac:dyDescent="0.25">
      <c r="C52" s="228" t="s">
        <v>327</v>
      </c>
      <c r="D52" s="228"/>
      <c r="E52" s="228"/>
      <c r="F52" s="15"/>
    </row>
    <row r="53" spans="2:12" x14ac:dyDescent="0.25">
      <c r="C53" s="227" t="s">
        <v>328</v>
      </c>
      <c r="D53" s="227"/>
      <c r="E53" s="227"/>
      <c r="F53" s="227"/>
    </row>
  </sheetData>
  <mergeCells count="58">
    <mergeCell ref="B1:K1"/>
    <mergeCell ref="B19:B21"/>
    <mergeCell ref="C19:C21"/>
    <mergeCell ref="D19:D21"/>
    <mergeCell ref="E19:E21"/>
    <mergeCell ref="E12:E14"/>
    <mergeCell ref="J12:J14"/>
    <mergeCell ref="C5:F8"/>
    <mergeCell ref="F12:F14"/>
    <mergeCell ref="G12:G14"/>
    <mergeCell ref="H12:H14"/>
    <mergeCell ref="I12:I14"/>
    <mergeCell ref="B11:E11"/>
    <mergeCell ref="B12:B14"/>
    <mergeCell ref="C12:C14"/>
    <mergeCell ref="D12:D14"/>
    <mergeCell ref="C53:F53"/>
    <mergeCell ref="C52:E52"/>
    <mergeCell ref="K15:K16"/>
    <mergeCell ref="F19:F21"/>
    <mergeCell ref="G19:G21"/>
    <mergeCell ref="H19:H21"/>
    <mergeCell ref="I19:I21"/>
    <mergeCell ref="J19:J21"/>
    <mergeCell ref="B18:E18"/>
    <mergeCell ref="G28:G30"/>
    <mergeCell ref="K22:K24"/>
    <mergeCell ref="H28:H30"/>
    <mergeCell ref="I28:I30"/>
    <mergeCell ref="J28:J30"/>
    <mergeCell ref="B27:E27"/>
    <mergeCell ref="B28:B30"/>
    <mergeCell ref="C28:C30"/>
    <mergeCell ref="D28:D30"/>
    <mergeCell ref="E28:E30"/>
    <mergeCell ref="F28:F30"/>
    <mergeCell ref="K38:K40"/>
    <mergeCell ref="B34:E34"/>
    <mergeCell ref="B35:B37"/>
    <mergeCell ref="C35:C37"/>
    <mergeCell ref="D35:D37"/>
    <mergeCell ref="E35:E37"/>
    <mergeCell ref="F35:F37"/>
    <mergeCell ref="G35:G37"/>
    <mergeCell ref="H35:H37"/>
    <mergeCell ref="I35:I37"/>
    <mergeCell ref="J35:J37"/>
    <mergeCell ref="K47:K49"/>
    <mergeCell ref="B43:E43"/>
    <mergeCell ref="B44:B46"/>
    <mergeCell ref="C44:C46"/>
    <mergeCell ref="D44:D46"/>
    <mergeCell ref="E44:E46"/>
    <mergeCell ref="F44:F46"/>
    <mergeCell ref="G44:G46"/>
    <mergeCell ref="H44:H46"/>
    <mergeCell ref="I44:I46"/>
    <mergeCell ref="J44:J46"/>
  </mergeCells>
  <pageMargins left="0.7" right="0.7" top="0.75" bottom="0.75" header="0.3" footer="0.3"/>
  <pageSetup paperSize="9" scale="70" orientation="landscape" r:id="rId1"/>
  <headerFooter>
    <oddHeader>&amp;C&amp;"Arial,Negrita"&amp;14EVALUACION DE  EXPERIENCIA  DE  LA  INVITACION 002  DE  2020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
  <sheetViews>
    <sheetView zoomScale="90" zoomScaleNormal="90" workbookViewId="0">
      <selection activeCell="A2" sqref="A2:G2"/>
    </sheetView>
  </sheetViews>
  <sheetFormatPr baseColWidth="10" defaultRowHeight="15" x14ac:dyDescent="0.25"/>
  <cols>
    <col min="1" max="1" width="26.28515625" bestFit="1" customWidth="1"/>
    <col min="2" max="2" width="15" customWidth="1"/>
    <col min="3" max="3" width="11.7109375" bestFit="1" customWidth="1"/>
    <col min="4" max="4" width="9.85546875" customWidth="1"/>
    <col min="5" max="6" width="10.140625" customWidth="1"/>
    <col min="7" max="7" width="11.28515625" customWidth="1"/>
    <col min="9" max="9" width="16.85546875" bestFit="1" customWidth="1"/>
  </cols>
  <sheetData>
    <row r="1" spans="1:7" ht="15.75" x14ac:dyDescent="0.25">
      <c r="A1" s="248" t="s">
        <v>193</v>
      </c>
      <c r="B1" s="248"/>
      <c r="C1" s="248"/>
      <c r="D1" s="248"/>
      <c r="E1" s="248"/>
      <c r="F1" s="248"/>
      <c r="G1" s="248"/>
    </row>
    <row r="2" spans="1:7" ht="44.45" customHeight="1" x14ac:dyDescent="0.25">
      <c r="A2" s="246" t="s">
        <v>72</v>
      </c>
      <c r="B2" s="247"/>
      <c r="C2" s="247"/>
      <c r="D2" s="247"/>
      <c r="E2" s="247"/>
      <c r="F2" s="247"/>
      <c r="G2" s="247"/>
    </row>
    <row r="3" spans="1:7" ht="15.75" thickBot="1" x14ac:dyDescent="0.3">
      <c r="A3" s="78" t="s">
        <v>71</v>
      </c>
      <c r="B3" s="78"/>
      <c r="C3" s="78"/>
      <c r="D3" s="78"/>
      <c r="E3" s="78"/>
      <c r="F3" s="78"/>
      <c r="G3" s="78"/>
    </row>
    <row r="4" spans="1:7" x14ac:dyDescent="0.25">
      <c r="B4" s="76"/>
      <c r="C4" s="76"/>
    </row>
  </sheetData>
  <mergeCells count="2">
    <mergeCell ref="A2:G2"/>
    <mergeCell ref="A1:G1"/>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4"/>
  <sheetViews>
    <sheetView topLeftCell="B1" workbookViewId="0">
      <selection activeCell="D41" sqref="D41"/>
    </sheetView>
  </sheetViews>
  <sheetFormatPr baseColWidth="10" defaultRowHeight="15" x14ac:dyDescent="0.25"/>
  <cols>
    <col min="2" max="2" width="65.5703125" style="79" customWidth="1"/>
    <col min="3" max="3" width="16.5703125" customWidth="1"/>
    <col min="4" max="4" width="15.140625" customWidth="1"/>
    <col min="5" max="5" width="16.42578125" bestFit="1" customWidth="1"/>
  </cols>
  <sheetData>
    <row r="1" spans="2:9" ht="18.75" x14ac:dyDescent="0.3">
      <c r="B1" s="249" t="s">
        <v>102</v>
      </c>
      <c r="C1" s="249"/>
      <c r="D1" s="249"/>
      <c r="E1" s="249"/>
      <c r="F1" s="249"/>
      <c r="G1" s="249"/>
    </row>
    <row r="2" spans="2:9" x14ac:dyDescent="0.25">
      <c r="B2" s="251"/>
      <c r="C2" s="251"/>
      <c r="D2" s="251"/>
      <c r="E2" s="251"/>
    </row>
    <row r="3" spans="2:9" ht="52.9" customHeight="1" x14ac:dyDescent="0.25">
      <c r="B3" s="250" t="str">
        <f>+DOCUMENTOS!A2</f>
        <v>SUMINISTRO DE MATERIALES DE FERRETERIA Y CONSTRUCCION Y ARRENDAMIENTO DE MAQUINARIA Y EQUIPOS PARA EL MANTENIMIENTO Y REPARACIONES LOCATIVAS DE LA EMPRESA DE LICORES DE CUNIDNAMARCA</v>
      </c>
      <c r="C3" s="250"/>
      <c r="D3" s="250"/>
      <c r="E3" s="250"/>
      <c r="F3" s="90"/>
      <c r="G3" s="90"/>
      <c r="H3" s="90"/>
      <c r="I3" s="90"/>
    </row>
    <row r="4" spans="2:9" ht="15.75" thickBot="1" x14ac:dyDescent="0.3">
      <c r="B4"/>
    </row>
    <row r="5" spans="2:9" ht="15.75" thickBot="1" x14ac:dyDescent="0.3">
      <c r="B5" s="113" t="s">
        <v>250</v>
      </c>
      <c r="C5" s="114"/>
      <c r="D5" s="112"/>
      <c r="E5" s="76"/>
      <c r="F5" s="76"/>
    </row>
    <row r="6" spans="2:9" x14ac:dyDescent="0.25">
      <c r="B6" s="115" t="s">
        <v>85</v>
      </c>
      <c r="C6" s="116"/>
      <c r="D6" s="117" t="s">
        <v>82</v>
      </c>
      <c r="E6" s="118"/>
      <c r="F6" s="77"/>
    </row>
    <row r="7" spans="2:9" ht="51" x14ac:dyDescent="0.25">
      <c r="B7" s="119" t="s">
        <v>84</v>
      </c>
      <c r="C7" s="120" t="s">
        <v>251</v>
      </c>
      <c r="D7" s="121" t="s">
        <v>252</v>
      </c>
      <c r="E7" s="76"/>
      <c r="F7" s="76"/>
    </row>
    <row r="8" spans="2:9" ht="15.75" thickBot="1" x14ac:dyDescent="0.3">
      <c r="B8" s="122" t="s">
        <v>83</v>
      </c>
      <c r="C8" s="123"/>
      <c r="D8" s="124" t="s">
        <v>81</v>
      </c>
      <c r="E8" s="76"/>
      <c r="F8" s="76"/>
    </row>
    <row r="9" spans="2:9" ht="15.75" thickBot="1" x14ac:dyDescent="0.3">
      <c r="B9" s="125"/>
      <c r="C9" s="79"/>
    </row>
    <row r="10" spans="2:9" ht="15.75" thickBot="1" x14ac:dyDescent="0.3">
      <c r="B10" s="252" t="str">
        <f>+[1]DOCUMENTOS!C3</f>
        <v>VICARTECHZ S.A.S</v>
      </c>
      <c r="C10" s="253"/>
      <c r="D10" s="253"/>
      <c r="E10" s="254"/>
      <c r="F10" s="126" t="s">
        <v>70</v>
      </c>
    </row>
    <row r="11" spans="2:9" x14ac:dyDescent="0.25">
      <c r="B11" s="127" t="s">
        <v>206</v>
      </c>
      <c r="C11" s="87"/>
      <c r="D11" s="87"/>
      <c r="E11" s="87"/>
      <c r="F11" s="86"/>
    </row>
    <row r="12" spans="2:9" ht="15.75" thickBot="1" x14ac:dyDescent="0.3">
      <c r="B12" s="85"/>
      <c r="C12" s="128" t="s">
        <v>77</v>
      </c>
      <c r="D12" s="82">
        <v>923596704</v>
      </c>
      <c r="E12" s="88">
        <f>+D12/D13</f>
        <v>2.9721090479968972</v>
      </c>
      <c r="F12" s="83" t="s">
        <v>74</v>
      </c>
    </row>
    <row r="13" spans="2:9" x14ac:dyDescent="0.25">
      <c r="B13" s="85" t="s">
        <v>85</v>
      </c>
      <c r="C13" s="129" t="s">
        <v>78</v>
      </c>
      <c r="D13" s="84">
        <v>310754649</v>
      </c>
      <c r="E13" s="88"/>
      <c r="F13" s="83"/>
    </row>
    <row r="14" spans="2:9" x14ac:dyDescent="0.25">
      <c r="B14" s="85"/>
      <c r="C14" s="87"/>
      <c r="D14" s="84"/>
      <c r="E14" s="88"/>
      <c r="F14" s="83"/>
    </row>
    <row r="15" spans="2:9" x14ac:dyDescent="0.25">
      <c r="B15" s="85" t="str">
        <f>+[1]INDICADORES!A8</f>
        <v>CAPITAL DE TRABAJO</v>
      </c>
      <c r="C15" s="129" t="s">
        <v>77</v>
      </c>
      <c r="D15" s="84">
        <v>923596704</v>
      </c>
      <c r="E15" s="88"/>
      <c r="F15" s="83"/>
    </row>
    <row r="16" spans="2:9" x14ac:dyDescent="0.25">
      <c r="B16" s="85"/>
      <c r="C16" s="129" t="s">
        <v>76</v>
      </c>
      <c r="D16" s="84">
        <v>310754649</v>
      </c>
      <c r="E16" s="88">
        <f>D15-D16</f>
        <v>612842055</v>
      </c>
      <c r="F16" s="83" t="s">
        <v>74</v>
      </c>
    </row>
    <row r="17" spans="2:6" x14ac:dyDescent="0.25">
      <c r="B17" s="85"/>
      <c r="C17" s="87"/>
      <c r="D17" s="84"/>
      <c r="E17" s="84"/>
      <c r="F17" s="83"/>
    </row>
    <row r="18" spans="2:6" ht="15.75" thickBot="1" x14ac:dyDescent="0.3">
      <c r="B18" s="85" t="str">
        <f>+[1]INDICADORES!A9</f>
        <v>ENDEUDAMIENTO</v>
      </c>
      <c r="C18" s="128" t="s">
        <v>75</v>
      </c>
      <c r="D18" s="82">
        <v>446209104</v>
      </c>
      <c r="E18" s="130">
        <f>+D18/D19</f>
        <v>0.44576136033889169</v>
      </c>
      <c r="F18" s="83" t="s">
        <v>74</v>
      </c>
    </row>
    <row r="19" spans="2:6" ht="15.75" thickBot="1" x14ac:dyDescent="0.3">
      <c r="B19" s="131"/>
      <c r="C19" s="128" t="s">
        <v>73</v>
      </c>
      <c r="D19" s="82">
        <v>1001004447</v>
      </c>
      <c r="E19" s="132"/>
      <c r="F19" s="80"/>
    </row>
    <row r="20" spans="2:6" x14ac:dyDescent="0.25">
      <c r="B20" s="87"/>
      <c r="C20" s="129"/>
      <c r="D20" s="84"/>
      <c r="E20" s="88"/>
      <c r="F20" s="88"/>
    </row>
    <row r="21" spans="2:6" ht="15.75" thickBot="1" x14ac:dyDescent="0.3">
      <c r="B21" s="1"/>
      <c r="C21" s="1"/>
      <c r="D21" s="133"/>
      <c r="E21" s="134"/>
      <c r="F21" s="134"/>
    </row>
    <row r="22" spans="2:6" ht="15.75" thickBot="1" x14ac:dyDescent="0.3">
      <c r="B22" s="252" t="str">
        <f>+[1]DOCUMENTOS!D3</f>
        <v>CENTRAL DE HERRAMIENTAS DE COLOMBIA S.A.S</v>
      </c>
      <c r="C22" s="253"/>
      <c r="D22" s="253"/>
      <c r="E22" s="254"/>
      <c r="F22" s="126" t="s">
        <v>79</v>
      </c>
    </row>
    <row r="23" spans="2:6" x14ac:dyDescent="0.25">
      <c r="B23" s="135" t="s">
        <v>206</v>
      </c>
      <c r="C23" s="136"/>
      <c r="D23" s="136"/>
      <c r="E23" s="137"/>
      <c r="F23" s="86"/>
    </row>
    <row r="24" spans="2:6" ht="15.75" thickBot="1" x14ac:dyDescent="0.3">
      <c r="B24" s="85"/>
      <c r="C24" s="128" t="s">
        <v>77</v>
      </c>
      <c r="D24" s="82">
        <v>1294781401</v>
      </c>
      <c r="E24" s="88">
        <f>+D24/D25</f>
        <v>2.966225004355818</v>
      </c>
      <c r="F24" s="83" t="s">
        <v>74</v>
      </c>
    </row>
    <row r="25" spans="2:6" x14ac:dyDescent="0.25">
      <c r="B25" s="85" t="s">
        <v>85</v>
      </c>
      <c r="C25" s="129" t="s">
        <v>78</v>
      </c>
      <c r="D25" s="84">
        <v>436508154</v>
      </c>
      <c r="E25" s="88"/>
      <c r="F25" s="83"/>
    </row>
    <row r="26" spans="2:6" x14ac:dyDescent="0.25">
      <c r="B26" s="85"/>
      <c r="C26" s="87"/>
      <c r="D26" s="84"/>
      <c r="E26" s="88"/>
      <c r="F26" s="83"/>
    </row>
    <row r="27" spans="2:6" x14ac:dyDescent="0.25">
      <c r="B27" s="85" t="s">
        <v>84</v>
      </c>
      <c r="C27" s="129" t="s">
        <v>77</v>
      </c>
      <c r="D27" s="84">
        <v>1294781401</v>
      </c>
      <c r="E27" s="88"/>
      <c r="F27" s="83"/>
    </row>
    <row r="28" spans="2:6" x14ac:dyDescent="0.25">
      <c r="B28" s="85"/>
      <c r="C28" s="129" t="s">
        <v>76</v>
      </c>
      <c r="D28" s="84">
        <v>436508154</v>
      </c>
      <c r="E28" s="88">
        <f>D27-D28</f>
        <v>858273247</v>
      </c>
      <c r="F28" s="83" t="s">
        <v>74</v>
      </c>
    </row>
    <row r="29" spans="2:6" x14ac:dyDescent="0.25">
      <c r="B29" s="85"/>
      <c r="C29" s="87"/>
      <c r="D29" s="84"/>
      <c r="E29" s="84"/>
      <c r="F29" s="83"/>
    </row>
    <row r="30" spans="2:6" ht="15.75" thickBot="1" x14ac:dyDescent="0.3">
      <c r="B30" s="85" t="s">
        <v>83</v>
      </c>
      <c r="C30" s="128" t="s">
        <v>75</v>
      </c>
      <c r="D30" s="82">
        <v>561192580</v>
      </c>
      <c r="E30" s="130">
        <f>+D30/D31</f>
        <v>0.39167268107725123</v>
      </c>
      <c r="F30" s="83" t="s">
        <v>74</v>
      </c>
    </row>
    <row r="31" spans="2:6" ht="15.75" thickBot="1" x14ac:dyDescent="0.3">
      <c r="B31" s="131"/>
      <c r="C31" s="128" t="s">
        <v>73</v>
      </c>
      <c r="D31" s="82">
        <v>1432810117</v>
      </c>
      <c r="E31" s="132"/>
      <c r="F31" s="80"/>
    </row>
    <row r="32" spans="2:6" ht="15.75" thickBot="1" x14ac:dyDescent="0.3">
      <c r="B32" s="1"/>
      <c r="C32" s="1"/>
      <c r="D32" s="1"/>
      <c r="E32" s="1"/>
      <c r="F32" s="1" t="s">
        <v>253</v>
      </c>
    </row>
    <row r="33" spans="2:6" ht="15.75" thickBot="1" x14ac:dyDescent="0.3">
      <c r="B33" s="255" t="str">
        <f>+[1]DOCUMENTOS!E3</f>
        <v>INVERSIONES MEGAFER S.A.S</v>
      </c>
      <c r="C33" s="256"/>
      <c r="D33" s="256"/>
      <c r="E33" s="257"/>
      <c r="F33" s="126" t="s">
        <v>254</v>
      </c>
    </row>
    <row r="34" spans="2:6" x14ac:dyDescent="0.25">
      <c r="B34" s="127" t="s">
        <v>206</v>
      </c>
      <c r="C34" s="87"/>
      <c r="D34" s="87"/>
      <c r="E34" s="87"/>
      <c r="F34" s="86"/>
    </row>
    <row r="35" spans="2:6" ht="15.75" thickBot="1" x14ac:dyDescent="0.3">
      <c r="B35" s="85"/>
      <c r="C35" s="128" t="s">
        <v>77</v>
      </c>
      <c r="D35" s="82">
        <v>352170000</v>
      </c>
      <c r="E35" s="88">
        <f>+D35/D36</f>
        <v>2.4787065753370126</v>
      </c>
      <c r="F35" s="83" t="s">
        <v>74</v>
      </c>
    </row>
    <row r="36" spans="2:6" x14ac:dyDescent="0.25">
      <c r="B36" s="85" t="s">
        <v>85</v>
      </c>
      <c r="C36" s="129" t="s">
        <v>78</v>
      </c>
      <c r="D36" s="84">
        <v>142078132</v>
      </c>
      <c r="E36" s="88"/>
      <c r="F36" s="83"/>
    </row>
    <row r="37" spans="2:6" x14ac:dyDescent="0.25">
      <c r="B37" s="85"/>
      <c r="C37" s="87"/>
      <c r="D37" s="84"/>
      <c r="E37" s="88"/>
      <c r="F37" s="83"/>
    </row>
    <row r="38" spans="2:6" x14ac:dyDescent="0.25">
      <c r="B38" s="85" t="s">
        <v>84</v>
      </c>
      <c r="C38" s="129" t="s">
        <v>77</v>
      </c>
      <c r="D38" s="84">
        <f>+D35</f>
        <v>352170000</v>
      </c>
      <c r="E38" s="88"/>
      <c r="F38" s="83"/>
    </row>
    <row r="39" spans="2:6" x14ac:dyDescent="0.25">
      <c r="B39" s="85"/>
      <c r="C39" s="129" t="s">
        <v>76</v>
      </c>
      <c r="D39" s="84">
        <f>+D36</f>
        <v>142078132</v>
      </c>
      <c r="E39" s="88">
        <f>D38-D39</f>
        <v>210091868</v>
      </c>
      <c r="F39" s="83" t="s">
        <v>74</v>
      </c>
    </row>
    <row r="40" spans="2:6" x14ac:dyDescent="0.25">
      <c r="B40" s="85"/>
      <c r="C40" s="87"/>
      <c r="D40" s="84"/>
      <c r="E40" s="84"/>
      <c r="F40" s="83"/>
    </row>
    <row r="41" spans="2:6" ht="15.75" thickBot="1" x14ac:dyDescent="0.3">
      <c r="B41" s="85" t="s">
        <v>83</v>
      </c>
      <c r="C41" s="128" t="s">
        <v>75</v>
      </c>
      <c r="D41" s="82">
        <v>5087175000</v>
      </c>
      <c r="E41" s="130">
        <f>+D41/D42</f>
        <v>0.94806048443907387</v>
      </c>
      <c r="F41" s="83" t="s">
        <v>80</v>
      </c>
    </row>
    <row r="42" spans="2:6" ht="15.75" thickBot="1" x14ac:dyDescent="0.3">
      <c r="B42" s="131"/>
      <c r="C42" s="128" t="s">
        <v>73</v>
      </c>
      <c r="D42" s="82">
        <v>5365876000</v>
      </c>
      <c r="E42" s="81"/>
      <c r="F42" s="80"/>
    </row>
    <row r="43" spans="2:6" ht="15.75" thickBot="1" x14ac:dyDescent="0.3">
      <c r="B43" s="1"/>
      <c r="C43" s="1"/>
      <c r="D43" s="1"/>
      <c r="E43" s="1"/>
      <c r="F43" s="1"/>
    </row>
    <row r="44" spans="2:6" ht="15.75" thickBot="1" x14ac:dyDescent="0.3">
      <c r="B44" s="255" t="str">
        <f>+[1]DOCUMENTOS!F3</f>
        <v>BRAND CENTER S.A.S</v>
      </c>
      <c r="C44" s="256"/>
      <c r="D44" s="256"/>
      <c r="E44" s="257"/>
      <c r="F44" s="138" t="s">
        <v>70</v>
      </c>
    </row>
    <row r="45" spans="2:6" x14ac:dyDescent="0.25">
      <c r="B45" s="127" t="s">
        <v>206</v>
      </c>
      <c r="C45" s="87"/>
      <c r="D45" s="87"/>
      <c r="E45" s="87"/>
      <c r="F45" s="86"/>
    </row>
    <row r="46" spans="2:6" ht="15.75" thickBot="1" x14ac:dyDescent="0.3">
      <c r="B46" s="85"/>
      <c r="C46" s="128" t="s">
        <v>77</v>
      </c>
      <c r="D46" s="82">
        <v>5699225000</v>
      </c>
      <c r="E46" s="88">
        <f>+D46/D47</f>
        <v>5.2181864793968051</v>
      </c>
      <c r="F46" s="83" t="s">
        <v>74</v>
      </c>
    </row>
    <row r="47" spans="2:6" x14ac:dyDescent="0.25">
      <c r="B47" s="85" t="s">
        <v>85</v>
      </c>
      <c r="C47" s="129" t="s">
        <v>78</v>
      </c>
      <c r="D47" s="84">
        <v>1092185000</v>
      </c>
      <c r="E47" s="88"/>
      <c r="F47" s="83"/>
    </row>
    <row r="48" spans="2:6" x14ac:dyDescent="0.25">
      <c r="B48" s="85"/>
      <c r="C48" s="87"/>
      <c r="D48" s="84"/>
      <c r="E48" s="88"/>
      <c r="F48" s="83"/>
    </row>
    <row r="49" spans="2:6" x14ac:dyDescent="0.25">
      <c r="B49" s="85" t="s">
        <v>84</v>
      </c>
      <c r="C49" s="129" t="s">
        <v>77</v>
      </c>
      <c r="D49" s="84">
        <f>+D46</f>
        <v>5699225000</v>
      </c>
      <c r="E49" s="88"/>
      <c r="F49" s="83"/>
    </row>
    <row r="50" spans="2:6" x14ac:dyDescent="0.25">
      <c r="B50" s="85"/>
      <c r="C50" s="129" t="s">
        <v>76</v>
      </c>
      <c r="D50" s="84">
        <v>1092185000</v>
      </c>
      <c r="E50" s="88">
        <f>D49-D50</f>
        <v>4607040000</v>
      </c>
      <c r="F50" s="83" t="s">
        <v>74</v>
      </c>
    </row>
    <row r="51" spans="2:6" x14ac:dyDescent="0.25">
      <c r="B51" s="85"/>
      <c r="C51" s="87"/>
      <c r="D51" s="84"/>
      <c r="E51" s="84"/>
      <c r="F51" s="83"/>
    </row>
    <row r="52" spans="2:6" ht="15.75" thickBot="1" x14ac:dyDescent="0.3">
      <c r="B52" s="85" t="s">
        <v>83</v>
      </c>
      <c r="C52" s="128" t="s">
        <v>75</v>
      </c>
      <c r="D52" s="82">
        <v>2057535000</v>
      </c>
      <c r="E52" s="130">
        <f>+D52/D53</f>
        <v>0.26836697787141583</v>
      </c>
      <c r="F52" s="83" t="s">
        <v>74</v>
      </c>
    </row>
    <row r="53" spans="2:6" ht="15.75" thickBot="1" x14ac:dyDescent="0.3">
      <c r="B53" s="131"/>
      <c r="C53" s="128" t="s">
        <v>73</v>
      </c>
      <c r="D53" s="82">
        <v>7666871000</v>
      </c>
      <c r="E53" s="132"/>
      <c r="F53" s="80"/>
    </row>
    <row r="54" spans="2:6" ht="15.75" thickBot="1" x14ac:dyDescent="0.3">
      <c r="B54" s="1"/>
      <c r="C54" s="1"/>
      <c r="D54" s="1"/>
      <c r="E54" s="1"/>
      <c r="F54" s="1"/>
    </row>
    <row r="55" spans="2:6" ht="15.75" thickBot="1" x14ac:dyDescent="0.3">
      <c r="B55" s="255" t="str">
        <f>+[1]DOCUMENTOS!G3</f>
        <v xml:space="preserve">TORORIENTE S.A.S </v>
      </c>
      <c r="C55" s="256"/>
      <c r="D55" s="256"/>
      <c r="E55" s="257"/>
      <c r="F55" s="138" t="s">
        <v>70</v>
      </c>
    </row>
    <row r="56" spans="2:6" x14ac:dyDescent="0.25">
      <c r="B56" s="127" t="s">
        <v>206</v>
      </c>
      <c r="C56" s="87"/>
      <c r="D56" s="87"/>
      <c r="E56" s="87"/>
      <c r="F56" s="86"/>
    </row>
    <row r="57" spans="2:6" ht="15.75" thickBot="1" x14ac:dyDescent="0.3">
      <c r="B57" s="85"/>
      <c r="C57" s="128" t="s">
        <v>77</v>
      </c>
      <c r="D57" s="82">
        <v>295814077</v>
      </c>
      <c r="E57" s="88">
        <f>+D57/D58</f>
        <v>74.111933507873076</v>
      </c>
      <c r="F57" s="83" t="s">
        <v>74</v>
      </c>
    </row>
    <row r="58" spans="2:6" x14ac:dyDescent="0.25">
      <c r="B58" s="85" t="s">
        <v>85</v>
      </c>
      <c r="C58" s="129" t="s">
        <v>78</v>
      </c>
      <c r="D58" s="84">
        <v>3991450</v>
      </c>
      <c r="E58" s="88"/>
      <c r="F58" s="83"/>
    </row>
    <row r="59" spans="2:6" x14ac:dyDescent="0.25">
      <c r="B59" s="85"/>
      <c r="C59" s="87"/>
      <c r="D59" s="84"/>
      <c r="E59" s="88"/>
      <c r="F59" s="83"/>
    </row>
    <row r="60" spans="2:6" x14ac:dyDescent="0.25">
      <c r="B60" s="85" t="s">
        <v>84</v>
      </c>
      <c r="C60" s="129" t="s">
        <v>77</v>
      </c>
      <c r="D60" s="84">
        <f>+D57</f>
        <v>295814077</v>
      </c>
      <c r="E60" s="88"/>
      <c r="F60" s="83"/>
    </row>
    <row r="61" spans="2:6" x14ac:dyDescent="0.25">
      <c r="B61" s="85"/>
      <c r="C61" s="129" t="s">
        <v>76</v>
      </c>
      <c r="D61" s="84">
        <f>+D58</f>
        <v>3991450</v>
      </c>
      <c r="E61" s="88">
        <f>D60-D61</f>
        <v>291822627</v>
      </c>
      <c r="F61" s="83" t="s">
        <v>74</v>
      </c>
    </row>
    <row r="62" spans="2:6" x14ac:dyDescent="0.25">
      <c r="B62" s="85"/>
      <c r="C62" s="87"/>
      <c r="D62" s="84"/>
      <c r="E62" s="84"/>
      <c r="F62" s="83"/>
    </row>
    <row r="63" spans="2:6" ht="15.75" thickBot="1" x14ac:dyDescent="0.3">
      <c r="B63" s="85" t="s">
        <v>83</v>
      </c>
      <c r="C63" s="128" t="s">
        <v>75</v>
      </c>
      <c r="D63" s="82">
        <v>3991450</v>
      </c>
      <c r="E63" s="130">
        <f>+D63/D64</f>
        <v>1.1695306638241046E-2</v>
      </c>
      <c r="F63" s="83" t="s">
        <v>74</v>
      </c>
    </row>
    <row r="64" spans="2:6" ht="15.75" thickBot="1" x14ac:dyDescent="0.3">
      <c r="B64" s="131"/>
      <c r="C64" s="128" t="s">
        <v>73</v>
      </c>
      <c r="D64" s="82">
        <v>341286477</v>
      </c>
      <c r="E64" s="132"/>
      <c r="F64" s="80"/>
    </row>
  </sheetData>
  <mergeCells count="8">
    <mergeCell ref="B33:E33"/>
    <mergeCell ref="B44:E44"/>
    <mergeCell ref="B55:E55"/>
    <mergeCell ref="B1:G1"/>
    <mergeCell ref="B3:E3"/>
    <mergeCell ref="B2:E2"/>
    <mergeCell ref="B10:E10"/>
    <mergeCell ref="B22:E22"/>
  </mergeCells>
  <printOptions horizontalCentered="1"/>
  <pageMargins left="0.70866141732283472" right="0.70866141732283472" top="0.74803149606299213" bottom="0.74803149606299213" header="0.31496062992125984" footer="0.31496062992125984"/>
  <pageSetup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18" sqref="F18"/>
    </sheetView>
  </sheetViews>
  <sheetFormatPr baseColWidth="10" defaultRowHeight="15" x14ac:dyDescent="0.25"/>
  <cols>
    <col min="1" max="1" width="23.5703125" bestFit="1" customWidth="1"/>
    <col min="2" max="2" width="9.85546875" bestFit="1" customWidth="1"/>
    <col min="3" max="3" width="13" bestFit="1" customWidth="1"/>
    <col min="4" max="4" width="15.42578125" customWidth="1"/>
    <col min="5" max="5" width="11.28515625" bestFit="1" customWidth="1"/>
    <col min="6" max="6" width="14.140625" bestFit="1" customWidth="1"/>
    <col min="7" max="7" width="13.28515625" bestFit="1" customWidth="1"/>
    <col min="8" max="8" width="12.85546875" customWidth="1"/>
    <col min="9" max="9" width="15.28515625" customWidth="1"/>
  </cols>
  <sheetData>
    <row r="1" spans="1:8" ht="15.75" x14ac:dyDescent="0.25">
      <c r="A1" s="248" t="s">
        <v>102</v>
      </c>
      <c r="B1" s="248"/>
      <c r="C1" s="248"/>
      <c r="D1" s="248"/>
      <c r="E1" s="248"/>
      <c r="F1" s="248"/>
      <c r="G1" s="248"/>
      <c r="H1" s="248"/>
    </row>
    <row r="2" spans="1:8" ht="39" customHeight="1" thickBot="1" x14ac:dyDescent="0.3">
      <c r="A2" s="258" t="str">
        <f>+DOCUMENTOS!A2</f>
        <v>SUMINISTRO DE MATERIALES DE FERRETERIA Y CONSTRUCCION Y ARRENDAMIENTO DE MAQUINARIA Y EQUIPOS PARA EL MANTENIMIENTO Y REPARACIONES LOCATIVAS DE LA EMPRESA DE LICORES DE CUNIDNAMARCA</v>
      </c>
      <c r="B2" s="258"/>
      <c r="C2" s="258"/>
      <c r="D2" s="258"/>
      <c r="E2" s="258"/>
      <c r="F2" s="258"/>
      <c r="G2" s="258"/>
      <c r="H2" s="258"/>
    </row>
    <row r="3" spans="1:8" x14ac:dyDescent="0.25">
      <c r="A3" s="91"/>
      <c r="B3" s="91"/>
      <c r="C3" s="91"/>
      <c r="D3" s="91"/>
      <c r="E3" s="91"/>
      <c r="F3" s="91"/>
      <c r="G3" s="1"/>
      <c r="H3" s="1"/>
    </row>
    <row r="4" spans="1:8" ht="15.75" thickBot="1" x14ac:dyDescent="0.3">
      <c r="A4" s="139" t="s">
        <v>87</v>
      </c>
      <c r="B4" s="89"/>
      <c r="C4" s="89"/>
      <c r="D4" s="89"/>
      <c r="E4" s="89"/>
      <c r="F4" s="89"/>
    </row>
    <row r="5" spans="1:8" ht="15.75" thickBot="1" x14ac:dyDescent="0.3">
      <c r="A5" s="140" t="s">
        <v>250</v>
      </c>
      <c r="B5" s="141"/>
      <c r="C5" s="142" t="s">
        <v>86</v>
      </c>
      <c r="D5" s="142" t="s">
        <v>86</v>
      </c>
      <c r="E5" s="143" t="s">
        <v>86</v>
      </c>
      <c r="F5" s="143" t="s">
        <v>86</v>
      </c>
      <c r="G5" s="143" t="s">
        <v>86</v>
      </c>
    </row>
    <row r="6" spans="1:8" ht="36.75" thickBot="1" x14ac:dyDescent="0.3">
      <c r="A6" s="144"/>
      <c r="B6" s="145"/>
      <c r="C6" s="157" t="str">
        <f>+[1]DOCUMENTOS!C3</f>
        <v>VICARTECHZ S.A.S</v>
      </c>
      <c r="D6" s="157" t="str">
        <f>+[1]DOCUMENTOS!D3</f>
        <v>CENTRAL DE HERRAMIENTAS DE COLOMBIA S.A.S</v>
      </c>
      <c r="E6" s="157" t="str">
        <f>+[1]DOCUMENTOS!E3</f>
        <v>INVERSIONES MEGAFER S.A.S</v>
      </c>
      <c r="F6" s="157" t="str">
        <f>+[1]DOCUMENTOS!F3</f>
        <v>BRAND CENTER S.A.S</v>
      </c>
      <c r="G6" s="157" t="str">
        <f>+[1]DOCUMENTOS!G3</f>
        <v xml:space="preserve">TORORIENTE S.A.S </v>
      </c>
    </row>
    <row r="7" spans="1:8" x14ac:dyDescent="0.25">
      <c r="A7" s="146" t="s">
        <v>85</v>
      </c>
      <c r="B7" s="147" t="str">
        <f>+'[1]EVALUACION INDICES'!D6</f>
        <v>&gt; = 1,5</v>
      </c>
      <c r="C7" s="148">
        <f>+'[1]EVALUACION INDICES'!E12</f>
        <v>2.9721090479968972</v>
      </c>
      <c r="D7" s="148">
        <f>+'[1]EVALUACION INDICES'!E24</f>
        <v>2.966225004355818</v>
      </c>
      <c r="E7" s="148">
        <f>+'[1]EVALUACION INDICES'!E35</f>
        <v>2.4787065753370126</v>
      </c>
      <c r="F7" s="149">
        <f>+'[1]EVALUACION INDICES'!E46</f>
        <v>5.2181864793968051</v>
      </c>
      <c r="G7" s="149">
        <f>+'[1]EVALUACION INDICES'!E57</f>
        <v>74.111933507873076</v>
      </c>
    </row>
    <row r="8" spans="1:8" ht="60" x14ac:dyDescent="0.25">
      <c r="A8" s="150" t="s">
        <v>84</v>
      </c>
      <c r="B8" s="147" t="str">
        <f>+'[1]EVALUACION INDICES'!C7</f>
        <v>&gt; = al 50% Presupuesto oficial que es de 150.000.000</v>
      </c>
      <c r="C8" s="151">
        <f>+'[1]EVALUACION INDICES'!E16</f>
        <v>612842055</v>
      </c>
      <c r="D8" s="151">
        <f>+'[1]EVALUACION INDICES'!E28</f>
        <v>858273247</v>
      </c>
      <c r="E8" s="151">
        <f>+'[1]EVALUACION INDICES'!E39</f>
        <v>210091868</v>
      </c>
      <c r="F8" s="152">
        <f>+'[1]EVALUACION INDICES'!E50</f>
        <v>4607040000</v>
      </c>
      <c r="G8" s="152">
        <f>+'[1]EVALUACION INDICES'!E61</f>
        <v>291822627</v>
      </c>
    </row>
    <row r="9" spans="1:8" ht="15.75" thickBot="1" x14ac:dyDescent="0.3">
      <c r="A9" s="153" t="s">
        <v>83</v>
      </c>
      <c r="B9" s="154" t="str">
        <f>+'[1]EVALUACION INDICES'!D8</f>
        <v>&lt;=60%</v>
      </c>
      <c r="C9" s="155">
        <f>+'[1]EVALUACION INDICES'!E18</f>
        <v>0.44576136033889169</v>
      </c>
      <c r="D9" s="155">
        <f>+'[1]EVALUACION INDICES'!E30</f>
        <v>0.39167268107725123</v>
      </c>
      <c r="E9" s="155">
        <f>+'[1]EVALUACION INDICES'!E41</f>
        <v>0.94806048443907387</v>
      </c>
      <c r="F9" s="156">
        <f>+'[1]EVALUACION INDICES'!E52</f>
        <v>0.26836697787141583</v>
      </c>
      <c r="G9" s="156">
        <f>+'[1]EVALUACION INDICES'!E63</f>
        <v>1.1695306638241046E-2</v>
      </c>
    </row>
    <row r="10" spans="1:8" x14ac:dyDescent="0.25">
      <c r="D10" s="76"/>
    </row>
  </sheetData>
  <mergeCells count="2">
    <mergeCell ref="A2:H2"/>
    <mergeCell ref="A1:H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view="pageBreakPreview" topLeftCell="A136" zoomScale="60" zoomScaleNormal="100" workbookViewId="0">
      <selection activeCell="B162" sqref="B162"/>
    </sheetView>
  </sheetViews>
  <sheetFormatPr baseColWidth="10" defaultRowHeight="15" x14ac:dyDescent="0.25"/>
  <cols>
    <col min="1" max="1" width="20.7109375" customWidth="1"/>
    <col min="2" max="2" width="18.140625" customWidth="1"/>
    <col min="3" max="3" width="21.42578125" customWidth="1"/>
    <col min="4" max="4" width="26" bestFit="1" customWidth="1"/>
    <col min="5" max="5" width="16.42578125" customWidth="1"/>
    <col min="10" max="10" width="11.5703125" customWidth="1"/>
  </cols>
  <sheetData>
    <row r="1" spans="1:11" ht="21" x14ac:dyDescent="0.35">
      <c r="A1" s="262" t="s">
        <v>102</v>
      </c>
      <c r="B1" s="262"/>
      <c r="C1" s="262"/>
      <c r="D1" s="262"/>
      <c r="E1" s="262"/>
      <c r="F1" s="262"/>
      <c r="G1" s="262"/>
      <c r="H1" s="262"/>
      <c r="I1" s="262"/>
      <c r="J1" s="262"/>
    </row>
    <row r="3" spans="1:11" x14ac:dyDescent="0.25">
      <c r="A3" s="160" t="s">
        <v>255</v>
      </c>
      <c r="C3" t="s">
        <v>256</v>
      </c>
    </row>
    <row r="4" spans="1:11" x14ac:dyDescent="0.25">
      <c r="A4" s="160" t="s">
        <v>257</v>
      </c>
      <c r="C4" t="s">
        <v>258</v>
      </c>
    </row>
    <row r="5" spans="1:11" x14ac:dyDescent="0.25">
      <c r="A5" s="160" t="s">
        <v>259</v>
      </c>
      <c r="C5" t="s">
        <v>260</v>
      </c>
    </row>
    <row r="6" spans="1:11" ht="34.9" customHeight="1" x14ac:dyDescent="0.25">
      <c r="A6" s="159" t="s">
        <v>261</v>
      </c>
      <c r="C6" s="265" t="s">
        <v>262</v>
      </c>
      <c r="D6" s="265"/>
      <c r="E6" s="265"/>
      <c r="F6" s="265"/>
      <c r="G6" s="265"/>
      <c r="H6" s="265"/>
      <c r="I6" s="265"/>
      <c r="J6" s="265"/>
      <c r="K6" s="158"/>
    </row>
    <row r="8" spans="1:11" x14ac:dyDescent="0.25">
      <c r="A8" t="s">
        <v>263</v>
      </c>
    </row>
    <row r="9" spans="1:11" x14ac:dyDescent="0.25">
      <c r="A9" t="s">
        <v>264</v>
      </c>
    </row>
    <row r="10" spans="1:11" x14ac:dyDescent="0.25">
      <c r="A10" s="160" t="s">
        <v>158</v>
      </c>
      <c r="B10" s="160"/>
    </row>
    <row r="11" spans="1:11" x14ac:dyDescent="0.25">
      <c r="A11" s="160" t="s">
        <v>214</v>
      </c>
      <c r="B11" s="160"/>
    </row>
    <row r="12" spans="1:11" x14ac:dyDescent="0.25">
      <c r="A12" s="160" t="s">
        <v>221</v>
      </c>
      <c r="B12" s="160"/>
    </row>
    <row r="13" spans="1:11" x14ac:dyDescent="0.25">
      <c r="A13" s="160" t="s">
        <v>229</v>
      </c>
      <c r="B13" s="160"/>
    </row>
    <row r="14" spans="1:11" x14ac:dyDescent="0.25">
      <c r="A14" s="160" t="s">
        <v>265</v>
      </c>
      <c r="B14" s="160"/>
    </row>
    <row r="16" spans="1:11" s="66" customFormat="1" ht="43.9" customHeight="1" x14ac:dyDescent="0.25">
      <c r="A16" s="265" t="s">
        <v>292</v>
      </c>
      <c r="B16" s="265"/>
      <c r="C16" s="265"/>
      <c r="D16" s="265"/>
      <c r="E16" s="265"/>
      <c r="F16" s="265"/>
      <c r="G16" s="265"/>
      <c r="H16" s="265"/>
      <c r="I16" s="265"/>
      <c r="J16" s="265"/>
      <c r="K16" s="158"/>
    </row>
    <row r="18" spans="1:11" x14ac:dyDescent="0.25">
      <c r="A18" t="s">
        <v>264</v>
      </c>
    </row>
    <row r="20" spans="1:11" x14ac:dyDescent="0.25">
      <c r="A20" s="160" t="s">
        <v>266</v>
      </c>
    </row>
    <row r="21" spans="1:11" ht="69.599999999999994" customHeight="1" x14ac:dyDescent="0.25">
      <c r="A21" s="266" t="s">
        <v>267</v>
      </c>
      <c r="B21" s="266"/>
      <c r="C21" s="266"/>
      <c r="D21" s="266"/>
      <c r="E21" s="266"/>
      <c r="F21" s="266"/>
      <c r="G21" s="266"/>
      <c r="H21" s="266"/>
      <c r="I21" s="266"/>
      <c r="J21" s="266"/>
      <c r="K21" s="161"/>
    </row>
    <row r="22" spans="1:11" ht="13.15" customHeight="1" x14ac:dyDescent="0.25">
      <c r="A22" s="187"/>
      <c r="B22" s="187"/>
      <c r="C22" s="187"/>
      <c r="D22" s="187"/>
      <c r="E22" s="187"/>
      <c r="F22" s="187"/>
      <c r="G22" s="187"/>
      <c r="H22" s="187"/>
      <c r="I22" s="187"/>
      <c r="J22" s="187"/>
      <c r="K22" s="187"/>
    </row>
    <row r="23" spans="1:11" x14ac:dyDescent="0.25">
      <c r="A23" s="160" t="s">
        <v>268</v>
      </c>
    </row>
    <row r="24" spans="1:11" x14ac:dyDescent="0.25">
      <c r="A24" s="160"/>
    </row>
    <row r="62" spans="1:3" x14ac:dyDescent="0.25">
      <c r="A62" t="s">
        <v>299</v>
      </c>
    </row>
    <row r="63" spans="1:3" ht="15.75" thickBot="1" x14ac:dyDescent="0.3"/>
    <row r="64" spans="1:3" ht="15.75" thickBot="1" x14ac:dyDescent="0.3">
      <c r="A64" s="163" t="s">
        <v>194</v>
      </c>
      <c r="B64" s="163" t="s">
        <v>195</v>
      </c>
      <c r="C64" s="164" t="s">
        <v>196</v>
      </c>
    </row>
    <row r="65" spans="1:5" ht="40.9" customHeight="1" x14ac:dyDescent="0.25">
      <c r="A65" s="180" t="s">
        <v>85</v>
      </c>
      <c r="B65" s="166" t="s">
        <v>197</v>
      </c>
      <c r="C65" s="181" t="s">
        <v>198</v>
      </c>
    </row>
    <row r="66" spans="1:5" s="66" customFormat="1" ht="90" x14ac:dyDescent="0.25">
      <c r="A66" s="182" t="s">
        <v>199</v>
      </c>
      <c r="B66" s="165" t="s">
        <v>200</v>
      </c>
      <c r="C66" s="183" t="s">
        <v>201</v>
      </c>
    </row>
    <row r="67" spans="1:5" ht="45.75" thickBot="1" x14ac:dyDescent="0.3">
      <c r="A67" s="184" t="s">
        <v>202</v>
      </c>
      <c r="B67" s="185" t="s">
        <v>203</v>
      </c>
      <c r="C67" s="186" t="s">
        <v>204</v>
      </c>
    </row>
    <row r="70" spans="1:5" ht="15.75" thickBot="1" x14ac:dyDescent="0.3">
      <c r="A70" t="s">
        <v>205</v>
      </c>
    </row>
    <row r="71" spans="1:5" x14ac:dyDescent="0.25">
      <c r="A71" s="259" t="s">
        <v>158</v>
      </c>
      <c r="B71" s="260"/>
      <c r="C71" s="260"/>
      <c r="D71" s="261"/>
      <c r="E71" s="167" t="s">
        <v>70</v>
      </c>
    </row>
    <row r="72" spans="1:5" x14ac:dyDescent="0.25">
      <c r="A72" s="168" t="s">
        <v>206</v>
      </c>
      <c r="B72" s="162"/>
      <c r="C72" s="162"/>
      <c r="D72" s="162"/>
      <c r="E72" s="169"/>
    </row>
    <row r="73" spans="1:5" x14ac:dyDescent="0.25">
      <c r="A73" s="170"/>
      <c r="B73" s="162" t="s">
        <v>77</v>
      </c>
      <c r="C73" s="162" t="s">
        <v>207</v>
      </c>
      <c r="D73" s="162" t="s">
        <v>208</v>
      </c>
      <c r="E73" s="174" t="s">
        <v>269</v>
      </c>
    </row>
    <row r="74" spans="1:5" x14ac:dyDescent="0.25">
      <c r="A74" s="170" t="s">
        <v>85</v>
      </c>
      <c r="B74" s="162" t="s">
        <v>78</v>
      </c>
      <c r="C74" s="162" t="s">
        <v>209</v>
      </c>
      <c r="D74" s="162"/>
      <c r="E74" s="174"/>
    </row>
    <row r="75" spans="1:5" x14ac:dyDescent="0.25">
      <c r="A75" s="170"/>
      <c r="B75" s="162"/>
      <c r="C75" s="162"/>
      <c r="D75" s="162"/>
      <c r="E75" s="174"/>
    </row>
    <row r="76" spans="1:5" x14ac:dyDescent="0.25">
      <c r="A76" s="170" t="s">
        <v>84</v>
      </c>
      <c r="B76" s="162" t="s">
        <v>77</v>
      </c>
      <c r="C76" s="162" t="s">
        <v>207</v>
      </c>
      <c r="D76" s="162"/>
      <c r="E76" s="174"/>
    </row>
    <row r="77" spans="1:5" x14ac:dyDescent="0.25">
      <c r="A77" s="170"/>
      <c r="B77" s="162" t="s">
        <v>76</v>
      </c>
      <c r="C77" s="162" t="s">
        <v>209</v>
      </c>
      <c r="D77" s="162" t="s">
        <v>210</v>
      </c>
      <c r="E77" s="174" t="s">
        <v>269</v>
      </c>
    </row>
    <row r="78" spans="1:5" x14ac:dyDescent="0.25">
      <c r="A78" s="170"/>
      <c r="B78" s="162"/>
      <c r="C78" s="162"/>
      <c r="D78" s="162"/>
      <c r="E78" s="174"/>
    </row>
    <row r="79" spans="1:5" x14ac:dyDescent="0.25">
      <c r="A79" s="170" t="s">
        <v>83</v>
      </c>
      <c r="B79" s="162" t="s">
        <v>75</v>
      </c>
      <c r="C79" s="162" t="s">
        <v>211</v>
      </c>
      <c r="D79" s="162" t="s">
        <v>212</v>
      </c>
      <c r="E79" s="174" t="s">
        <v>269</v>
      </c>
    </row>
    <row r="80" spans="1:5" ht="15.75" thickBot="1" x14ac:dyDescent="0.3">
      <c r="A80" s="171"/>
      <c r="B80" s="172" t="s">
        <v>73</v>
      </c>
      <c r="C80" s="172" t="s">
        <v>213</v>
      </c>
      <c r="D80" s="172"/>
      <c r="E80" s="175"/>
    </row>
    <row r="82" spans="1:5" ht="15.75" thickBot="1" x14ac:dyDescent="0.3"/>
    <row r="83" spans="1:5" x14ac:dyDescent="0.25">
      <c r="A83" s="263" t="s">
        <v>214</v>
      </c>
      <c r="B83" s="264"/>
      <c r="C83" s="264"/>
      <c r="D83" s="264"/>
      <c r="E83" s="167" t="s">
        <v>79</v>
      </c>
    </row>
    <row r="84" spans="1:5" x14ac:dyDescent="0.25">
      <c r="A84" s="168" t="s">
        <v>206</v>
      </c>
      <c r="B84" s="162"/>
      <c r="C84" s="162"/>
      <c r="D84" s="162"/>
      <c r="E84" s="174"/>
    </row>
    <row r="85" spans="1:5" x14ac:dyDescent="0.25">
      <c r="A85" s="170"/>
      <c r="B85" s="162" t="s">
        <v>77</v>
      </c>
      <c r="C85" s="162" t="s">
        <v>215</v>
      </c>
      <c r="D85" s="162" t="s">
        <v>208</v>
      </c>
      <c r="E85" s="174" t="s">
        <v>269</v>
      </c>
    </row>
    <row r="86" spans="1:5" x14ac:dyDescent="0.25">
      <c r="A86" s="170" t="s">
        <v>85</v>
      </c>
      <c r="B86" s="162" t="s">
        <v>78</v>
      </c>
      <c r="C86" s="162" t="s">
        <v>216</v>
      </c>
      <c r="D86" s="162"/>
      <c r="E86" s="174"/>
    </row>
    <row r="87" spans="1:5" x14ac:dyDescent="0.25">
      <c r="A87" s="170"/>
      <c r="B87" s="162"/>
      <c r="C87" s="162"/>
      <c r="D87" s="162"/>
      <c r="E87" s="174"/>
    </row>
    <row r="88" spans="1:5" x14ac:dyDescent="0.25">
      <c r="A88" s="170" t="s">
        <v>84</v>
      </c>
      <c r="B88" s="162" t="s">
        <v>77</v>
      </c>
      <c r="C88" s="162" t="s">
        <v>215</v>
      </c>
      <c r="D88" s="162"/>
      <c r="E88" s="174"/>
    </row>
    <row r="89" spans="1:5" x14ac:dyDescent="0.25">
      <c r="A89" s="170"/>
      <c r="B89" s="162" t="s">
        <v>76</v>
      </c>
      <c r="C89" s="162" t="s">
        <v>216</v>
      </c>
      <c r="D89" s="162" t="s">
        <v>217</v>
      </c>
      <c r="E89" s="174" t="s">
        <v>269</v>
      </c>
    </row>
    <row r="90" spans="1:5" x14ac:dyDescent="0.25">
      <c r="A90" s="170"/>
      <c r="B90" s="162"/>
      <c r="C90" s="162"/>
      <c r="D90" s="162"/>
      <c r="E90" s="174"/>
    </row>
    <row r="91" spans="1:5" x14ac:dyDescent="0.25">
      <c r="A91" s="170" t="s">
        <v>83</v>
      </c>
      <c r="B91" s="162" t="s">
        <v>75</v>
      </c>
      <c r="C91" s="162" t="s">
        <v>218</v>
      </c>
      <c r="D91" s="162" t="s">
        <v>219</v>
      </c>
      <c r="E91" s="174" t="s">
        <v>269</v>
      </c>
    </row>
    <row r="92" spans="1:5" ht="15.75" thickBot="1" x14ac:dyDescent="0.3">
      <c r="A92" s="171"/>
      <c r="B92" s="172" t="s">
        <v>73</v>
      </c>
      <c r="C92" s="172" t="s">
        <v>220</v>
      </c>
      <c r="D92" s="172"/>
      <c r="E92" s="173"/>
    </row>
    <row r="93" spans="1:5" x14ac:dyDescent="0.25">
      <c r="A93" s="76"/>
      <c r="B93" s="76"/>
      <c r="C93" s="76"/>
      <c r="D93" s="76"/>
      <c r="E93" s="76" t="s">
        <v>253</v>
      </c>
    </row>
    <row r="94" spans="1:5" ht="15.75" thickBot="1" x14ac:dyDescent="0.3">
      <c r="A94" s="76"/>
      <c r="B94" s="76"/>
      <c r="C94" s="76"/>
      <c r="D94" s="76"/>
      <c r="E94" s="76"/>
    </row>
    <row r="95" spans="1:5" x14ac:dyDescent="0.25">
      <c r="A95" s="259" t="s">
        <v>221</v>
      </c>
      <c r="B95" s="260"/>
      <c r="C95" s="260"/>
      <c r="D95" s="261"/>
      <c r="E95" s="167" t="s">
        <v>254</v>
      </c>
    </row>
    <row r="96" spans="1:5" x14ac:dyDescent="0.25">
      <c r="A96" s="168" t="s">
        <v>206</v>
      </c>
      <c r="B96" s="162"/>
      <c r="C96" s="162"/>
      <c r="D96" s="162"/>
      <c r="E96" s="174"/>
    </row>
    <row r="97" spans="1:5" x14ac:dyDescent="0.25">
      <c r="A97" s="170"/>
      <c r="B97" s="162" t="s">
        <v>77</v>
      </c>
      <c r="C97" s="162" t="s">
        <v>222</v>
      </c>
      <c r="D97" s="162" t="s">
        <v>223</v>
      </c>
      <c r="E97" s="174" t="s">
        <v>269</v>
      </c>
    </row>
    <row r="98" spans="1:5" x14ac:dyDescent="0.25">
      <c r="A98" s="170" t="s">
        <v>85</v>
      </c>
      <c r="B98" s="162" t="s">
        <v>78</v>
      </c>
      <c r="C98" s="162" t="s">
        <v>224</v>
      </c>
      <c r="D98" s="162"/>
      <c r="E98" s="174"/>
    </row>
    <row r="99" spans="1:5" x14ac:dyDescent="0.25">
      <c r="A99" s="170"/>
      <c r="B99" s="162"/>
      <c r="C99" s="162"/>
      <c r="D99" s="162"/>
      <c r="E99" s="174"/>
    </row>
    <row r="100" spans="1:5" x14ac:dyDescent="0.25">
      <c r="A100" s="170" t="s">
        <v>84</v>
      </c>
      <c r="B100" s="162" t="s">
        <v>77</v>
      </c>
      <c r="C100" s="162" t="s">
        <v>222</v>
      </c>
      <c r="D100" s="162"/>
      <c r="E100" s="174"/>
    </row>
    <row r="101" spans="1:5" x14ac:dyDescent="0.25">
      <c r="A101" s="170"/>
      <c r="B101" s="162" t="s">
        <v>76</v>
      </c>
      <c r="C101" s="162" t="s">
        <v>224</v>
      </c>
      <c r="D101" s="162" t="s">
        <v>225</v>
      </c>
      <c r="E101" s="174" t="s">
        <v>269</v>
      </c>
    </row>
    <row r="102" spans="1:5" x14ac:dyDescent="0.25">
      <c r="A102" s="170"/>
      <c r="B102" s="162"/>
      <c r="C102" s="162"/>
      <c r="D102" s="162"/>
      <c r="E102" s="174"/>
    </row>
    <row r="103" spans="1:5" x14ac:dyDescent="0.25">
      <c r="A103" s="170" t="s">
        <v>83</v>
      </c>
      <c r="B103" s="162" t="s">
        <v>75</v>
      </c>
      <c r="C103" s="162" t="s">
        <v>226</v>
      </c>
      <c r="D103" s="162" t="s">
        <v>227</v>
      </c>
      <c r="E103" s="174" t="s">
        <v>270</v>
      </c>
    </row>
    <row r="104" spans="1:5" ht="15.75" thickBot="1" x14ac:dyDescent="0.3">
      <c r="A104" s="171"/>
      <c r="B104" s="172" t="s">
        <v>73</v>
      </c>
      <c r="C104" s="172" t="s">
        <v>228</v>
      </c>
      <c r="D104" s="172"/>
      <c r="E104" s="175"/>
    </row>
    <row r="105" spans="1:5" ht="15.75" thickBot="1" x14ac:dyDescent="0.3"/>
    <row r="106" spans="1:5" x14ac:dyDescent="0.25">
      <c r="A106" s="259" t="s">
        <v>229</v>
      </c>
      <c r="B106" s="260"/>
      <c r="C106" s="260"/>
      <c r="D106" s="261"/>
      <c r="E106" s="167" t="s">
        <v>70</v>
      </c>
    </row>
    <row r="107" spans="1:5" x14ac:dyDescent="0.25">
      <c r="A107" s="168" t="s">
        <v>206</v>
      </c>
      <c r="B107" s="162"/>
      <c r="C107" s="162"/>
      <c r="D107" s="162"/>
      <c r="E107" s="174"/>
    </row>
    <row r="108" spans="1:5" x14ac:dyDescent="0.25">
      <c r="A108" s="170"/>
      <c r="B108" s="162" t="s">
        <v>77</v>
      </c>
      <c r="C108" s="162" t="s">
        <v>230</v>
      </c>
      <c r="D108" s="162" t="s">
        <v>231</v>
      </c>
      <c r="E108" s="174" t="s">
        <v>269</v>
      </c>
    </row>
    <row r="109" spans="1:5" x14ac:dyDescent="0.25">
      <c r="A109" s="170" t="s">
        <v>85</v>
      </c>
      <c r="B109" s="162" t="s">
        <v>78</v>
      </c>
      <c r="C109" s="162" t="s">
        <v>232</v>
      </c>
      <c r="D109" s="162"/>
      <c r="E109" s="174"/>
    </row>
    <row r="110" spans="1:5" x14ac:dyDescent="0.25">
      <c r="A110" s="170"/>
      <c r="B110" s="162"/>
      <c r="C110" s="162"/>
      <c r="D110" s="162"/>
      <c r="E110" s="174"/>
    </row>
    <row r="111" spans="1:5" x14ac:dyDescent="0.25">
      <c r="A111" s="170" t="s">
        <v>84</v>
      </c>
      <c r="B111" s="162" t="s">
        <v>77</v>
      </c>
      <c r="C111" s="162" t="s">
        <v>230</v>
      </c>
      <c r="D111" s="162"/>
      <c r="E111" s="174"/>
    </row>
    <row r="112" spans="1:5" x14ac:dyDescent="0.25">
      <c r="A112" s="170"/>
      <c r="B112" s="162" t="s">
        <v>76</v>
      </c>
      <c r="C112" s="162" t="s">
        <v>232</v>
      </c>
      <c r="D112" s="162" t="s">
        <v>233</v>
      </c>
      <c r="E112" s="174" t="s">
        <v>269</v>
      </c>
    </row>
    <row r="113" spans="1:9" x14ac:dyDescent="0.25">
      <c r="A113" s="170"/>
      <c r="B113" s="162"/>
      <c r="C113" s="162"/>
      <c r="D113" s="162"/>
      <c r="E113" s="174"/>
    </row>
    <row r="114" spans="1:9" x14ac:dyDescent="0.25">
      <c r="A114" s="170" t="s">
        <v>83</v>
      </c>
      <c r="B114" s="162" t="s">
        <v>75</v>
      </c>
      <c r="C114" s="162" t="s">
        <v>234</v>
      </c>
      <c r="D114" s="162" t="s">
        <v>235</v>
      </c>
      <c r="E114" s="174" t="s">
        <v>269</v>
      </c>
    </row>
    <row r="115" spans="1:9" ht="15.75" thickBot="1" x14ac:dyDescent="0.3">
      <c r="A115" s="171"/>
      <c r="B115" s="172" t="s">
        <v>73</v>
      </c>
      <c r="C115" s="172" t="s">
        <v>236</v>
      </c>
      <c r="D115" s="172"/>
      <c r="E115" s="175"/>
    </row>
    <row r="116" spans="1:9" ht="15.75" thickBot="1" x14ac:dyDescent="0.3"/>
    <row r="117" spans="1:9" x14ac:dyDescent="0.25">
      <c r="A117" s="263" t="s">
        <v>237</v>
      </c>
      <c r="B117" s="264"/>
      <c r="C117" s="264"/>
      <c r="D117" s="264"/>
      <c r="E117" s="167" t="s">
        <v>70</v>
      </c>
    </row>
    <row r="118" spans="1:9" x14ac:dyDescent="0.25">
      <c r="A118" s="168" t="s">
        <v>206</v>
      </c>
      <c r="B118" s="162"/>
      <c r="C118" s="162"/>
      <c r="D118" s="162"/>
      <c r="E118" s="174"/>
    </row>
    <row r="119" spans="1:9" x14ac:dyDescent="0.25">
      <c r="A119" s="170"/>
      <c r="B119" s="162" t="s">
        <v>77</v>
      </c>
      <c r="C119" s="162" t="s">
        <v>238</v>
      </c>
      <c r="D119" s="162" t="s">
        <v>239</v>
      </c>
      <c r="E119" s="174" t="s">
        <v>269</v>
      </c>
    </row>
    <row r="120" spans="1:9" x14ac:dyDescent="0.25">
      <c r="A120" s="170" t="s">
        <v>85</v>
      </c>
      <c r="B120" s="162" t="s">
        <v>78</v>
      </c>
      <c r="C120" s="162" t="s">
        <v>240</v>
      </c>
      <c r="D120" s="162"/>
      <c r="E120" s="174"/>
    </row>
    <row r="121" spans="1:9" x14ac:dyDescent="0.25">
      <c r="A121" s="170"/>
      <c r="B121" s="162"/>
      <c r="C121" s="162"/>
      <c r="D121" s="162"/>
      <c r="E121" s="174"/>
    </row>
    <row r="122" spans="1:9" x14ac:dyDescent="0.25">
      <c r="A122" s="170" t="s">
        <v>84</v>
      </c>
      <c r="B122" s="162" t="s">
        <v>77</v>
      </c>
      <c r="C122" s="162" t="s">
        <v>238</v>
      </c>
      <c r="D122" s="162"/>
      <c r="E122" s="174"/>
    </row>
    <row r="123" spans="1:9" x14ac:dyDescent="0.25">
      <c r="A123" s="170"/>
      <c r="B123" s="162" t="s">
        <v>76</v>
      </c>
      <c r="C123" s="162" t="s">
        <v>240</v>
      </c>
      <c r="D123" s="162" t="s">
        <v>241</v>
      </c>
      <c r="E123" s="174" t="s">
        <v>269</v>
      </c>
    </row>
    <row r="124" spans="1:9" x14ac:dyDescent="0.25">
      <c r="A124" s="170"/>
      <c r="B124" s="162"/>
      <c r="C124" s="162"/>
      <c r="D124" s="162"/>
      <c r="E124" s="174"/>
    </row>
    <row r="125" spans="1:9" x14ac:dyDescent="0.25">
      <c r="A125" s="170" t="s">
        <v>83</v>
      </c>
      <c r="B125" s="162" t="s">
        <v>75</v>
      </c>
      <c r="C125" s="162" t="s">
        <v>240</v>
      </c>
      <c r="D125" s="162" t="s">
        <v>242</v>
      </c>
      <c r="E125" s="174" t="s">
        <v>269</v>
      </c>
    </row>
    <row r="126" spans="1:9" ht="15.75" thickBot="1" x14ac:dyDescent="0.3">
      <c r="A126" s="171"/>
      <c r="B126" s="172" t="s">
        <v>73</v>
      </c>
      <c r="C126" s="172" t="s">
        <v>243</v>
      </c>
      <c r="D126" s="172"/>
      <c r="E126" s="173"/>
    </row>
    <row r="128" spans="1:9" s="176" customFormat="1" ht="27.6" customHeight="1" x14ac:dyDescent="0.25">
      <c r="A128" s="265" t="s">
        <v>271</v>
      </c>
      <c r="B128" s="265"/>
      <c r="C128" s="265"/>
      <c r="D128" s="265"/>
      <c r="E128" s="265"/>
      <c r="F128" s="265"/>
      <c r="G128" s="265"/>
      <c r="H128" s="265"/>
      <c r="I128" s="265"/>
    </row>
    <row r="129" spans="1:13" ht="46.15" customHeight="1" x14ac:dyDescent="0.25">
      <c r="A129" s="265" t="s">
        <v>298</v>
      </c>
      <c r="B129" s="265"/>
      <c r="C129" s="265"/>
      <c r="D129" s="265"/>
      <c r="E129" s="265"/>
      <c r="F129" s="265"/>
      <c r="G129" s="265"/>
      <c r="H129" s="265"/>
      <c r="I129" s="265"/>
      <c r="J129" s="265"/>
      <c r="K129" s="158"/>
    </row>
    <row r="130" spans="1:13" x14ac:dyDescent="0.25">
      <c r="A130" s="76" t="s">
        <v>272</v>
      </c>
      <c r="B130" s="76"/>
      <c r="C130" s="178" t="s">
        <v>319</v>
      </c>
    </row>
    <row r="131" spans="1:13" x14ac:dyDescent="0.25">
      <c r="A131" s="76" t="s">
        <v>273</v>
      </c>
      <c r="B131" s="76"/>
      <c r="C131" s="179" t="s">
        <v>274</v>
      </c>
    </row>
    <row r="132" spans="1:13" x14ac:dyDescent="0.25">
      <c r="A132" s="76" t="s">
        <v>275</v>
      </c>
      <c r="B132" s="76"/>
      <c r="C132" s="179" t="s">
        <v>274</v>
      </c>
    </row>
    <row r="133" spans="1:13" ht="31.9" customHeight="1" x14ac:dyDescent="0.25">
      <c r="A133" s="266" t="s">
        <v>300</v>
      </c>
      <c r="B133" s="266"/>
      <c r="C133" s="266"/>
      <c r="D133" s="266"/>
      <c r="E133" s="266"/>
      <c r="F133" s="266"/>
      <c r="G133" s="266"/>
      <c r="H133" s="266"/>
      <c r="I133" s="266"/>
      <c r="J133" s="266"/>
      <c r="K133" s="161"/>
    </row>
    <row r="134" spans="1:13" x14ac:dyDescent="0.25">
      <c r="A134" t="s">
        <v>301</v>
      </c>
    </row>
    <row r="135" spans="1:13" ht="30" customHeight="1" x14ac:dyDescent="0.25">
      <c r="A135" s="266" t="s">
        <v>302</v>
      </c>
      <c r="B135" s="266"/>
      <c r="C135" s="266"/>
      <c r="D135" s="266"/>
      <c r="E135" s="266"/>
      <c r="F135" s="266"/>
      <c r="G135" s="266"/>
      <c r="H135" s="266"/>
      <c r="I135" s="266"/>
      <c r="J135" s="266"/>
      <c r="K135" s="161"/>
    </row>
    <row r="136" spans="1:13" ht="31.15" customHeight="1" x14ac:dyDescent="0.25">
      <c r="A136" s="266" t="s">
        <v>297</v>
      </c>
      <c r="B136" s="266"/>
      <c r="C136" s="266"/>
      <c r="D136" s="266"/>
      <c r="E136" s="266"/>
      <c r="F136" s="266"/>
      <c r="G136" s="266"/>
      <c r="H136" s="266"/>
      <c r="I136" s="266"/>
      <c r="J136" s="266"/>
      <c r="K136" s="161"/>
      <c r="L136" s="161"/>
    </row>
    <row r="137" spans="1:13" x14ac:dyDescent="0.25">
      <c r="A137" t="s">
        <v>272</v>
      </c>
      <c r="C137" s="177" t="s">
        <v>318</v>
      </c>
    </row>
    <row r="138" spans="1:13" x14ac:dyDescent="0.25">
      <c r="A138" t="s">
        <v>276</v>
      </c>
      <c r="C138" s="177" t="s">
        <v>274</v>
      </c>
    </row>
    <row r="139" spans="1:13" x14ac:dyDescent="0.25">
      <c r="A139" t="s">
        <v>277</v>
      </c>
      <c r="C139" s="177" t="s">
        <v>274</v>
      </c>
    </row>
    <row r="140" spans="1:13" s="161" customFormat="1" ht="47.45" customHeight="1" x14ac:dyDescent="0.25">
      <c r="A140" s="266" t="s">
        <v>303</v>
      </c>
      <c r="B140" s="266"/>
      <c r="C140" s="266"/>
      <c r="D140" s="266"/>
      <c r="E140" s="266"/>
      <c r="F140" s="266"/>
      <c r="G140" s="266"/>
      <c r="H140" s="266"/>
      <c r="I140" s="266"/>
      <c r="J140" s="266"/>
    </row>
    <row r="141" spans="1:13" x14ac:dyDescent="0.25">
      <c r="A141" t="s">
        <v>304</v>
      </c>
    </row>
    <row r="142" spans="1:13" ht="27.6" customHeight="1" x14ac:dyDescent="0.25">
      <c r="A142" s="266" t="s">
        <v>317</v>
      </c>
      <c r="B142" s="266"/>
      <c r="C142" s="266"/>
      <c r="D142" s="266"/>
      <c r="E142" s="266"/>
      <c r="F142" s="266"/>
      <c r="G142" s="266"/>
      <c r="H142" s="266"/>
      <c r="I142" s="266"/>
      <c r="J142" s="266"/>
      <c r="K142" s="161"/>
      <c r="L142" s="161"/>
    </row>
    <row r="143" spans="1:13" ht="49.15" customHeight="1" x14ac:dyDescent="0.25">
      <c r="A143" s="266" t="s">
        <v>296</v>
      </c>
      <c r="B143" s="266"/>
      <c r="C143" s="266"/>
      <c r="D143" s="266"/>
      <c r="E143" s="266"/>
      <c r="F143" s="266"/>
      <c r="G143" s="266"/>
      <c r="H143" s="266"/>
      <c r="I143" s="266"/>
      <c r="J143" s="266"/>
      <c r="K143" s="161"/>
      <c r="L143" s="161"/>
      <c r="M143" s="161"/>
    </row>
    <row r="144" spans="1:13" x14ac:dyDescent="0.25">
      <c r="A144" t="s">
        <v>278</v>
      </c>
      <c r="C144" s="188" t="s">
        <v>293</v>
      </c>
    </row>
    <row r="145" spans="1:13" x14ac:dyDescent="0.25">
      <c r="A145" s="284" t="s">
        <v>279</v>
      </c>
      <c r="B145" s="284"/>
      <c r="C145" s="285" t="s">
        <v>320</v>
      </c>
    </row>
    <row r="146" spans="1:13" x14ac:dyDescent="0.25">
      <c r="A146" t="s">
        <v>280</v>
      </c>
      <c r="C146" s="177" t="s">
        <v>274</v>
      </c>
    </row>
    <row r="147" spans="1:13" x14ac:dyDescent="0.25">
      <c r="A147" t="s">
        <v>305</v>
      </c>
    </row>
    <row r="148" spans="1:13" x14ac:dyDescent="0.25">
      <c r="A148" t="s">
        <v>306</v>
      </c>
    </row>
    <row r="149" spans="1:13" ht="28.9" customHeight="1" x14ac:dyDescent="0.25">
      <c r="A149" s="266" t="s">
        <v>281</v>
      </c>
      <c r="B149" s="266"/>
      <c r="C149" s="266"/>
      <c r="D149" s="266"/>
      <c r="E149" s="266"/>
      <c r="F149" s="266"/>
      <c r="G149" s="266"/>
      <c r="H149" s="266"/>
      <c r="I149" s="266"/>
      <c r="J149" s="266"/>
      <c r="K149" s="161"/>
      <c r="L149" s="161"/>
      <c r="M149" s="161"/>
    </row>
    <row r="150" spans="1:13" ht="36.6" customHeight="1" x14ac:dyDescent="0.25">
      <c r="A150" s="265" t="s">
        <v>295</v>
      </c>
      <c r="B150" s="265"/>
      <c r="C150" s="265"/>
      <c r="D150" s="265"/>
      <c r="E150" s="265"/>
      <c r="F150" s="265"/>
      <c r="G150" s="265"/>
      <c r="H150" s="265"/>
      <c r="I150" s="265"/>
      <c r="J150" s="265"/>
      <c r="K150" s="161"/>
      <c r="L150" s="161"/>
      <c r="M150" s="161"/>
    </row>
    <row r="151" spans="1:13" x14ac:dyDescent="0.25">
      <c r="A151" t="s">
        <v>282</v>
      </c>
      <c r="C151" s="160" t="s">
        <v>293</v>
      </c>
    </row>
    <row r="152" spans="1:13" ht="13.9" customHeight="1" x14ac:dyDescent="0.25">
      <c r="A152" s="266" t="s">
        <v>283</v>
      </c>
      <c r="B152" s="266"/>
      <c r="C152" s="160" t="s">
        <v>274</v>
      </c>
    </row>
    <row r="153" spans="1:13" x14ac:dyDescent="0.25">
      <c r="A153" t="s">
        <v>284</v>
      </c>
      <c r="C153" s="160" t="s">
        <v>274</v>
      </c>
    </row>
    <row r="154" spans="1:13" x14ac:dyDescent="0.25">
      <c r="A154" t="s">
        <v>307</v>
      </c>
    </row>
    <row r="155" spans="1:13" x14ac:dyDescent="0.25">
      <c r="A155" t="s">
        <v>308</v>
      </c>
    </row>
    <row r="156" spans="1:13" ht="28.15" customHeight="1" x14ac:dyDescent="0.25">
      <c r="A156" s="266" t="s">
        <v>309</v>
      </c>
      <c r="B156" s="266"/>
      <c r="C156" s="266"/>
      <c r="D156" s="266"/>
      <c r="E156" s="266"/>
      <c r="F156" s="266"/>
      <c r="G156" s="266"/>
      <c r="H156" s="266"/>
      <c r="I156" s="266"/>
      <c r="J156" s="266"/>
      <c r="K156" s="161"/>
      <c r="L156" s="161"/>
      <c r="M156" s="161"/>
    </row>
    <row r="157" spans="1:13" ht="34.15" customHeight="1" x14ac:dyDescent="0.25">
      <c r="A157" s="266" t="s">
        <v>294</v>
      </c>
      <c r="B157" s="266"/>
      <c r="C157" s="266"/>
      <c r="D157" s="266"/>
      <c r="E157" s="266"/>
      <c r="F157" s="266"/>
      <c r="G157" s="266"/>
      <c r="H157" s="266"/>
      <c r="I157" s="266"/>
      <c r="J157" s="266"/>
      <c r="K157" s="161"/>
      <c r="L157" s="161"/>
      <c r="M157" s="161"/>
    </row>
    <row r="158" spans="1:13" x14ac:dyDescent="0.25">
      <c r="A158" t="s">
        <v>285</v>
      </c>
      <c r="C158" s="177" t="s">
        <v>293</v>
      </c>
    </row>
    <row r="159" spans="1:13" x14ac:dyDescent="0.25">
      <c r="A159" t="s">
        <v>286</v>
      </c>
      <c r="C159" s="177" t="s">
        <v>274</v>
      </c>
    </row>
    <row r="160" spans="1:13" x14ac:dyDescent="0.25">
      <c r="A160" t="s">
        <v>287</v>
      </c>
      <c r="C160" s="177" t="s">
        <v>274</v>
      </c>
    </row>
    <row r="161" spans="1:13" x14ac:dyDescent="0.25">
      <c r="A161" t="s">
        <v>310</v>
      </c>
    </row>
    <row r="162" spans="1:13" x14ac:dyDescent="0.25">
      <c r="A162" t="s">
        <v>311</v>
      </c>
    </row>
    <row r="163" spans="1:13" ht="28.9" customHeight="1" x14ac:dyDescent="0.25">
      <c r="A163" s="266" t="s">
        <v>312</v>
      </c>
      <c r="B163" s="266"/>
      <c r="C163" s="266"/>
      <c r="D163" s="266"/>
      <c r="E163" s="266"/>
      <c r="F163" s="266"/>
      <c r="G163" s="266"/>
      <c r="H163" s="266"/>
      <c r="I163" s="266"/>
      <c r="J163" s="266"/>
    </row>
    <row r="164" spans="1:13" x14ac:dyDescent="0.25">
      <c r="A164" s="160" t="s">
        <v>288</v>
      </c>
    </row>
    <row r="165" spans="1:13" ht="30" customHeight="1" x14ac:dyDescent="0.25">
      <c r="A165" s="266" t="s">
        <v>313</v>
      </c>
      <c r="B165" s="266"/>
      <c r="C165" s="266"/>
      <c r="D165" s="266"/>
      <c r="E165" s="266"/>
      <c r="F165" s="266"/>
      <c r="G165" s="266"/>
      <c r="H165" s="266"/>
      <c r="I165" s="266"/>
      <c r="J165" s="266"/>
      <c r="K165" s="161"/>
      <c r="L165" s="161"/>
      <c r="M165" s="161"/>
    </row>
    <row r="166" spans="1:13" x14ac:dyDescent="0.25">
      <c r="A166" s="160" t="s">
        <v>289</v>
      </c>
    </row>
    <row r="167" spans="1:13" ht="33" customHeight="1" x14ac:dyDescent="0.25">
      <c r="A167" s="266" t="s">
        <v>314</v>
      </c>
      <c r="B167" s="266"/>
      <c r="C167" s="266"/>
      <c r="D167" s="266"/>
      <c r="E167" s="266"/>
      <c r="F167" s="266"/>
      <c r="G167" s="266"/>
      <c r="H167" s="266"/>
      <c r="I167" s="266"/>
      <c r="J167" s="266"/>
    </row>
    <row r="169" spans="1:13" x14ac:dyDescent="0.25">
      <c r="A169" t="s">
        <v>290</v>
      </c>
    </row>
    <row r="172" spans="1:13" x14ac:dyDescent="0.25">
      <c r="A172" s="267" t="s">
        <v>291</v>
      </c>
      <c r="B172" s="267"/>
    </row>
    <row r="173" spans="1:13" x14ac:dyDescent="0.25">
      <c r="A173" t="s">
        <v>260</v>
      </c>
    </row>
    <row r="175" spans="1:13" x14ac:dyDescent="0.25">
      <c r="A175" s="268" t="s">
        <v>315</v>
      </c>
      <c r="B175" s="268"/>
      <c r="C175" s="268"/>
    </row>
    <row r="176" spans="1:13" x14ac:dyDescent="0.25">
      <c r="A176" s="268" t="s">
        <v>316</v>
      </c>
      <c r="B176" s="268"/>
      <c r="C176" s="268"/>
    </row>
  </sheetData>
  <mergeCells count="29">
    <mergeCell ref="A176:C176"/>
    <mergeCell ref="A129:J129"/>
    <mergeCell ref="A133:J133"/>
    <mergeCell ref="A135:J135"/>
    <mergeCell ref="A136:J136"/>
    <mergeCell ref="A140:J140"/>
    <mergeCell ref="A142:J142"/>
    <mergeCell ref="A143:J143"/>
    <mergeCell ref="A149:J149"/>
    <mergeCell ref="A150:J150"/>
    <mergeCell ref="A156:J156"/>
    <mergeCell ref="A157:J157"/>
    <mergeCell ref="A163:J163"/>
    <mergeCell ref="A165:J165"/>
    <mergeCell ref="A167:J167"/>
    <mergeCell ref="A175:C175"/>
    <mergeCell ref="A172:B172"/>
    <mergeCell ref="A152:B152"/>
    <mergeCell ref="A145:B145"/>
    <mergeCell ref="A106:D106"/>
    <mergeCell ref="A117:D117"/>
    <mergeCell ref="A128:I128"/>
    <mergeCell ref="A95:D95"/>
    <mergeCell ref="A1:J1"/>
    <mergeCell ref="A71:D71"/>
    <mergeCell ref="A83:D83"/>
    <mergeCell ref="C6:J6"/>
    <mergeCell ref="A16:J16"/>
    <mergeCell ref="A21:J21"/>
  </mergeCells>
  <printOptions horizontalCentered="1" verticalCentered="1"/>
  <pageMargins left="0.7" right="0.7" top="0.75" bottom="0.75" header="0.3" footer="0.3"/>
  <pageSetup scale="5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workbookViewId="0">
      <selection activeCell="E13" sqref="E13"/>
    </sheetView>
  </sheetViews>
  <sheetFormatPr baseColWidth="10" defaultColWidth="23.5703125" defaultRowHeight="15" x14ac:dyDescent="0.25"/>
  <cols>
    <col min="1" max="1" width="28.85546875" style="68" customWidth="1"/>
    <col min="2" max="16384" width="23.5703125" style="68"/>
  </cols>
  <sheetData>
    <row r="1" spans="1:6" ht="23.25" x14ac:dyDescent="0.25">
      <c r="A1" s="273" t="s">
        <v>324</v>
      </c>
      <c r="B1" s="273"/>
      <c r="C1" s="273"/>
      <c r="D1" s="273"/>
      <c r="E1" s="273"/>
      <c r="F1" s="273"/>
    </row>
    <row r="4" spans="1:6" ht="49.5" customHeight="1" x14ac:dyDescent="0.25">
      <c r="A4" s="74" t="s">
        <v>59</v>
      </c>
      <c r="B4" s="190" t="s">
        <v>249</v>
      </c>
      <c r="C4" s="190" t="s">
        <v>91</v>
      </c>
      <c r="D4" s="190" t="s">
        <v>322</v>
      </c>
      <c r="E4" s="190" t="s">
        <v>323</v>
      </c>
      <c r="F4" s="190" t="s">
        <v>152</v>
      </c>
    </row>
    <row r="5" spans="1:6" ht="25.5" x14ac:dyDescent="0.25">
      <c r="A5" s="73" t="s">
        <v>15</v>
      </c>
      <c r="B5" s="191" t="s">
        <v>4</v>
      </c>
      <c r="C5" s="191" t="s">
        <v>4</v>
      </c>
      <c r="D5" s="192" t="s">
        <v>338</v>
      </c>
      <c r="E5" s="191" t="s">
        <v>4</v>
      </c>
      <c r="F5" s="192" t="s">
        <v>338</v>
      </c>
    </row>
    <row r="6" spans="1:6" ht="38.25" x14ac:dyDescent="0.25">
      <c r="A6" s="73" t="s">
        <v>14</v>
      </c>
      <c r="B6" s="189" t="s">
        <v>69</v>
      </c>
      <c r="C6" s="189" t="s">
        <v>69</v>
      </c>
      <c r="D6" s="189" t="s">
        <v>69</v>
      </c>
      <c r="E6" s="189" t="s">
        <v>69</v>
      </c>
      <c r="F6" s="189" t="s">
        <v>69</v>
      </c>
    </row>
    <row r="7" spans="1:6" ht="25.5" x14ac:dyDescent="0.25">
      <c r="A7" s="73" t="s">
        <v>58</v>
      </c>
      <c r="B7" s="191" t="s">
        <v>4</v>
      </c>
      <c r="C7" s="191" t="s">
        <v>4</v>
      </c>
      <c r="D7" s="192" t="s">
        <v>338</v>
      </c>
      <c r="E7" s="191" t="s">
        <v>4</v>
      </c>
      <c r="F7" s="192" t="s">
        <v>338</v>
      </c>
    </row>
    <row r="8" spans="1:6" x14ac:dyDescent="0.25">
      <c r="A8" s="73" t="s">
        <v>13</v>
      </c>
      <c r="B8" s="191" t="s">
        <v>4</v>
      </c>
      <c r="C8" s="191" t="s">
        <v>4</v>
      </c>
      <c r="D8" s="189" t="s">
        <v>4</v>
      </c>
      <c r="E8" s="191" t="s">
        <v>4</v>
      </c>
      <c r="F8" s="286" t="s">
        <v>339</v>
      </c>
    </row>
    <row r="9" spans="1:6" ht="38.25" x14ac:dyDescent="0.25">
      <c r="A9" s="73" t="s">
        <v>12</v>
      </c>
      <c r="B9" s="193" t="s">
        <v>88</v>
      </c>
      <c r="C9" s="193" t="s">
        <v>88</v>
      </c>
      <c r="D9" s="192" t="s">
        <v>338</v>
      </c>
      <c r="E9" s="193" t="s">
        <v>325</v>
      </c>
      <c r="F9" s="192" t="s">
        <v>326</v>
      </c>
    </row>
    <row r="12" spans="1:6" x14ac:dyDescent="0.25">
      <c r="A12" s="71" t="s">
        <v>11</v>
      </c>
      <c r="B12" s="71"/>
      <c r="C12" s="72"/>
    </row>
    <row r="13" spans="1:6" x14ac:dyDescent="0.25">
      <c r="A13" s="269" t="s">
        <v>248</v>
      </c>
      <c r="B13" s="270"/>
      <c r="C13" s="69"/>
    </row>
    <row r="14" spans="1:6" x14ac:dyDescent="0.25">
      <c r="A14" s="70"/>
      <c r="B14" s="69"/>
      <c r="C14" s="69"/>
    </row>
    <row r="15" spans="1:6" x14ac:dyDescent="0.25">
      <c r="A15" s="70"/>
      <c r="B15" s="69"/>
      <c r="C15" s="69"/>
    </row>
    <row r="16" spans="1:6" x14ac:dyDescent="0.25">
      <c r="A16" s="71" t="s">
        <v>246</v>
      </c>
      <c r="B16" s="71"/>
      <c r="C16" s="69"/>
    </row>
    <row r="17" spans="1:3" x14ac:dyDescent="0.25">
      <c r="A17" s="269" t="s">
        <v>247</v>
      </c>
      <c r="B17" s="269"/>
      <c r="C17" s="69"/>
    </row>
    <row r="18" spans="1:3" x14ac:dyDescent="0.25">
      <c r="A18" s="70"/>
      <c r="B18" s="69"/>
      <c r="C18" s="69"/>
    </row>
    <row r="19" spans="1:3" x14ac:dyDescent="0.25">
      <c r="A19" s="70"/>
      <c r="B19" s="69"/>
      <c r="C19" s="69"/>
    </row>
    <row r="20" spans="1:3" x14ac:dyDescent="0.25">
      <c r="A20" s="271" t="s">
        <v>244</v>
      </c>
      <c r="B20" s="271"/>
      <c r="C20" s="271"/>
    </row>
    <row r="21" spans="1:3" x14ac:dyDescent="0.25">
      <c r="A21" s="272" t="s">
        <v>245</v>
      </c>
      <c r="B21" s="272"/>
      <c r="C21" s="272"/>
    </row>
  </sheetData>
  <mergeCells count="5">
    <mergeCell ref="A13:B13"/>
    <mergeCell ref="A17:B17"/>
    <mergeCell ref="A20:C20"/>
    <mergeCell ref="A21:C21"/>
    <mergeCell ref="A1:F1"/>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EVALUACION JURIDICA</vt:lpstr>
      <vt:lpstr>EXPERIENCIA</vt:lpstr>
      <vt:lpstr>DOCUMENTOS</vt:lpstr>
      <vt:lpstr>EVALUACION INDICES</vt:lpstr>
      <vt:lpstr>INDICADORES</vt:lpstr>
      <vt:lpstr>DOCUMENTO</vt:lpstr>
      <vt:lpstr>RESUMEN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2020-03-05T15:26:29Z</cp:lastPrinted>
  <dcterms:created xsi:type="dcterms:W3CDTF">2017-05-22T13:32:10Z</dcterms:created>
  <dcterms:modified xsi:type="dcterms:W3CDTF">2020-03-05T21:49:10Z</dcterms:modified>
</cp:coreProperties>
</file>