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ndra.cubillos\Desktop\CONTRATACION 2019\INVITACION 011 DE 2019 SEGUROS\"/>
    </mc:Choice>
  </mc:AlternateContent>
  <bookViews>
    <workbookView xWindow="0" yWindow="0" windowWidth="14595" windowHeight="11910" tabRatio="844" firstSheet="7" activeTab="14"/>
  </bookViews>
  <sheets>
    <sheet name="TRDM" sheetId="21" r:id="rId1"/>
    <sheet name="AU" sheetId="5" r:id="rId2"/>
    <sheet name="RCE" sheetId="6" r:id="rId3"/>
    <sheet name="MANEJO" sheetId="8" r:id="rId4"/>
    <sheet name="TR EYM" sheetId="19" r:id="rId5"/>
    <sheet name="TR MCIAS" sheetId="20" r:id="rId6"/>
    <sheet name="INC DEUDORES" sheetId="13" r:id="rId7"/>
    <sheet name="RCSP" sheetId="22" r:id="rId8"/>
    <sheet name="IRF" sheetId="18" r:id="rId9"/>
    <sheet name="VIDA DEUDORES" sheetId="27" r:id="rId10"/>
    <sheet name="VIDA FUNCIONARIOS" sheetId="28" r:id="rId11"/>
    <sheet name="VIDA LAUDO " sheetId="29" r:id="rId12"/>
    <sheet name="FACTOR ECONOMICO" sheetId="25" r:id="rId13"/>
    <sheet name="FACTOR CALIDAD " sheetId="26" r:id="rId14"/>
    <sheet name="CONSOLIDADO" sheetId="24" r:id="rId15"/>
  </sheets>
  <calcPr calcId="162913"/>
</workbook>
</file>

<file path=xl/calcChain.xml><?xml version="1.0" encoding="utf-8"?>
<calcChain xmlns="http://schemas.openxmlformats.org/spreadsheetml/2006/main">
  <c r="L12" i="25" l="1"/>
  <c r="M7" i="25"/>
  <c r="M11" i="25"/>
  <c r="J6" i="25"/>
  <c r="K6" i="25" s="1"/>
  <c r="M6" i="25" s="1"/>
  <c r="K4" i="25"/>
  <c r="K12" i="25" s="1"/>
  <c r="K7" i="25"/>
  <c r="K8" i="25"/>
  <c r="M8" i="25" s="1"/>
  <c r="K9" i="25"/>
  <c r="M9" i="25" s="1"/>
  <c r="K10" i="25"/>
  <c r="M10" i="25" s="1"/>
  <c r="K11" i="25"/>
  <c r="J4" i="25"/>
  <c r="M4" i="25" l="1"/>
  <c r="M12" i="25" s="1"/>
  <c r="D3" i="24" s="1"/>
  <c r="H15" i="24" l="1"/>
  <c r="H14" i="24" s="1"/>
  <c r="D15" i="24"/>
  <c r="D14" i="24" s="1"/>
  <c r="H7" i="24"/>
  <c r="H6" i="24" s="1"/>
  <c r="H12" i="24"/>
  <c r="D12" i="24"/>
  <c r="H4" i="24"/>
  <c r="D5" i="24"/>
  <c r="F10" i="26"/>
  <c r="F14" i="26"/>
  <c r="F12" i="26"/>
  <c r="F13" i="26"/>
  <c r="F11" i="26"/>
  <c r="F4" i="26"/>
  <c r="F5" i="26"/>
  <c r="F6" i="26"/>
  <c r="F7" i="26"/>
  <c r="F8" i="26"/>
  <c r="F9" i="26"/>
  <c r="F3" i="26"/>
  <c r="E14" i="26"/>
  <c r="E10" i="26"/>
  <c r="C17" i="26"/>
  <c r="C3" i="26"/>
  <c r="D16" i="24" l="1"/>
  <c r="H8" i="24"/>
  <c r="H16" i="24"/>
  <c r="C16" i="5"/>
  <c r="D4" i="24"/>
  <c r="C18" i="26"/>
  <c r="L18" i="25"/>
  <c r="L17" i="25"/>
  <c r="L16" i="25"/>
  <c r="H17" i="25"/>
  <c r="H18" i="25"/>
  <c r="H16" i="25"/>
  <c r="D6" i="24" l="1"/>
  <c r="C15" i="29"/>
  <c r="C14" i="29"/>
  <c r="C16" i="29" s="1"/>
  <c r="C16" i="28"/>
  <c r="C15" i="28"/>
  <c r="C17" i="28" s="1"/>
  <c r="C14" i="27"/>
  <c r="C13" i="27"/>
  <c r="B9" i="29"/>
  <c r="B10" i="28"/>
  <c r="B8" i="27"/>
  <c r="D13" i="26" l="1"/>
  <c r="D12" i="26"/>
  <c r="C15" i="27"/>
  <c r="C9" i="26"/>
  <c r="C4" i="26"/>
  <c r="F6" i="25"/>
  <c r="G6" i="25" s="1"/>
  <c r="F7" i="25"/>
  <c r="G7" i="25" s="1"/>
  <c r="H7" i="25" s="1"/>
  <c r="F8" i="25"/>
  <c r="G8" i="25" s="1"/>
  <c r="F9" i="25"/>
  <c r="G9" i="25" s="1"/>
  <c r="H9" i="25" s="1"/>
  <c r="F10" i="25"/>
  <c r="G10" i="25" s="1"/>
  <c r="H10" i="25" s="1"/>
  <c r="F11" i="25"/>
  <c r="G11" i="25" s="1"/>
  <c r="F4" i="25"/>
  <c r="G4" i="25" s="1"/>
  <c r="G5" i="25"/>
  <c r="H5" i="25" s="1"/>
  <c r="F26" i="25"/>
  <c r="G26" i="25" s="1"/>
  <c r="H26" i="25" s="1"/>
  <c r="F22" i="25"/>
  <c r="G22" i="25" s="1"/>
  <c r="C33" i="18"/>
  <c r="C32" i="18"/>
  <c r="C34" i="18" s="1"/>
  <c r="C89" i="18"/>
  <c r="C88" i="18"/>
  <c r="C90" i="18" s="1"/>
  <c r="E16" i="22"/>
  <c r="E17" i="22" s="1"/>
  <c r="C15" i="26" s="1"/>
  <c r="C16" i="26" s="1"/>
  <c r="E15" i="22"/>
  <c r="E91" i="22"/>
  <c r="E90" i="22"/>
  <c r="E92" i="22" s="1"/>
  <c r="E14" i="13"/>
  <c r="E15" i="13" s="1"/>
  <c r="E13" i="13"/>
  <c r="E90" i="13"/>
  <c r="E89" i="13"/>
  <c r="E91" i="13" s="1"/>
  <c r="F12" i="20"/>
  <c r="F13" i="20" s="1"/>
  <c r="C8" i="26" s="1"/>
  <c r="F11" i="20"/>
  <c r="F90" i="20"/>
  <c r="F89" i="20"/>
  <c r="F91" i="20" s="1"/>
  <c r="C26" i="19"/>
  <c r="C27" i="19" s="1"/>
  <c r="C25" i="19"/>
  <c r="C92" i="19"/>
  <c r="C91" i="19"/>
  <c r="C93" i="19" s="1"/>
  <c r="C30" i="19"/>
  <c r="C31" i="19" s="1"/>
  <c r="C29" i="19"/>
  <c r="C13" i="8"/>
  <c r="C14" i="8" s="1"/>
  <c r="C5" i="26" s="1"/>
  <c r="C12" i="8"/>
  <c r="C93" i="8"/>
  <c r="C92" i="8"/>
  <c r="C94" i="8" s="1"/>
  <c r="F96" i="6"/>
  <c r="F95" i="6"/>
  <c r="F97" i="6" s="1"/>
  <c r="C6" i="26" s="1"/>
  <c r="F34" i="6"/>
  <c r="F33" i="6"/>
  <c r="C15" i="5"/>
  <c r="C17" i="5" s="1"/>
  <c r="C7" i="26" s="1"/>
  <c r="E34" i="5"/>
  <c r="E33" i="5"/>
  <c r="D89" i="21"/>
  <c r="D88" i="21"/>
  <c r="D87" i="21"/>
  <c r="D50" i="21"/>
  <c r="D85" i="21"/>
  <c r="D11" i="26" l="1"/>
  <c r="D14" i="26" s="1"/>
  <c r="C10" i="26"/>
  <c r="H4" i="25"/>
  <c r="H8" i="25"/>
  <c r="H11" i="25"/>
  <c r="H6" i="25"/>
  <c r="H22" i="25"/>
  <c r="E35" i="5"/>
  <c r="F35" i="6"/>
  <c r="B6" i="20"/>
  <c r="C50" i="21"/>
  <c r="I43" i="25" l="1"/>
  <c r="C85" i="21"/>
  <c r="B13" i="18" l="1"/>
  <c r="B8" i="13"/>
  <c r="B8" i="19"/>
  <c r="B7" i="8"/>
  <c r="B8" i="6"/>
  <c r="B10" i="5"/>
  <c r="C10" i="21"/>
  <c r="D10" i="22"/>
  <c r="A10" i="8"/>
  <c r="A11" i="6"/>
  <c r="H43" i="25" l="1"/>
</calcChain>
</file>

<file path=xl/sharedStrings.xml><?xml version="1.0" encoding="utf-8"?>
<sst xmlns="http://schemas.openxmlformats.org/spreadsheetml/2006/main" count="1271" uniqueCount="243">
  <si>
    <t>1. Puntajes Condiciones Complementarias</t>
  </si>
  <si>
    <t>Condición</t>
  </si>
  <si>
    <t>Puntaje</t>
  </si>
  <si>
    <t xml:space="preserve"> Total Puntos - Condiciones Complementarias</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</si>
  <si>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</si>
  <si>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</si>
  <si>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</si>
  <si>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</si>
  <si>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</si>
  <si>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</si>
  <si>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</si>
  <si>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</si>
  <si>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 Total Puntos - Condiciones técnicas habilitantes</t>
  </si>
  <si>
    <t>TOTAL PUNTOS:</t>
  </si>
  <si>
    <t>Puntaje sobre el valor de la pérdida indemnizable</t>
  </si>
  <si>
    <t>CONDICIONES TECNICAS COMPLEMENTARIAS</t>
  </si>
  <si>
    <t xml:space="preserve">Teniendo en cuenta que este seguro establece como cobertura básica el amparo de no aplicación de deducible, la propuesta que contemple deducible será objeto de rechazo en esta póliza. </t>
  </si>
  <si>
    <t>3. DEDUCIBLES</t>
  </si>
  <si>
    <t>Total puntaje</t>
  </si>
  <si>
    <t>3.  DEDUCIBLES</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</si>
  <si>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</si>
  <si>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</si>
  <si>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</si>
  <si>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</si>
  <si>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</si>
  <si>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</si>
  <si>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RANGO DE DEDUCIBLE TRANSPORTE POR MENSAJERO</t>
  </si>
  <si>
    <t>Superior a 0 y hasta $20.000.000</t>
  </si>
  <si>
    <t>EMPRESA DE LICORES DE CUNDINAMARCA
SEGURO DE TODO RIESGO DAÑOS MATERIALES</t>
  </si>
  <si>
    <t xml:space="preserve">EMPRESA DE LICORES DE CUNDINAMARCA
SEGURO DE AUTOMÓVILES - BIENES PROPIOS
</t>
  </si>
  <si>
    <t>EMPRESA DE LICORES DE CUNDINAMARCA
SEGURO DE RESPONSABILIDAD CIVIL EXTRACONTRACTUAL</t>
  </si>
  <si>
    <t>EMPRESA DE LICORES DE CUNDINAMARCA 
SEGURO DE MANEJO GLOBAL ENTIDADES ESTATALES</t>
  </si>
  <si>
    <t>EMPRESA DE LICORES DE CUNDINAMARCA 
SEGURO DE VIDA GRUPO FUNCIONARIOS</t>
  </si>
  <si>
    <t>EMPRESA DE LICORES DE CUNDINAMARCA
SEGURO DE INFIDELIDAD Y RIESGOS FINANCIEROS</t>
  </si>
  <si>
    <t>EMPRESA DE LICORES DE CUNDINAMARCA
SEGURO DE RESPONSABILIDAD CIVIL SERVIDORES PÚBLICOS</t>
  </si>
  <si>
    <t>EMPRESA DE LICORES DE CUNDINAMARCA 
SEGURO DE VIDA GRUPO DEUDORES</t>
  </si>
  <si>
    <t>EMPRESA DE LICORES DE CUNDINAMARCA
SEGURO DE INCENDIO - BIENES DEUDORES</t>
  </si>
  <si>
    <t>EMPRESA DE LICORES DE CUNDINAMARCA
CONDICIONES TÉCNICAS COMPLEMENTARIAS
SEGURO DE TRANSPORTE DE MERCANCÍAS</t>
  </si>
  <si>
    <t>EMPRESA DE LICORES DE CUNDINAMARCA
SEGURO TODO RIESGO EQUIPO Y MAQUINARIA</t>
  </si>
  <si>
    <t>LA EMPRESA, esta interesada en recibir propuestas de deducibles que le permitan obtener la mayor indemnización posible.</t>
  </si>
  <si>
    <t>1. Basico de incendio y anexos - daños</t>
  </si>
  <si>
    <t>2. HAMCC - AMIT Sabotaje y Terrorismo</t>
  </si>
  <si>
    <t>3. Terremoto, temblor, erupción volcanica</t>
  </si>
  <si>
    <t>4. Sustracción con violencia</t>
  </si>
  <si>
    <t>5. Equipo Eléctrico y Electrónico Equipos Moviles y Portátiles</t>
  </si>
  <si>
    <t>6. Equipo Eléctrico y Electrónico incluido Hurto calificado</t>
  </si>
  <si>
    <t>7. Lucro Cesante</t>
  </si>
  <si>
    <t>0 días</t>
  </si>
  <si>
    <t>TOTAL PUNTOS</t>
  </si>
  <si>
    <t>USD 0</t>
  </si>
  <si>
    <t>2.2 Deducible Minímo 150 Puntos</t>
  </si>
  <si>
    <t>No aplicación de Infraseguro o incremento del limite porcentual otorgado en el basico para la no aplicación de infraseguro. Se evaluara de forma proporcional el mejor ofrecimiento.</t>
  </si>
  <si>
    <r>
      <t>Limite asegurado adicional al básico sin cobro de prima adicional.</t>
    </r>
    <r>
      <rPr>
        <sz val="11"/>
        <rFont val="Arial Narrow"/>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</si>
  <si>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Limite asegurado adicional al básico sin cobro de prima adicional. </t>
    </r>
    <r>
      <rPr>
        <sz val="11"/>
        <rFont val="Arial Narrow"/>
        <family val="2"/>
      </rPr>
      <t>Para la calificación de esta condición, se asignará el mayor puntaje al proponente que ofrezca, en adición al límite obligatrio, el mayor límite asegurado, sin cobro de prima adicional, los demás en forma proporcional, utilizando una regla de tres.</t>
    </r>
  </si>
  <si>
    <r>
      <t xml:space="preserve">Sublimite Responsabilidad Civil Extracontractual. </t>
    </r>
    <r>
      <rPr>
        <sz val="11"/>
        <rFont val="Arial Narrow"/>
        <family val="2"/>
      </rPr>
      <t>Se califica con el máximo puntaje el mayor límite adicional al básico obligatorio, los demás en forma proporcional.</t>
    </r>
  </si>
  <si>
    <r>
      <t>Ampliación Límite asegurado por despacho sin cobro de prima adicional</t>
    </r>
    <r>
      <rPr>
        <sz val="11"/>
        <rFont val="Arial Narrow"/>
        <family val="2"/>
      </rPr>
      <t xml:space="preserve">
(Se califica con el máximo puntaje el mayor límite adicional al básico obligatorio, los demás en forma proporcional.</t>
    </r>
  </si>
  <si>
    <t>Teniendo en cuenta que este seguro establece como cobertura básica el amparo de no aplicación de deducible.</t>
  </si>
  <si>
    <r>
      <t xml:space="preserve">Límite adicional de valor asegurado al básico exigido de, cualquier pérdida evento y en el agregado anual. </t>
    </r>
    <r>
      <rPr>
        <sz val="11"/>
        <rFont val="Arial Narrow"/>
        <family val="2"/>
      </rPr>
      <t>Se califica el límite adicional al básico obligatorio sin cobro de prima adicional y los demás en forma proporcional aplicando una regla de tres.</t>
    </r>
  </si>
  <si>
    <r>
      <t>La Entidad</t>
    </r>
    <r>
      <rPr>
        <sz val="11"/>
        <rFont val="Arial Narrow"/>
        <family val="2"/>
      </rPr>
      <t>, esta interesada en recibir propuestas de deducibles que le permitan obtener la mayor indemnización posible.</t>
    </r>
  </si>
  <si>
    <t>Cobertura para vehículos, muebles, contenidos en general, maquinaria y equipo en depósito o reposo, sublímite de $50’000.000 por evento y vigencia. Se califica el sublímite adicional ofrecido al básico obligatorio. Indicar monto ofertado.</t>
  </si>
  <si>
    <r>
      <t xml:space="preserve">Ampliación del plazo para aviso de no renovación o prórroga de la póliza.  </t>
    </r>
    <r>
      <rPr>
        <sz val="11"/>
        <rFont val="Arial Narrow"/>
        <family val="2"/>
      </rPr>
      <t>Se califica  el mayor números de días al basico obligatorio y los demás de forma proporcional, aplicando una regla de tres simple.</t>
    </r>
  </si>
  <si>
    <t>Mayor a 0 hasta 3 días</t>
  </si>
  <si>
    <t>Mayor de 3 hasta 5</t>
  </si>
  <si>
    <r>
      <t xml:space="preserve">Ampliación límite de cobertura responsabilidad civil extracontractual. </t>
    </r>
    <r>
      <rPr>
        <sz val="12"/>
        <rFont val="Arial Narrow"/>
        <family val="2"/>
      </rPr>
      <t xml:space="preserve">Se califica con el máximo puntaje el mayor límite adicional al básico obligatorio, los demás en forma proporcional, utilizando una regla de tres. valor ofrecido no puede ser menor de $100.000.000 </t>
    </r>
  </si>
  <si>
    <r>
      <t xml:space="preserve">Límite para Amparo automático de nuevos vehículos o vehículos usados, en adición al básico obligatorio. </t>
    </r>
    <r>
      <rPr>
        <sz val="12"/>
        <rFont val="Arial Narrow"/>
        <family val="2"/>
      </rPr>
      <t>Se califica con el máximo puntaje al que ofrezca el mayor límite adicional al básico obligatorio y Aviso en cualqueir tiempo, los demás en forma proporcional.</t>
    </r>
  </si>
  <si>
    <r>
      <t xml:space="preserve">Vehículos bajo cuidado, tenencia, control o custodia, declarados con aviso de 30 días. </t>
    </r>
    <r>
      <rPr>
        <sz val="12"/>
        <rFont val="Arial Narrow"/>
        <family val="2"/>
      </rPr>
      <t>Se califica con el máximo puntaje el mayor numero de dias adicional al básico obligatorio, los demás en forma proporcional</t>
    </r>
  </si>
  <si>
    <r>
      <rPr>
        <b/>
        <sz val="11"/>
        <rFont val="Arial Narrow"/>
        <family val="2"/>
      </rPr>
      <t xml:space="preserve">Bienes de terceros bajo cuidado, tenencia, control y custodia. (Declarados o no). Sublimite $50.000.000. </t>
    </r>
    <r>
      <rPr>
        <sz val="11"/>
        <rFont val="Arial Narrow"/>
        <family val="2"/>
      </rPr>
      <t>Se califica con el máximo puntaje el mayor sublímite adicional al básico obligatorio, los demás en forma proporcional, utilizando una regla de tres.</t>
    </r>
  </si>
  <si>
    <t xml:space="preserve"> DEMAS EVENTOS</t>
  </si>
  <si>
    <t xml:space="preserve">SIN DEDUCIBLES </t>
  </si>
  <si>
    <t xml:space="preserve"> Deducibles …………………………………………………………………………...………………………………………………………….……………</t>
  </si>
  <si>
    <t xml:space="preserve">SIN DEDUCIBLE </t>
  </si>
  <si>
    <r>
      <t xml:space="preserve">Ampliación del límite para amparo automático de nuevos bienes. </t>
    </r>
    <r>
      <rPr>
        <sz val="11"/>
        <rFont val="Arial Narrow"/>
        <family val="2"/>
      </rPr>
      <t>Se califica con el máximo puntaje el mayor límite ofrecido y los dias ofrecidos, los demás en forma proporcional, utilizando una regla de tres.</t>
    </r>
  </si>
  <si>
    <r>
      <t xml:space="preserve">Responsabilidad Civil Productos. Como su nombre lo indica, ampara al asegurado por los daños a terceros ocasionados exclusivamente por el producto  fabricado, distribuido y/o comercializado. </t>
    </r>
    <r>
      <rPr>
        <sz val="11"/>
        <rFont val="Arial Narrow"/>
        <family val="2"/>
      </rPr>
      <t>Para la calificación de esta condición se asignará el mayor puntaje al proponente que ofrezca el mayor sublímite asegurado no inferior al 10% del limite asegurado,  los demás obtendrán un puntaje proporcional, utilizado una regla de tres.</t>
    </r>
  </si>
  <si>
    <r>
      <t xml:space="preserve">Ofrecimiento de límite adicional al básico, exigido para el amparo de Perjuicios o detrimentos patrimoniales, </t>
    </r>
    <r>
      <rPr>
        <sz val="11"/>
        <rFont val="Arial Narrow"/>
        <family val="2"/>
      </rPr>
      <t xml:space="preserve"> sin cobro de prima. Se asignara el puntaje de forma proporcional al mayor limite adicional ofrecido.</t>
    </r>
  </si>
  <si>
    <t>Superior entre $ 20.000.000 y hasta $ 30.000.000</t>
  </si>
  <si>
    <r>
      <rPr>
        <b/>
        <sz val="11"/>
        <rFont val="Arial Narrow"/>
        <family val="2"/>
      </rPr>
      <t>Ofrecer a título de auxilio el valor de los honorarios correspondientes al proceso de calificación de la Incapacidad Total y Permanente en las Juntas Regionales.</t>
    </r>
    <r>
      <rPr>
        <sz val="11"/>
        <rFont val="Arial Narrow"/>
        <family val="2"/>
      </rPr>
      <t xml:space="preserve"> Se calificara el mayor límite ofrecido adicional al básico y los demás en forma proporcional.</t>
    </r>
  </si>
  <si>
    <r>
      <t xml:space="preserve">Bono canasta por fallecimiento del asegurado, en adición al valor del amparo básico de vida: </t>
    </r>
    <r>
      <rPr>
        <sz val="11"/>
        <rFont val="Arial Narrow"/>
        <family val="2"/>
      </rPr>
      <t>Se califica con el mayor límite adicional al básico, sin cobro de prima adicional, y los demás en forma proporcional aplicando una regla de tres.</t>
    </r>
  </si>
  <si>
    <r>
      <t xml:space="preserve">Servicio de asistencia medica domiciliaria y servicio de ambulancia en caso de que el médico considere traslado para una mayor atención.. </t>
    </r>
    <r>
      <rPr>
        <sz val="11"/>
        <rFont val="Arial"/>
        <family val="2"/>
      </rPr>
      <t>Se otorgará  puntos a quien ofrezca el amparo.</t>
    </r>
  </si>
  <si>
    <r>
      <t xml:space="preserve">Atención de todo tipo de  cancer como amparo de enfermedad grave sin exclusiones. </t>
    </r>
    <r>
      <rPr>
        <sz val="11"/>
        <rFont val="Arial"/>
        <family val="2"/>
      </rPr>
      <t xml:space="preserve">Se califica al que ofrezca la clausula sin exclusiones o limitaciones. </t>
    </r>
  </si>
  <si>
    <t>EMPRESA DE LICORES DE CUNDINAMARCA
SEGURO DE VIDA GRUPO LAUDO SINDICAL</t>
  </si>
  <si>
    <r>
      <rPr>
        <b/>
        <sz val="11"/>
        <rFont val="Arial Narrow"/>
        <family val="2"/>
      </rPr>
      <t xml:space="preserve">Ampliación aviso de siniestro.  </t>
    </r>
    <r>
      <rPr>
        <sz val="11"/>
        <rFont val="Arial Narrow"/>
        <family val="2"/>
      </rPr>
      <t>Se calificara el mayor numero de dias  ofrecido adicional al básico y los demás en forma proporcional.</t>
    </r>
  </si>
  <si>
    <r>
      <t xml:space="preserve">Renta Mensual Gastos de Hogar. </t>
    </r>
    <r>
      <rPr>
        <sz val="11"/>
        <rFont val="Arial Narrow"/>
        <family val="2"/>
      </rPr>
      <t>Se calificara el mayor límite ofrecido adicional al básico y los demás en forma proporcional.</t>
    </r>
  </si>
  <si>
    <t>Mayor a 0% hasta 1,5%</t>
  </si>
  <si>
    <t>mayor a 1,5%  hasta 2,9%</t>
  </si>
  <si>
    <t>mayor a 2,9% hasta 4,8%</t>
  </si>
  <si>
    <t>Valor de la Perdida</t>
  </si>
  <si>
    <t>Valor indemnizable</t>
  </si>
  <si>
    <t>Puntos</t>
  </si>
  <si>
    <t>mayor a 4,5%  menor a 4,9%</t>
  </si>
  <si>
    <t>Mayor a 3,8% y hasta 4,4%</t>
  </si>
  <si>
    <t>Mayor a 0% hasta 3,7%</t>
  </si>
  <si>
    <t>Del valor asegurable del articulo afectado</t>
  </si>
  <si>
    <t>Del valor de la perdida</t>
  </si>
  <si>
    <t>mayor a 5 hasta 8 días</t>
  </si>
  <si>
    <t>Mayor a USD 0 hasta USD 1.499</t>
  </si>
  <si>
    <t>Mayor a USD 1.500 - menor USD 2.000</t>
  </si>
  <si>
    <t>Mayor a USD 2.001 - menor USD 2.499</t>
  </si>
  <si>
    <t>Evaluación de Porcentaje: …………………………………………………...…………………………………………………………………...…… (200 Puntos)</t>
  </si>
  <si>
    <t xml:space="preserve">Superior a 1% y hasta 1,5% </t>
  </si>
  <si>
    <t xml:space="preserve">Superior a 1,51% y hasta 1,99% </t>
  </si>
  <si>
    <t>Superior entre $ 30.000.000 y hasta $ 40.000.000</t>
  </si>
  <si>
    <t>Superior a $40.000.000 y hasta  $ $49.999.999</t>
  </si>
  <si>
    <t>Superior a 0 y hasta $10.000.000</t>
  </si>
  <si>
    <t>Superior a $10.000.000 y hasta $18.000.000</t>
  </si>
  <si>
    <t>Superior a $18.000.000 y hasta $19.999.999</t>
  </si>
  <si>
    <t>Incremento del  LIMITE COMBINADO HAMCC - AMIT - SABOTAJE TERRORISMO DM+LC  y hasta el 100% del valor asegurado</t>
  </si>
  <si>
    <t>Montajes y construcciones hasta $100 Millones. Se calificara el ofrecimineto de la clausula y si se hace el ofrecimineto de un mayor valor al señalado, se otorgara mayor puntaje y de manera proporcional.</t>
  </si>
  <si>
    <t>Incremento del limite de Primera Perdida. Se Asignara el maximo puntaje al mayor valor ofertado hasta el 100% del valor asegurable</t>
  </si>
  <si>
    <t>2. Deducibles 200 Puntos</t>
  </si>
  <si>
    <t>Mayor a 0% hasta 1,4%</t>
  </si>
  <si>
    <t>Sustracción, Hurto simple y calificado bienes de la ELC en predios, sublimite de $50,000,000 deducible de 1 SMMLV.</t>
  </si>
  <si>
    <t>mayor a 4,4%  menor a 4,9%</t>
  </si>
  <si>
    <t>mayor a 1,4%  menor a 1,99%</t>
  </si>
  <si>
    <t>2.1 Deducible Porcentaje + Lucro Cesante 50 PUNTOS</t>
  </si>
  <si>
    <t>mayor a 8 menor a 9,5 días</t>
  </si>
  <si>
    <t>Mayor a USD 0 hasta 4,500</t>
  </si>
  <si>
    <t>Mayor a USD 4.500 hasta 6,500</t>
  </si>
  <si>
    <t>Mayor a USD 6.500 hasta 10,000</t>
  </si>
  <si>
    <t>Mayor a USD 10,000 hasta 15,000</t>
  </si>
  <si>
    <t>Mayor a USD 15,000 - menor USD 19,999</t>
  </si>
  <si>
    <t>Mayor a USD 0 hasta USD 2,500</t>
  </si>
  <si>
    <t>Mayor a USD 2.500 hasta USD 3,500</t>
  </si>
  <si>
    <t>Mayor a USD 3,500 - menor USD 4.998</t>
  </si>
  <si>
    <t>Mayor a USD 3,500 - menor USD 4.999</t>
  </si>
  <si>
    <t>Mayor a USD 0 hasta USD 1.500</t>
  </si>
  <si>
    <t>Mayor a USD 2.000 - menor USD 2.499</t>
  </si>
  <si>
    <r>
      <t xml:space="preserve">Amparo de muerte accidental o incapacidad permanente para ocupantes. </t>
    </r>
    <r>
      <rPr>
        <sz val="12"/>
        <rFont val="Arial Narrow"/>
        <family val="2"/>
      </rPr>
      <t xml:space="preserve">Se califica con el máximo puntaje el mayor límite ofrecido  </t>
    </r>
    <r>
      <rPr>
        <b/>
        <sz val="12"/>
        <rFont val="Arial Narrow"/>
        <family val="2"/>
      </rPr>
      <t>en dinero</t>
    </r>
    <r>
      <rPr>
        <sz val="12"/>
        <rFont val="Arial Narrow"/>
        <family val="2"/>
      </rPr>
      <t xml:space="preserve"> por ocupante y nuemero de eventos vigencia, los demás en forma proporcional, utilizando una regla de tres.</t>
    </r>
  </si>
  <si>
    <t>Ampliacion del limite considerado perimetro urbano para la Asistencia de vehiculos livianos 50 KM.</t>
  </si>
  <si>
    <t>inclusion de servicios basicos de asistencia para pesados. Carro taller, bateria, desvare.</t>
  </si>
  <si>
    <r>
      <t xml:space="preserve">Sublímite Responsabilidad civil derivada del uso de vehículos propios y no propios. </t>
    </r>
    <r>
      <rPr>
        <sz val="11"/>
        <rFont val="Arial Narrow"/>
        <family val="2"/>
      </rPr>
      <t>Se califica con el máximo puntaje el mayor límite agergado anual adicional al básico obligatorio, los demás en forma proporcional, utilizando una regla de tres.</t>
    </r>
  </si>
  <si>
    <r>
      <t xml:space="preserve">Contaminación ambiental  accidental, súbita e imprevista.  </t>
    </r>
    <r>
      <rPr>
        <sz val="11"/>
        <rFont val="Arial Narrow"/>
        <family val="2"/>
      </rPr>
      <t xml:space="preserve"> Para la calificación de esta condición se asignará el mayor puntaje al proponente que ofrezca el mayor sublímite asegurado adicional,  los demás obtendrán un puntaje proporcional, utilizado una regla de tres.</t>
    </r>
  </si>
  <si>
    <t xml:space="preserve">Pérdidas causadas por empleados ocasionales, temporales, transitorios y de firmas especilizadas. La cobertura de la póliza se extiende a amparar las firmas de empleo especializadas o de empresas temporales, ocasionales, transitorias y de firmas especializadas y/o cooperativas y/o recooperativas. </t>
  </si>
  <si>
    <r>
      <t xml:space="preserve">Cláusula de no aplicación de infraseguro
</t>
    </r>
    <r>
      <rPr>
        <sz val="11"/>
        <rFont val="Arial Narrow"/>
        <family val="2"/>
      </rPr>
      <t>Se calificara con el mayor puntaje y demanera proporcional al mayor limite ofertado en exceso del basico a la</t>
    </r>
    <r>
      <rPr>
        <b/>
        <sz val="11"/>
        <rFont val="Arial Narrow"/>
        <family val="2"/>
      </rPr>
      <t xml:space="preserve"> </t>
    </r>
    <r>
      <rPr>
        <sz val="11"/>
        <rFont val="Arial Narrow"/>
        <family val="2"/>
      </rPr>
      <t>No aplicación de infraseguro.</t>
    </r>
  </si>
  <si>
    <r>
      <t xml:space="preserve">Cobertura automática para nuevos bienes. </t>
    </r>
    <r>
      <rPr>
        <sz val="11"/>
        <rFont val="Arial Narrow"/>
        <family val="2"/>
      </rPr>
      <t>Hasta $500.000.000 con cobro de prima adicional a prorrata. Se califica con el mayor puntaje el mayor plazo para su aviso en exceso del plazo obligatorio y de manera porporcional.</t>
    </r>
  </si>
  <si>
    <r>
      <t xml:space="preserve">No plicación de la Cláusula de mejora tecnológica
</t>
    </r>
    <r>
      <rPr>
        <sz val="11"/>
        <rFont val="Arial Narrow"/>
        <family val="2"/>
      </rPr>
      <t>La aplicación del factor por mejora tecnológica en la liquidación de pérdidas totales para Equipo y Maquinaria no puede ser mayor al 10%</t>
    </r>
  </si>
  <si>
    <t xml:space="preserve"> CUALQUIER EVENTO ………………………………………………………………………………………………………………..……………………. (200 Puntos)</t>
  </si>
  <si>
    <t>Sin minimo</t>
  </si>
  <si>
    <t>Ampliación del plazo de duración de la cobertura en lugares inciales, intermedios y finales, se calificara el mayor plazo en excesod el basico y los demas en forma proporcional.</t>
  </si>
  <si>
    <r>
      <t>No aplicación de infraseguro.  I</t>
    </r>
    <r>
      <rPr>
        <sz val="11"/>
        <rFont val="Arial Narrow"/>
        <family val="2"/>
      </rPr>
      <t>ncremento del porcentaje establecido en el basico. Se calficara el mayor porcentaje ofrecido en eexceso del basico y los demas en forma proporcional.</t>
    </r>
  </si>
  <si>
    <t>Asistencia domiciliaria basica, cerrajeria, plomeria, electricidad y vidrios.</t>
  </si>
  <si>
    <r>
      <rPr>
        <b/>
        <sz val="11"/>
        <rFont val="Arial Narrow"/>
        <family val="2"/>
      </rPr>
      <t>Ofrecimineto de Incremento del limite de gastos de defensa.</t>
    </r>
    <r>
      <rPr>
        <sz val="11"/>
        <rFont val="Arial Narrow"/>
        <family val="2"/>
      </rPr>
      <t xml:space="preserve"> Se evaluara el mayor valor aplicable sobre el limite de coberura total de la póliza  ($529.000.000).</t>
    </r>
  </si>
  <si>
    <r>
      <t xml:space="preserve">Ofrecimiento de incremento del límite agregado todos los procesos Gerente General. </t>
    </r>
    <r>
      <rPr>
        <sz val="11"/>
        <rFont val="Arial Narrow"/>
        <family val="2"/>
      </rPr>
      <t>Se asignara el puntaje de forma proporcional al mayor limite adicional ofrecido.</t>
    </r>
  </si>
  <si>
    <r>
      <t xml:space="preserve">Revocación de la póliza, no renovación o prorroga. </t>
    </r>
    <r>
      <rPr>
        <sz val="11"/>
        <rFont val="Arial Narrow"/>
        <family val="2"/>
      </rPr>
      <t xml:space="preserve">Se califica el término de días ofrecido, igual o superior a 60 dias. Si se ofrece mayor a 60 dias se calificara poroporcionalmente el adicional , asignado el maximo puntaje al mayor numero de días oferecido. </t>
    </r>
  </si>
  <si>
    <r>
      <t xml:space="preserve">Ofrecimiento de incremento del límite agregado todos los procesos Subgerentes. </t>
    </r>
    <r>
      <rPr>
        <sz val="11"/>
        <rFont val="Arial Narrow"/>
        <family val="2"/>
      </rPr>
      <t>Se asignara el puntaje de forma proporcional al mayor limite adicional ofrecido.</t>
    </r>
  </si>
  <si>
    <r>
      <t xml:space="preserve">Ofrecimiento de incremento del límite agregado todos los procesos Jefaturas de Oficina. </t>
    </r>
    <r>
      <rPr>
        <sz val="11"/>
        <rFont val="Arial Narrow"/>
        <family val="2"/>
      </rPr>
      <t>Se asignara el puntaje de forma proporcional al mayor limite adicional ofrecido.</t>
    </r>
  </si>
  <si>
    <r>
      <t>Limite de RC Profesional. Límite adicional de valor asegurado al básico exigido.</t>
    </r>
    <r>
      <rPr>
        <sz val="11"/>
        <rFont val="Arial Narrow"/>
        <family val="2"/>
      </rPr>
      <t xml:space="preserve"> Se califica el límite adicional al básico obligatorio sin cobro de prima adicional y los demás en forma proporcional aplicando una regla de tres.</t>
    </r>
  </si>
  <si>
    <t>EVALUACIÓN DE DEDUCIBLES……………………………...………………………………………………………………...…………………………………...…………………200 Puntos</t>
  </si>
  <si>
    <t>Puntaje 50</t>
  </si>
  <si>
    <t>Rango de deducible  toda y cada Perdida (excepto transporte mensajero).………......…(200 puntos)</t>
  </si>
  <si>
    <t>Ampliacion del amparo automatico del valor asegurado en esceso de $100 millones. Se calificara el mayor límite ofrecido adicional al básico y los demás en forma proporcional.</t>
  </si>
  <si>
    <r>
      <rPr>
        <b/>
        <sz val="11"/>
        <rFont val="Arial Narrow"/>
        <family val="2"/>
      </rPr>
      <t xml:space="preserve">Ampliación aviso de siniestro, con término de (90)  días.  </t>
    </r>
    <r>
      <rPr>
        <sz val="11"/>
        <rFont val="Arial Narrow"/>
        <family val="2"/>
      </rPr>
      <t>Se calificara el mayor numero de dias  ofrecido adicional al básico y los demás en forma proporcional.</t>
    </r>
  </si>
  <si>
    <t>Servicio de asistencia medica domiciliaria y servicio de ambulancia en caso de que el médico considere traslado para una mayor atención.. Se otorgará  puntos a quien ofrezca el amparo.</t>
  </si>
  <si>
    <t>Ofrecer a título de auxilio el valor de los honorarios correspondientes al proceso de calificación de la Incapacidad Total y Permanente en las Juntas Regionales. Si se otorga esta condición se otorga el máximo puntaje, si no se otorga cero puntos.</t>
  </si>
  <si>
    <t xml:space="preserve">Atención de todo tipo de  cancer como amparo de enfermedad grave sin exclusiones. Se califica al que ofrezca la clausula sin exclusiones o limitaciones. </t>
  </si>
  <si>
    <t>Limite Adicional AMPARO AUTOMATICO, 30 días de amparo automático para todos los nuevos asegurados menores de 60 años. Se calificara el mayor límite ofrecido adicional al básico y los demás en forma proporcional.</t>
  </si>
  <si>
    <t>PROPONENTES</t>
  </si>
  <si>
    <t>U.T. AXA - ALLIANZ SEGUROS DEL ESTADO</t>
  </si>
  <si>
    <t>NO SE OTORGA</t>
  </si>
  <si>
    <t>4,8% DEL VALOR DE LA PERDIDA</t>
  </si>
  <si>
    <t>1,98% Del valor asegurable del articulo afectado</t>
  </si>
  <si>
    <t>4,8% Del valor de la perdida</t>
  </si>
  <si>
    <t>4,9% Del valor de la perdida</t>
  </si>
  <si>
    <t>9,4 DIAS DE UBA</t>
  </si>
  <si>
    <t>Dias</t>
  </si>
  <si>
    <t>Minimo</t>
  </si>
  <si>
    <t>USD 19,998</t>
  </si>
  <si>
    <t>USD 2,498</t>
  </si>
  <si>
    <t>USD 4,998</t>
  </si>
  <si>
    <t>USD 4,997</t>
  </si>
  <si>
    <t xml:space="preserve">TOTAL PUNTOS CONDICIONES COMPLEMENTARIAS </t>
  </si>
  <si>
    <t xml:space="preserve">TOTAL PUNTOS DEDUCIBLES </t>
  </si>
  <si>
    <t xml:space="preserve">TOTAL PUNTOS </t>
  </si>
  <si>
    <t>,</t>
  </si>
  <si>
    <t>1,99% sobre el valor de la perdida indemnizable</t>
  </si>
  <si>
    <t>se otorga sin minimo</t>
  </si>
  <si>
    <t>Puntaje 150</t>
  </si>
  <si>
    <t>hasta $49.999.999</t>
  </si>
  <si>
    <t>Hasta $19.999.999</t>
  </si>
  <si>
    <t>PUNTAJE</t>
  </si>
  <si>
    <t>TOTAL</t>
  </si>
  <si>
    <t>FACTOR ECONÓMICO</t>
  </si>
  <si>
    <t xml:space="preserve">A – Mayor Vigencia </t>
  </si>
  <si>
    <t>B – Menores Deducibles</t>
  </si>
  <si>
    <t xml:space="preserve">FACTOR DE CALIDAD </t>
  </si>
  <si>
    <t xml:space="preserve">C - Cláusulas y/o Condiciones Complementarias Calificables. </t>
  </si>
  <si>
    <t>% DE PARTICIPACION</t>
  </si>
  <si>
    <t>Todo Riesgo Daños Materiales y Lucro Cesante</t>
  </si>
  <si>
    <t>Todo Riesgo Equipo y Maquinaria</t>
  </si>
  <si>
    <t>Manejo Global Entidades Estatales</t>
  </si>
  <si>
    <t>Responsabilidad Civil Extracontractual</t>
  </si>
  <si>
    <t>Automóviles</t>
  </si>
  <si>
    <t>Transporte de Mercancías</t>
  </si>
  <si>
    <t>Incendio Deudores</t>
  </si>
  <si>
    <t>TASA ANUAL</t>
  </si>
  <si>
    <t>IVA</t>
  </si>
  <si>
    <t>TOTAL PRIMA CON IVA</t>
  </si>
  <si>
    <t>GRUPO 2</t>
  </si>
  <si>
    <t>GRUPO 3</t>
  </si>
  <si>
    <t>GRUPO 4</t>
  </si>
  <si>
    <t>GRUPO 1</t>
  </si>
  <si>
    <t>GRUPO 5</t>
  </si>
  <si>
    <t>Indice Variable</t>
  </si>
  <si>
    <t>%o</t>
  </si>
  <si>
    <t>%</t>
  </si>
  <si>
    <t>Infidelidad y Riesgos Financieros</t>
  </si>
  <si>
    <t>SOAT</t>
  </si>
  <si>
    <t>Responsabilidad Civil Servidores Publicos</t>
  </si>
  <si>
    <t>PRIMA</t>
  </si>
  <si>
    <t>VALOR ASEGURADO</t>
  </si>
  <si>
    <t>RAMOS</t>
  </si>
  <si>
    <t>VIGENCIA OFRECIDA DIAS</t>
  </si>
  <si>
    <t xml:space="preserve">PREVISORA  SA. </t>
  </si>
  <si>
    <t>OFERENTES</t>
  </si>
  <si>
    <t>GRUPOS</t>
  </si>
  <si>
    <t>LA PREVISORA</t>
  </si>
  <si>
    <t>Se otorga $20 Millones adicionales, para un total de $120 millones</t>
  </si>
  <si>
    <t>se otorga maximo $700,000 siempre y cuando sea dictamninada la ITP</t>
  </si>
  <si>
    <t>Se otorga 95 dias en total</t>
  </si>
  <si>
    <t>Se otorga en total $650,000 adiconal al basico de vida</t>
  </si>
  <si>
    <t>Se otorga maximo $700,000 siempre y cunado sea dictaminada la ITP</t>
  </si>
  <si>
    <t>No se otorga</t>
  </si>
  <si>
    <r>
      <t xml:space="preserve">RESTABLECIMIENTO DE LA SUMA ASEGURADA </t>
    </r>
    <r>
      <rPr>
        <sz val="11"/>
        <rFont val="Arial Narrow"/>
        <family val="2"/>
      </rPr>
      <t xml:space="preserve">La suma asegurada del amparo básico de vida y del anexo de incapacidad total y permanente se restablece al ciento por ciento (100%) a la renovación de la presente póliza de vida grupo, siempre y cuando hayan transcurrido al menos 365 días después de la fecha en que se haya reconcido la indemniacion por diagnóstico de la enfermedad grave o afección amparada. Se otorgara puntaje a quien otorgue la clausula </t>
    </r>
  </si>
  <si>
    <t>Se otorga en total $600,000 mensaules hasta por 12 meses mediante un solo pago</t>
  </si>
  <si>
    <t>30 dias adicionales al basico para un total de 90 dias</t>
  </si>
  <si>
    <t>5 dais adicionales al basico para un total de 95 dias</t>
  </si>
  <si>
    <t>Vida Grupo Deudores</t>
  </si>
  <si>
    <t>Vida Grupo Laudo Arbitral</t>
  </si>
  <si>
    <t>Vida Grupo Funcionarios</t>
  </si>
  <si>
    <t>PUNTAJE PARCIAL</t>
  </si>
  <si>
    <t>presupuesto</t>
  </si>
  <si>
    <t>FACTORES GRUPOS 1</t>
  </si>
  <si>
    <t>FACTORES GRUPOS 2</t>
  </si>
  <si>
    <t>FACTORES GRUPOS 3</t>
  </si>
  <si>
    <t>FACTORES GRUPOS 4</t>
  </si>
  <si>
    <t>PUNTAJE MAYOR VIGENCIA</t>
  </si>
  <si>
    <t>FACTOR ECONOMICO GRUPO I</t>
  </si>
  <si>
    <t>FACTOR ECONOMICO GRUPO II</t>
  </si>
  <si>
    <t>FACTOR ECONOMICO GRUPO III</t>
  </si>
  <si>
    <t>FACTOR ECONOMICO GRUPO IV</t>
  </si>
  <si>
    <t>MAYOR VIGENCIA</t>
  </si>
  <si>
    <t>MENOR DEDUCIBLE</t>
  </si>
  <si>
    <t>PUNTAJE DEDUCIBLE</t>
  </si>
  <si>
    <t>PONDERACION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</si>
</sst>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quot;\ #,##0_);[Red]\(&quot;$&quot;\ #,##0\)"/>
    <numFmt numFmtId="165" formatCode="_(&quot;$&quot;\ * #,##0.00_);_(&quot;$&quot;\ * \(#,##0.00\);_(&quot;$&quot;\ * &quot;-&quot;??_);_(@_)"/>
    <numFmt numFmtId="166" formatCode="_(* #,##0.00_);_(* \(#,##0.00\);_(* &quot;-&quot;??_);_(@_)"/>
    <numFmt numFmtId="167" formatCode="General\ &quot;Puntos&quot;"/>
    <numFmt numFmtId="168" formatCode="_ * #,##0_ ;_ * \-#,##0_ ;_ * &quot;-&quot;??_ ;_ @_ "/>
    <numFmt numFmtId="169" formatCode="0.0%"/>
    <numFmt numFmtId="170" formatCode="&quot;$&quot;\ #,##0"/>
    <numFmt numFmtId="171" formatCode="0.0"/>
  </numFmts>
  <fonts count="32" x14ac:knownFonts="1">
    <font>
      <sz val="11"/>
      <color theme="1"/>
      <name val="Calibri"/>
      <family val="2"/>
      <scheme val="minor"/>
    </font>
    <font>
      <sz val="10"/>
      <name val="Arial"/>
      <family val="2"/>
    </font>
    <font>
      <b/>
      <sz val="11"/>
      <name val="Arial Narrow"/>
      <family val="2"/>
    </font>
    <font>
      <sz val="10"/>
      <name val="Arial Narrow"/>
      <family val="2"/>
    </font>
    <font>
      <sz val="11"/>
      <name val="Arial Narrow"/>
      <family val="2"/>
    </font>
    <font>
      <b/>
      <sz val="14"/>
      <name val="Arial Narrow"/>
      <family val="2"/>
    </font>
    <font>
      <b/>
      <sz val="11"/>
      <color indexed="9"/>
      <name val="Arial Narrow"/>
      <family val="2"/>
    </font>
    <font>
      <sz val="14"/>
      <name val="Arial Narrow"/>
      <family val="2"/>
    </font>
    <font>
      <sz val="8"/>
      <name val="Arial Narrow"/>
      <family val="2"/>
    </font>
    <font>
      <b/>
      <sz val="12"/>
      <name val="Arial Narrow"/>
      <family val="2"/>
    </font>
    <font>
      <sz val="12"/>
      <name val="Arial Narrow"/>
      <family val="2"/>
    </font>
    <font>
      <sz val="11"/>
      <color indexed="8"/>
      <name val="Arial Narrow"/>
      <family val="2"/>
    </font>
    <font>
      <b/>
      <sz val="10"/>
      <name val="Arial Narrow"/>
      <family val="2"/>
    </font>
    <font>
      <sz val="11"/>
      <color indexed="8"/>
      <name val="Arial Narrow"/>
      <family val="2"/>
    </font>
    <font>
      <b/>
      <sz val="11"/>
      <color indexed="8"/>
      <name val="Arial Narrow"/>
      <family val="2"/>
    </font>
    <font>
      <sz val="11"/>
      <color indexed="12"/>
      <name val="Arial Narrow"/>
      <family val="2"/>
    </font>
    <font>
      <b/>
      <sz val="12"/>
      <color indexed="12"/>
      <name val="Arial Narrow"/>
      <family val="2"/>
    </font>
    <font>
      <b/>
      <sz val="14"/>
      <color indexed="9"/>
      <name val="Arial Narrow"/>
      <family val="2"/>
    </font>
    <font>
      <b/>
      <sz val="11"/>
      <name val="Arial"/>
      <family val="2"/>
    </font>
    <font>
      <sz val="11"/>
      <name val="Arial"/>
      <family val="2"/>
    </font>
    <font>
      <sz val="11"/>
      <color theme="1"/>
      <name val="Calibri"/>
      <family val="2"/>
      <scheme val="minor"/>
    </font>
    <font>
      <b/>
      <sz val="11"/>
      <color theme="0"/>
      <name val="Arial Narrow"/>
      <family val="2"/>
    </font>
    <font>
      <b/>
      <sz val="12"/>
      <color theme="0"/>
      <name val="Arial Narrow"/>
      <family val="2"/>
    </font>
    <font>
      <sz val="11"/>
      <color theme="1"/>
      <name val="Arial Narrow"/>
      <family val="2"/>
    </font>
    <font>
      <sz val="8"/>
      <color theme="0"/>
      <name val="Arial Narrow"/>
      <family val="2"/>
    </font>
    <font>
      <b/>
      <sz val="10"/>
      <color theme="0"/>
      <name val="Arial Narrow"/>
      <family val="2"/>
    </font>
    <font>
      <b/>
      <sz val="11"/>
      <color theme="1"/>
      <name val="Calibri"/>
      <family val="2"/>
      <scheme val="minor"/>
    </font>
    <font>
      <b/>
      <sz val="11"/>
      <color theme="1"/>
      <name val="Arial"/>
      <family val="2"/>
    </font>
    <font>
      <sz val="11"/>
      <color theme="1"/>
      <name val="Arial"/>
      <family val="2"/>
    </font>
    <font>
      <b/>
      <sz val="11"/>
      <color theme="1"/>
      <name val="Arial Narrow"/>
      <family val="2"/>
    </font>
    <font>
      <b/>
      <sz val="11"/>
      <color rgb="FF000000"/>
      <name val="Arial"/>
      <family val="2"/>
    </font>
    <font>
      <b/>
      <sz val="10.5"/>
      <color theme="1"/>
      <name val="Arial"/>
      <family val="2"/>
    </font>
  </fonts>
  <fills count="16">
    <fill>
      <patternFill patternType="none"/>
    </fill>
    <fill>
      <patternFill patternType="gray125"/>
    </fill>
    <fill>
      <patternFill patternType="solid">
        <fgColor indexed="9"/>
        <bgColor indexed="64"/>
      </patternFill>
    </fill>
    <fill>
      <patternFill patternType="solid">
        <fgColor theme="3" tint="-0.249977111117893"/>
        <bgColor indexed="64"/>
      </patternFill>
    </fill>
    <fill>
      <patternFill patternType="solid">
        <fgColor theme="0"/>
        <bgColor indexed="64"/>
      </patternFill>
    </fill>
    <fill>
      <patternFill patternType="solid">
        <fgColor theme="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3" tint="0.39997558519241921"/>
        <bgColor indexed="64"/>
      </patternFill>
    </fill>
    <fill>
      <patternFill patternType="solid">
        <fgColor rgb="FFFFFFFF"/>
        <bgColor indexed="64"/>
      </patternFill>
    </fill>
    <fill>
      <patternFill patternType="solid">
        <fgColor rgb="FF00B0F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EBFE8C"/>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59"/>
      </left>
      <right style="thin">
        <color indexed="59"/>
      </right>
      <top style="thin">
        <color indexed="59"/>
      </top>
      <bottom style="thin">
        <color indexed="5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medium">
        <color indexed="64"/>
      </left>
      <right/>
      <top style="thin">
        <color indexed="64"/>
      </top>
      <bottom/>
      <diagonal/>
    </border>
    <border>
      <left style="thin">
        <color indexed="64"/>
      </left>
      <right style="double">
        <color indexed="64"/>
      </right>
      <top style="thin">
        <color indexed="64"/>
      </top>
      <bottom/>
      <diagonal/>
    </border>
  </borders>
  <cellStyleXfs count="11">
    <xf numFmtId="0" fontId="0" fillId="0" borderId="0"/>
    <xf numFmtId="0" fontId="1" fillId="0" borderId="0" applyNumberForma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0" fillId="0" borderId="0" applyFont="0" applyFill="0" applyBorder="0" applyAlignment="0" applyProtection="0"/>
  </cellStyleXfs>
  <cellXfs count="446">
    <xf numFmtId="0" fontId="0" fillId="0" borderId="0" xfId="0"/>
    <xf numFmtId="0" fontId="4" fillId="0" borderId="0" xfId="0" applyFont="1" applyFill="1" applyAlignment="1">
      <alignment horizontal="justify" vertical="center" wrapText="1"/>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0" fontId="21" fillId="3" borderId="1" xfId="0" applyFont="1" applyFill="1" applyBorder="1" applyAlignment="1">
      <alignment vertical="center" wrapText="1"/>
    </xf>
    <xf numFmtId="0" fontId="4" fillId="0" borderId="0" xfId="7" applyFont="1" applyFill="1" applyAlignment="1">
      <alignment horizontal="justify" vertical="center" wrapText="1"/>
    </xf>
    <xf numFmtId="0" fontId="3" fillId="0" borderId="0" xfId="0" applyFont="1" applyFill="1" applyAlignment="1">
      <alignment horizontal="justify" vertical="center" wrapText="1"/>
    </xf>
    <xf numFmtId="0" fontId="4" fillId="0" borderId="1" xfId="0" applyFont="1" applyFill="1" applyBorder="1" applyAlignment="1">
      <alignment horizontal="left" vertical="top" wrapText="1" inden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top" wrapText="1"/>
    </xf>
    <xf numFmtId="0" fontId="8" fillId="0" borderId="0" xfId="0" applyFont="1" applyFill="1" applyAlignment="1">
      <alignment horizontal="center" vertical="center" wrapText="1"/>
    </xf>
    <xf numFmtId="3" fontId="21" fillId="3" borderId="1" xfId="0" applyNumberFormat="1" applyFont="1" applyFill="1" applyBorder="1" applyAlignment="1">
      <alignment horizontal="center" vertical="center" wrapText="1"/>
    </xf>
    <xf numFmtId="0" fontId="10" fillId="0" borderId="0" xfId="0" applyFont="1" applyFill="1" applyAlignment="1">
      <alignment horizontal="justify" vertical="center" wrapText="1"/>
    </xf>
    <xf numFmtId="1" fontId="10"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top" wrapText="1"/>
    </xf>
    <xf numFmtId="0" fontId="10" fillId="0" borderId="0" xfId="0" applyFont="1" applyFill="1"/>
    <xf numFmtId="0" fontId="22" fillId="3" borderId="1" xfId="0" applyFont="1" applyFill="1" applyBorder="1" applyAlignment="1">
      <alignment vertical="center" wrapText="1"/>
    </xf>
    <xf numFmtId="3" fontId="22" fillId="3" borderId="1" xfId="0" applyNumberFormat="1" applyFont="1" applyFill="1" applyBorder="1" applyAlignment="1">
      <alignment horizontal="center" vertical="center" wrapText="1"/>
    </xf>
    <xf numFmtId="0" fontId="10" fillId="0" borderId="0" xfId="0" applyFont="1" applyFill="1" applyBorder="1" applyAlignment="1">
      <alignment horizontal="justify" vertical="center" wrapText="1"/>
    </xf>
    <xf numFmtId="4" fontId="10" fillId="0" borderId="0" xfId="0" applyNumberFormat="1" applyFont="1" applyFill="1" applyBorder="1" applyAlignment="1">
      <alignment horizontal="center" vertical="center" wrapText="1"/>
    </xf>
    <xf numFmtId="4" fontId="10" fillId="0" borderId="0" xfId="0" applyNumberFormat="1" applyFont="1" applyFill="1" applyAlignment="1">
      <alignment horizontal="center" vertical="center" wrapText="1"/>
    </xf>
    <xf numFmtId="0" fontId="4" fillId="0" borderId="1" xfId="4" applyFont="1" applyFill="1" applyBorder="1" applyAlignment="1">
      <alignment horizontal="justify" vertical="top" wrapText="1"/>
    </xf>
    <xf numFmtId="0" fontId="4" fillId="0" borderId="0" xfId="4" applyFont="1" applyFill="1" applyAlignment="1">
      <alignment horizontal="justify" vertical="center" wrapText="1"/>
    </xf>
    <xf numFmtId="167" fontId="4" fillId="0" borderId="1" xfId="0" applyNumberFormat="1" applyFont="1" applyFill="1" applyBorder="1" applyAlignment="1">
      <alignment vertical="top" wrapText="1"/>
    </xf>
    <xf numFmtId="0" fontId="4" fillId="0" borderId="0" xfId="0" applyFont="1" applyFill="1" applyBorder="1" applyAlignment="1">
      <alignment wrapText="1"/>
    </xf>
    <xf numFmtId="0" fontId="2" fillId="0" borderId="2" xfId="0" applyFont="1" applyFill="1" applyBorder="1" applyAlignment="1">
      <alignment horizontal="justify" vertical="top" wrapText="1"/>
    </xf>
    <xf numFmtId="3" fontId="4" fillId="0"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1" xfId="7" applyFont="1" applyFill="1" applyBorder="1" applyAlignment="1">
      <alignment horizontal="left" vertical="top" wrapText="1" indent="1"/>
    </xf>
    <xf numFmtId="0" fontId="4" fillId="0" borderId="0" xfId="8" applyFont="1" applyFill="1" applyAlignment="1">
      <alignment horizontal="justify" vertical="center" wrapText="1"/>
    </xf>
    <xf numFmtId="167" fontId="4" fillId="0" borderId="1" xfId="8" applyNumberFormat="1" applyFont="1" applyFill="1" applyBorder="1" applyAlignment="1">
      <alignment horizontal="center" vertical="top" wrapText="1"/>
    </xf>
    <xf numFmtId="0" fontId="4" fillId="0" borderId="0" xfId="7" applyFont="1" applyFill="1" applyAlignment="1">
      <alignment vertical="top" wrapText="1"/>
    </xf>
    <xf numFmtId="3" fontId="4" fillId="0" borderId="1" xfId="7" applyNumberFormat="1" applyFont="1" applyFill="1" applyBorder="1" applyAlignment="1">
      <alignment horizontal="center" vertical="center" wrapText="1"/>
    </xf>
    <xf numFmtId="0" fontId="2" fillId="0" borderId="1" xfId="7" applyFont="1" applyFill="1" applyBorder="1" applyAlignment="1">
      <alignment horizontal="justify" vertical="top" wrapText="1"/>
    </xf>
    <xf numFmtId="0" fontId="2" fillId="0" borderId="2" xfId="7" applyFont="1" applyFill="1" applyBorder="1" applyAlignment="1">
      <alignment horizontal="justify" vertical="top" wrapText="1"/>
    </xf>
    <xf numFmtId="0" fontId="2" fillId="0" borderId="4" xfId="0" applyFont="1" applyFill="1" applyBorder="1" applyAlignment="1">
      <alignment vertical="center" wrapText="1"/>
    </xf>
    <xf numFmtId="0" fontId="2" fillId="0" borderId="1" xfId="0" applyFont="1" applyFill="1" applyBorder="1" applyAlignment="1">
      <alignment horizontal="justify" vertical="center" wrapText="1"/>
    </xf>
    <xf numFmtId="0" fontId="21" fillId="3" borderId="1" xfId="7" applyFont="1" applyFill="1" applyBorder="1" applyAlignment="1">
      <alignment vertical="center" wrapText="1"/>
    </xf>
    <xf numFmtId="3" fontId="21" fillId="3" borderId="1" xfId="7" applyNumberFormat="1" applyFont="1" applyFill="1" applyBorder="1" applyAlignment="1">
      <alignment horizontal="center" vertical="center" wrapText="1"/>
    </xf>
    <xf numFmtId="167" fontId="4" fillId="0" borderId="1" xfId="7" applyNumberFormat="1" applyFont="1" applyFill="1" applyBorder="1" applyAlignment="1">
      <alignment horizontal="right" vertical="center" wrapText="1"/>
    </xf>
    <xf numFmtId="167" fontId="2" fillId="0" borderId="1" xfId="8" applyNumberFormat="1" applyFont="1" applyFill="1" applyBorder="1" applyAlignment="1">
      <alignment horizontal="center" vertical="center" wrapText="1"/>
    </xf>
    <xf numFmtId="0" fontId="2" fillId="0" borderId="1" xfId="8" applyFont="1" applyFill="1" applyBorder="1" applyAlignment="1">
      <alignment horizontal="left" vertical="center" wrapText="1"/>
    </xf>
    <xf numFmtId="0" fontId="21" fillId="3" borderId="1" xfId="7" applyFont="1" applyFill="1" applyBorder="1" applyAlignment="1">
      <alignment horizontal="center" vertical="center" wrapText="1"/>
    </xf>
    <xf numFmtId="0" fontId="4" fillId="0" borderId="0" xfId="0" applyFont="1"/>
    <xf numFmtId="0" fontId="9" fillId="0" borderId="5" xfId="0" applyFont="1" applyFill="1" applyBorder="1" applyAlignment="1">
      <alignment horizontal="justify" vertical="top" wrapText="1"/>
    </xf>
    <xf numFmtId="0" fontId="5" fillId="0" borderId="1" xfId="9" applyFont="1" applyFill="1" applyBorder="1" applyAlignment="1">
      <alignment horizontal="center" vertical="center" wrapText="1"/>
    </xf>
    <xf numFmtId="0" fontId="4" fillId="0" borderId="0" xfId="9" applyFont="1" applyFill="1" applyAlignment="1">
      <alignment horizontal="justify" vertical="center" wrapText="1"/>
    </xf>
    <xf numFmtId="0" fontId="10" fillId="0" borderId="0" xfId="9" applyFont="1" applyFill="1" applyAlignment="1">
      <alignment horizontal="justify" vertical="center" wrapText="1"/>
    </xf>
    <xf numFmtId="0" fontId="8" fillId="0" borderId="0" xfId="9" applyFont="1" applyFill="1" applyAlignment="1">
      <alignment horizontal="center" vertical="center" wrapText="1"/>
    </xf>
    <xf numFmtId="0" fontId="2" fillId="4" borderId="1" xfId="0" applyFont="1" applyFill="1" applyBorder="1" applyAlignment="1">
      <alignment horizontal="justify"/>
    </xf>
    <xf numFmtId="0" fontId="23" fillId="0" borderId="0" xfId="0" applyFont="1"/>
    <xf numFmtId="0" fontId="4" fillId="0" borderId="1" xfId="8" applyFont="1" applyFill="1" applyBorder="1" applyAlignment="1">
      <alignment horizontal="left" vertical="center" wrapText="1"/>
    </xf>
    <xf numFmtId="0" fontId="4" fillId="0" borderId="0" xfId="0" applyFont="1" applyFill="1"/>
    <xf numFmtId="10" fontId="4" fillId="0" borderId="0" xfId="0" applyNumberFormat="1" applyFont="1"/>
    <xf numFmtId="166" fontId="4" fillId="0" borderId="0" xfId="2" applyFont="1"/>
    <xf numFmtId="0" fontId="3" fillId="0" borderId="0" xfId="8" applyFont="1" applyFill="1"/>
    <xf numFmtId="9" fontId="4" fillId="0" borderId="1" xfId="10" applyFont="1" applyFill="1" applyBorder="1" applyAlignment="1">
      <alignment horizontal="center" vertical="top" wrapText="1"/>
    </xf>
    <xf numFmtId="0" fontId="4" fillId="0" borderId="0" xfId="8" applyFont="1" applyFill="1" applyBorder="1" applyAlignment="1">
      <alignment horizontal="justify" vertical="center" wrapText="1"/>
    </xf>
    <xf numFmtId="165" fontId="4" fillId="0" borderId="1" xfId="3" applyFont="1" applyFill="1" applyBorder="1" applyAlignment="1">
      <alignment horizontal="center" vertical="top" wrapText="1"/>
    </xf>
    <xf numFmtId="0" fontId="15" fillId="2" borderId="0" xfId="0" applyFont="1" applyFill="1" applyAlignment="1">
      <alignment vertical="center" wrapText="1"/>
    </xf>
    <xf numFmtId="0" fontId="4" fillId="2" borderId="0" xfId="0" applyFont="1" applyFill="1" applyAlignment="1">
      <alignment vertical="center" wrapText="1"/>
    </xf>
    <xf numFmtId="0" fontId="4" fillId="0" borderId="0" xfId="0" applyFont="1" applyFill="1" applyAlignment="1">
      <alignment vertical="center" wrapText="1"/>
    </xf>
    <xf numFmtId="0" fontId="15" fillId="2" borderId="0" xfId="0" applyFont="1" applyFill="1" applyBorder="1" applyAlignment="1">
      <alignment vertical="center" wrapText="1"/>
    </xf>
    <xf numFmtId="0" fontId="4" fillId="2" borderId="0" xfId="0" applyFont="1" applyFill="1" applyBorder="1" applyAlignment="1">
      <alignment vertical="center" wrapText="1"/>
    </xf>
    <xf numFmtId="0" fontId="4" fillId="0" borderId="0" xfId="0" applyFont="1" applyFill="1" applyBorder="1" applyAlignment="1">
      <alignment vertical="center" wrapText="1"/>
    </xf>
    <xf numFmtId="1" fontId="4" fillId="2" borderId="1" xfId="0" applyNumberFormat="1" applyFont="1" applyFill="1" applyBorder="1" applyAlignment="1">
      <alignment horizontal="center" vertical="center" wrapText="1"/>
    </xf>
    <xf numFmtId="1" fontId="6" fillId="5" borderId="1" xfId="2" applyNumberFormat="1" applyFont="1" applyFill="1" applyBorder="1" applyAlignment="1">
      <alignment horizontal="center" vertical="center" wrapText="1"/>
    </xf>
    <xf numFmtId="1" fontId="4" fillId="0" borderId="1" xfId="8" applyNumberFormat="1" applyFont="1" applyFill="1" applyBorder="1" applyAlignment="1">
      <alignment horizontal="center" vertical="center" wrapText="1"/>
    </xf>
    <xf numFmtId="0" fontId="4" fillId="0" borderId="1" xfId="8" applyFont="1" applyFill="1" applyBorder="1" applyAlignment="1">
      <alignment horizontal="left" vertical="top" wrapText="1"/>
    </xf>
    <xf numFmtId="0" fontId="15" fillId="0" borderId="0" xfId="0" applyFont="1" applyFill="1" applyAlignment="1">
      <alignment vertical="center" wrapText="1"/>
    </xf>
    <xf numFmtId="0" fontId="16" fillId="0" borderId="0" xfId="0" applyFont="1" applyFill="1" applyBorder="1" applyAlignment="1">
      <alignment vertical="center" wrapText="1"/>
    </xf>
    <xf numFmtId="0" fontId="14" fillId="0" borderId="1" xfId="4" applyFont="1" applyFill="1" applyBorder="1" applyAlignment="1">
      <alignment horizontal="left" vertical="top" wrapText="1" indent="1"/>
    </xf>
    <xf numFmtId="0" fontId="13" fillId="0" borderId="1" xfId="4" applyFont="1" applyFill="1" applyBorder="1" applyAlignment="1">
      <alignment horizontal="left" vertical="top" wrapText="1" indent="1"/>
    </xf>
    <xf numFmtId="1" fontId="21" fillId="3" borderId="0" xfId="9" applyNumberFormat="1" applyFont="1" applyFill="1" applyAlignment="1">
      <alignment horizontal="center" vertical="center" wrapText="1"/>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167" fontId="14" fillId="0" borderId="1" xfId="4" applyNumberFormat="1" applyFont="1" applyFill="1" applyBorder="1" applyAlignment="1">
      <alignment horizontal="center" vertical="top" wrapText="1"/>
    </xf>
    <xf numFmtId="0" fontId="23" fillId="0" borderId="0" xfId="0" applyFont="1" applyFill="1"/>
    <xf numFmtId="10" fontId="23" fillId="0" borderId="0" xfId="0" applyNumberFormat="1" applyFont="1"/>
    <xf numFmtId="166" fontId="23" fillId="0" borderId="0" xfId="2" applyFont="1"/>
    <xf numFmtId="0" fontId="6" fillId="3" borderId="1" xfId="0" applyFont="1" applyFill="1" applyBorder="1" applyAlignment="1">
      <alignment horizontal="center" vertical="center" wrapText="1"/>
    </xf>
    <xf numFmtId="1" fontId="21" fillId="3" borderId="1" xfId="0" applyNumberFormat="1" applyFont="1" applyFill="1" applyBorder="1" applyAlignment="1">
      <alignment horizontal="center" vertical="center" wrapText="1"/>
    </xf>
    <xf numFmtId="0" fontId="11" fillId="0" borderId="1" xfId="4" applyFont="1" applyFill="1" applyBorder="1" applyAlignment="1">
      <alignment horizontal="left" vertical="top" wrapText="1" indent="1"/>
    </xf>
    <xf numFmtId="164" fontId="11" fillId="0" borderId="1" xfId="4" applyNumberFormat="1" applyFont="1" applyFill="1" applyBorder="1" applyAlignment="1">
      <alignment horizontal="left" vertical="top" wrapText="1" indent="1"/>
    </xf>
    <xf numFmtId="0" fontId="18" fillId="0" borderId="2" xfId="0" applyFont="1" applyFill="1" applyBorder="1" applyAlignment="1">
      <alignment vertical="center" wrapText="1"/>
    </xf>
    <xf numFmtId="0" fontId="18" fillId="0" borderId="0" xfId="0" applyFont="1" applyFill="1" applyBorder="1" applyAlignment="1">
      <alignment vertical="center" wrapText="1"/>
    </xf>
    <xf numFmtId="1" fontId="4" fillId="0" borderId="0" xfId="0" applyNumberFormat="1" applyFont="1" applyFill="1" applyAlignment="1">
      <alignment horizontal="justify" vertical="center" wrapText="1"/>
    </xf>
    <xf numFmtId="0" fontId="2" fillId="0" borderId="1" xfId="8" applyFont="1" applyFill="1" applyBorder="1" applyAlignment="1">
      <alignment horizontal="center" vertical="center" wrapText="1"/>
    </xf>
    <xf numFmtId="0" fontId="2" fillId="6" borderId="1" xfId="8" applyFont="1" applyFill="1" applyBorder="1" applyAlignment="1">
      <alignment horizontal="center" vertical="center" wrapText="1"/>
    </xf>
    <xf numFmtId="0" fontId="4" fillId="6" borderId="1" xfId="8" applyFont="1" applyFill="1" applyBorder="1" applyAlignment="1">
      <alignment horizontal="center" vertical="top" wrapText="1"/>
    </xf>
    <xf numFmtId="167" fontId="4" fillId="6" borderId="1" xfId="8" applyNumberFormat="1" applyFont="1" applyFill="1" applyBorder="1" applyAlignment="1">
      <alignment horizontal="center" vertical="top" wrapText="1"/>
    </xf>
    <xf numFmtId="0" fontId="4" fillId="0" borderId="2" xfId="0" applyFont="1" applyFill="1" applyBorder="1" applyAlignment="1">
      <alignment horizontal="center" vertical="center" wrapText="1"/>
    </xf>
    <xf numFmtId="9" fontId="4" fillId="6" borderId="1" xfId="10" applyFont="1" applyFill="1" applyBorder="1" applyAlignment="1">
      <alignment horizontal="center" vertical="top" wrapText="1"/>
    </xf>
    <xf numFmtId="165" fontId="4" fillId="6" borderId="1" xfId="3" applyFont="1" applyFill="1" applyBorder="1" applyAlignment="1">
      <alignment horizontal="center" vertical="top" wrapText="1"/>
    </xf>
    <xf numFmtId="167" fontId="4" fillId="6" borderId="1" xfId="8" applyNumberFormat="1" applyFont="1" applyFill="1" applyBorder="1" applyAlignment="1">
      <alignment horizontal="center" vertical="center" wrapText="1"/>
    </xf>
    <xf numFmtId="167" fontId="4" fillId="0" borderId="1" xfId="8" applyNumberFormat="1" applyFont="1" applyFill="1" applyBorder="1" applyAlignment="1">
      <alignment horizontal="center" vertical="center" wrapText="1"/>
    </xf>
    <xf numFmtId="167" fontId="4" fillId="0" borderId="0" xfId="9" applyNumberFormat="1" applyFont="1" applyFill="1" applyAlignment="1">
      <alignment horizontal="justify" vertical="center" wrapText="1"/>
    </xf>
    <xf numFmtId="168" fontId="6" fillId="5" borderId="1" xfId="2" applyNumberFormat="1" applyFont="1" applyFill="1" applyBorder="1" applyAlignment="1">
      <alignment vertical="center" wrapText="1"/>
    </xf>
    <xf numFmtId="0" fontId="2" fillId="0" borderId="1" xfId="8" applyFont="1" applyFill="1" applyBorder="1" applyAlignment="1">
      <alignment horizontal="center" vertical="top" wrapText="1"/>
    </xf>
    <xf numFmtId="0" fontId="4" fillId="0" borderId="1" xfId="8" applyFont="1" applyFill="1" applyBorder="1" applyAlignment="1">
      <alignment horizontal="center" vertical="top" wrapText="1"/>
    </xf>
    <xf numFmtId="0" fontId="6" fillId="5" borderId="2" xfId="8" applyFont="1" applyFill="1" applyBorder="1" applyAlignment="1">
      <alignment horizontal="center" vertical="center" wrapText="1"/>
    </xf>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wrapText="1"/>
    </xf>
    <xf numFmtId="0" fontId="4" fillId="0" borderId="1" xfId="0" applyFont="1" applyFill="1" applyBorder="1" applyAlignment="1">
      <alignment horizontal="justify" vertical="center" wrapText="1"/>
    </xf>
    <xf numFmtId="0" fontId="21" fillId="3" borderId="1" xfId="0" applyFont="1" applyFill="1" applyBorder="1" applyAlignment="1">
      <alignment vertical="center"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vertical="top" wrapText="1"/>
    </xf>
    <xf numFmtId="1" fontId="21" fillId="3" borderId="2" xfId="0" applyNumberFormat="1" applyFont="1" applyFill="1" applyBorder="1" applyAlignment="1">
      <alignment horizontal="center" vertical="center" wrapText="1"/>
    </xf>
    <xf numFmtId="0" fontId="6" fillId="3" borderId="1" xfId="0" applyFont="1" applyFill="1" applyBorder="1" applyAlignment="1">
      <alignment vertical="center" wrapText="1"/>
    </xf>
    <xf numFmtId="0" fontId="2" fillId="0" borderId="0" xfId="8" applyFont="1" applyFill="1" applyBorder="1" applyAlignment="1">
      <alignment horizontal="center" vertical="center" wrapText="1"/>
    </xf>
    <xf numFmtId="167" fontId="2" fillId="0" borderId="0" xfId="8" applyNumberFormat="1" applyFont="1" applyFill="1" applyBorder="1" applyAlignment="1">
      <alignment horizontal="center" vertical="center" wrapText="1"/>
    </xf>
    <xf numFmtId="0" fontId="2" fillId="8" borderId="1" xfId="8" applyFont="1" applyFill="1" applyBorder="1" applyAlignment="1">
      <alignment horizontal="center" vertical="center" wrapText="1"/>
    </xf>
    <xf numFmtId="1" fontId="21" fillId="5" borderId="1" xfId="8" applyNumberFormat="1" applyFont="1" applyFill="1" applyBorder="1" applyAlignment="1">
      <alignment horizontal="center" vertical="center" wrapText="1"/>
    </xf>
    <xf numFmtId="167" fontId="4" fillId="6" borderId="24" xfId="8" applyNumberFormat="1" applyFont="1" applyFill="1" applyBorder="1" applyAlignment="1">
      <alignment horizontal="center" vertical="top" wrapText="1"/>
    </xf>
    <xf numFmtId="167" fontId="4" fillId="0" borderId="24" xfId="8" applyNumberFormat="1" applyFont="1" applyFill="1" applyBorder="1" applyAlignment="1">
      <alignment horizontal="center" vertical="top" wrapText="1"/>
    </xf>
    <xf numFmtId="0" fontId="2" fillId="6" borderId="1" xfId="8" applyFont="1" applyFill="1" applyBorder="1" applyAlignment="1">
      <alignment horizontal="center" vertical="top" wrapText="1"/>
    </xf>
    <xf numFmtId="169" fontId="4" fillId="0" borderId="1" xfId="8" applyNumberFormat="1" applyFont="1" applyFill="1" applyBorder="1" applyAlignment="1">
      <alignment horizontal="center" vertical="top" wrapText="1"/>
    </xf>
    <xf numFmtId="169" fontId="2" fillId="6" borderId="1" xfId="8" applyNumberFormat="1" applyFont="1" applyFill="1" applyBorder="1" applyAlignment="1">
      <alignment horizontal="center" vertical="center" wrapText="1"/>
    </xf>
    <xf numFmtId="0" fontId="2" fillId="0" borderId="0" xfId="8" applyFont="1" applyFill="1" applyAlignment="1">
      <alignment horizontal="justify" vertical="center" wrapText="1"/>
    </xf>
    <xf numFmtId="0" fontId="22" fillId="3" borderId="1" xfId="0" applyFont="1" applyFill="1" applyBorder="1" applyAlignment="1">
      <alignment horizontal="center" vertical="center" wrapText="1"/>
    </xf>
    <xf numFmtId="1" fontId="2" fillId="8" borderId="1" xfId="8" applyNumberFormat="1" applyFont="1" applyFill="1" applyBorder="1" applyAlignment="1">
      <alignment horizontal="center" vertical="center" wrapText="1"/>
    </xf>
    <xf numFmtId="0" fontId="2" fillId="6" borderId="24" xfId="8" applyFont="1" applyFill="1" applyBorder="1" applyAlignment="1">
      <alignment horizontal="center" vertical="top" wrapText="1"/>
    </xf>
    <xf numFmtId="167" fontId="4" fillId="6" borderId="24" xfId="8" applyNumberFormat="1" applyFont="1" applyFill="1" applyBorder="1" applyAlignment="1">
      <alignment horizontal="center" vertical="center" wrapText="1"/>
    </xf>
    <xf numFmtId="167" fontId="2" fillId="4" borderId="24" xfId="8" applyNumberFormat="1" applyFont="1" applyFill="1" applyBorder="1" applyAlignment="1">
      <alignment horizontal="center" vertical="center" wrapText="1"/>
    </xf>
    <xf numFmtId="167" fontId="4" fillId="0" borderId="24" xfId="8" applyNumberFormat="1" applyFont="1" applyFill="1" applyBorder="1" applyAlignment="1">
      <alignment horizontal="center" vertical="center" wrapText="1"/>
    </xf>
    <xf numFmtId="167" fontId="2" fillId="6" borderId="24" xfId="8" applyNumberFormat="1" applyFont="1" applyFill="1" applyBorder="1" applyAlignment="1">
      <alignment horizontal="center" vertical="center" wrapText="1"/>
    </xf>
    <xf numFmtId="0" fontId="2" fillId="0" borderId="25" xfId="8" applyFont="1" applyFill="1" applyBorder="1" applyAlignment="1">
      <alignment horizontal="center" vertical="center" wrapText="1"/>
    </xf>
    <xf numFmtId="0" fontId="2" fillId="0" borderId="7" xfId="8" applyFont="1" applyFill="1" applyBorder="1" applyAlignment="1">
      <alignment horizontal="left" vertical="top" wrapText="1" indent="1"/>
    </xf>
    <xf numFmtId="167" fontId="2" fillId="0" borderId="7" xfId="8" applyNumberFormat="1" applyFont="1" applyFill="1" applyBorder="1" applyAlignment="1">
      <alignment horizontal="center" vertical="center" wrapText="1"/>
    </xf>
    <xf numFmtId="167" fontId="2" fillId="8" borderId="26" xfId="8" applyNumberFormat="1" applyFont="1" applyFill="1" applyBorder="1" applyAlignment="1">
      <alignment horizontal="center" vertical="center" wrapText="1"/>
    </xf>
    <xf numFmtId="167" fontId="2" fillId="0" borderId="22" xfId="8" applyNumberFormat="1" applyFont="1" applyFill="1" applyBorder="1" applyAlignment="1">
      <alignment horizontal="center" vertical="center" wrapText="1"/>
    </xf>
    <xf numFmtId="167" fontId="2" fillId="0" borderId="24" xfId="8" applyNumberFormat="1" applyFont="1" applyFill="1" applyBorder="1" applyAlignment="1">
      <alignment horizontal="center" vertical="center" wrapText="1"/>
    </xf>
    <xf numFmtId="167" fontId="2" fillId="0" borderId="26" xfId="8" applyNumberFormat="1" applyFont="1" applyFill="1" applyBorder="1" applyAlignment="1">
      <alignment horizontal="center" vertical="center" wrapText="1"/>
    </xf>
    <xf numFmtId="0" fontId="2" fillId="0" borderId="4" xfId="8" applyFont="1" applyFill="1" applyBorder="1" applyAlignment="1">
      <alignment horizontal="center" vertical="center" wrapText="1"/>
    </xf>
    <xf numFmtId="0" fontId="2" fillId="8" borderId="22" xfId="8" applyFont="1" applyFill="1" applyBorder="1" applyAlignment="1">
      <alignment horizontal="center" vertical="center" wrapText="1"/>
    </xf>
    <xf numFmtId="0" fontId="2" fillId="0" borderId="23" xfId="8" applyFont="1" applyFill="1" applyBorder="1" applyAlignment="1">
      <alignment vertical="top" wrapText="1"/>
    </xf>
    <xf numFmtId="0" fontId="2" fillId="0" borderId="24" xfId="8" applyFont="1" applyFill="1" applyBorder="1" applyAlignment="1">
      <alignment horizontal="center" vertical="center" wrapText="1"/>
    </xf>
    <xf numFmtId="0" fontId="2" fillId="6" borderId="24" xfId="8" applyFont="1" applyFill="1" applyBorder="1" applyAlignment="1">
      <alignment horizontal="center" vertical="center" wrapText="1"/>
    </xf>
    <xf numFmtId="10" fontId="2" fillId="0" borderId="24" xfId="8" applyNumberFormat="1" applyFont="1" applyFill="1" applyBorder="1" applyAlignment="1">
      <alignment horizontal="center" vertical="center" wrapText="1"/>
    </xf>
    <xf numFmtId="10" fontId="2" fillId="6" borderId="24" xfId="8" applyNumberFormat="1" applyFont="1" applyFill="1" applyBorder="1" applyAlignment="1">
      <alignment horizontal="center" vertical="center" wrapText="1"/>
    </xf>
    <xf numFmtId="167" fontId="2" fillId="0" borderId="24" xfId="8" applyNumberFormat="1" applyFont="1" applyFill="1" applyBorder="1" applyAlignment="1">
      <alignment horizontal="center" vertical="top" wrapText="1"/>
    </xf>
    <xf numFmtId="167" fontId="2" fillId="0" borderId="30" xfId="8" applyNumberFormat="1" applyFont="1" applyFill="1" applyBorder="1" applyAlignment="1">
      <alignment horizontal="center" vertical="center" wrapText="1"/>
    </xf>
    <xf numFmtId="167" fontId="2" fillId="0" borderId="32" xfId="8" applyNumberFormat="1" applyFont="1" applyFill="1" applyBorder="1" applyAlignment="1">
      <alignment horizontal="center" vertical="center" wrapText="1"/>
    </xf>
    <xf numFmtId="167" fontId="2" fillId="0" borderId="33" xfId="8" applyNumberFormat="1" applyFont="1" applyFill="1" applyBorder="1" applyAlignment="1">
      <alignment horizontal="center" vertical="center" wrapText="1"/>
    </xf>
    <xf numFmtId="1" fontId="2" fillId="0" borderId="22"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1" fontId="2" fillId="0" borderId="26"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21" fillId="3" borderId="0" xfId="0" applyFont="1" applyFill="1" applyBorder="1" applyAlignment="1">
      <alignment vertical="center" wrapText="1"/>
    </xf>
    <xf numFmtId="0" fontId="2" fillId="0" borderId="11" xfId="7" applyFont="1" applyFill="1" applyBorder="1" applyAlignment="1">
      <alignment horizontal="left" vertical="top" wrapText="1" indent="1"/>
    </xf>
    <xf numFmtId="167" fontId="2" fillId="0" borderId="11" xfId="7" applyNumberFormat="1" applyFont="1" applyFill="1" applyBorder="1" applyAlignment="1">
      <alignment vertical="top"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1" fontId="6" fillId="0" borderId="3" xfId="2"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3" borderId="10" xfId="2" applyNumberFormat="1" applyFont="1" applyFill="1" applyBorder="1" applyAlignment="1">
      <alignment horizontal="center" vertical="center" wrapText="1"/>
    </xf>
    <xf numFmtId="0" fontId="14" fillId="6" borderId="1" xfId="4" applyFont="1" applyFill="1" applyBorder="1" applyAlignment="1">
      <alignment horizontal="left" vertical="top" wrapText="1" indent="1"/>
    </xf>
    <xf numFmtId="0" fontId="13" fillId="6" borderId="1" xfId="4" applyFont="1" applyFill="1" applyBorder="1" applyAlignment="1">
      <alignment horizontal="left" vertical="top" wrapText="1" indent="1"/>
    </xf>
    <xf numFmtId="0" fontId="11" fillId="6" borderId="1" xfId="4" applyFont="1" applyFill="1" applyBorder="1" applyAlignment="1">
      <alignment horizontal="left" vertical="top" wrapText="1" indent="1"/>
    </xf>
    <xf numFmtId="0" fontId="4" fillId="6"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1" fillId="0" borderId="0" xfId="4" applyFont="1" applyFill="1" applyBorder="1" applyAlignment="1">
      <alignment horizontal="left" vertical="top" wrapText="1" indent="1"/>
    </xf>
    <xf numFmtId="0" fontId="2" fillId="0" borderId="0" xfId="0" applyFont="1" applyFill="1" applyBorder="1" applyAlignment="1">
      <alignment horizontal="center" vertical="center" wrapText="1"/>
    </xf>
    <xf numFmtId="167" fontId="13" fillId="0" borderId="1" xfId="4" applyNumberFormat="1" applyFont="1" applyFill="1" applyBorder="1" applyAlignment="1">
      <alignment horizontal="center" vertical="center" wrapText="1"/>
    </xf>
    <xf numFmtId="167" fontId="13" fillId="0" borderId="0" xfId="4" applyNumberFormat="1" applyFont="1" applyFill="1" applyBorder="1" applyAlignment="1">
      <alignment horizontal="center" vertical="center" wrapText="1"/>
    </xf>
    <xf numFmtId="167" fontId="14" fillId="6" borderId="1" xfId="4" applyNumberFormat="1" applyFont="1" applyFill="1" applyBorder="1" applyAlignment="1">
      <alignment horizontal="center" vertical="center" wrapText="1"/>
    </xf>
    <xf numFmtId="167" fontId="13" fillId="6" borderId="1" xfId="4"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27" fillId="10" borderId="1" xfId="0" applyFont="1" applyFill="1" applyBorder="1" applyAlignment="1">
      <alignment horizontal="center" vertical="center" wrapText="1"/>
    </xf>
    <xf numFmtId="0" fontId="28" fillId="10" borderId="1" xfId="0" applyFont="1" applyFill="1" applyBorder="1" applyAlignment="1">
      <alignment vertical="center" wrapText="1"/>
    </xf>
    <xf numFmtId="0" fontId="27" fillId="10" borderId="1" xfId="0" applyFont="1" applyFill="1" applyBorder="1" applyAlignment="1">
      <alignment vertical="center" wrapText="1"/>
    </xf>
    <xf numFmtId="0" fontId="28" fillId="10" borderId="1" xfId="0" applyFont="1" applyFill="1" applyBorder="1" applyAlignment="1">
      <alignment horizontal="right" vertical="center" wrapText="1"/>
    </xf>
    <xf numFmtId="3" fontId="27" fillId="10" borderId="1" xfId="0" applyNumberFormat="1" applyFont="1" applyFill="1" applyBorder="1" applyAlignment="1">
      <alignment horizontal="center" vertical="center" wrapText="1"/>
    </xf>
    <xf numFmtId="0" fontId="27" fillId="11" borderId="1" xfId="0" applyFont="1" applyFill="1" applyBorder="1" applyAlignment="1">
      <alignment horizontal="center" vertical="center" wrapText="1"/>
    </xf>
    <xf numFmtId="0" fontId="28" fillId="0" borderId="1" xfId="0" applyFont="1" applyBorder="1" applyAlignment="1">
      <alignment horizontal="justify" vertical="center" wrapText="1"/>
    </xf>
    <xf numFmtId="9" fontId="28" fillId="0" borderId="1" xfId="0" applyNumberFormat="1" applyFont="1" applyBorder="1" applyAlignment="1">
      <alignment horizontal="center" vertical="center" wrapText="1"/>
    </xf>
    <xf numFmtId="0" fontId="28" fillId="0" borderId="1" xfId="0" applyFont="1" applyBorder="1" applyAlignment="1">
      <alignment vertical="center" wrapText="1"/>
    </xf>
    <xf numFmtId="0" fontId="28" fillId="0" borderId="0" xfId="0" applyFont="1" applyBorder="1" applyAlignment="1">
      <alignment horizontal="justify" vertical="center" wrapText="1"/>
    </xf>
    <xf numFmtId="0" fontId="27" fillId="0" borderId="23" xfId="0" applyFont="1" applyBorder="1" applyAlignment="1">
      <alignment horizontal="center" vertical="center" wrapText="1"/>
    </xf>
    <xf numFmtId="0" fontId="28" fillId="6" borderId="1" xfId="0" applyFont="1" applyFill="1" applyBorder="1" applyAlignment="1">
      <alignment horizontal="justify" vertical="center" wrapText="1"/>
    </xf>
    <xf numFmtId="0" fontId="27" fillId="6" borderId="23" xfId="0" applyFont="1" applyFill="1" applyBorder="1" applyAlignment="1">
      <alignment horizontal="center" vertical="center" wrapText="1"/>
    </xf>
    <xf numFmtId="0" fontId="27" fillId="6" borderId="25" xfId="0" applyFont="1" applyFill="1" applyBorder="1" applyAlignment="1">
      <alignment horizontal="center" vertical="center" wrapText="1"/>
    </xf>
    <xf numFmtId="0" fontId="28" fillId="6" borderId="7" xfId="0" applyFont="1" applyFill="1" applyBorder="1" applyAlignment="1">
      <alignment horizontal="justify" vertical="center" wrapText="1"/>
    </xf>
    <xf numFmtId="170" fontId="28" fillId="4" borderId="1" xfId="0" applyNumberFormat="1" applyFont="1" applyFill="1" applyBorder="1" applyAlignment="1">
      <alignment vertical="center" wrapText="1"/>
    </xf>
    <xf numFmtId="0" fontId="28" fillId="4" borderId="1" xfId="0" applyFont="1" applyFill="1" applyBorder="1" applyAlignment="1">
      <alignment horizontal="center" vertical="center" wrapText="1"/>
    </xf>
    <xf numFmtId="171" fontId="28" fillId="4"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28" fillId="0" borderId="1" xfId="0" applyFont="1" applyFill="1" applyBorder="1" applyAlignment="1">
      <alignment horizontal="justify" vertical="center" wrapText="1"/>
    </xf>
    <xf numFmtId="1" fontId="21" fillId="3" borderId="15" xfId="0" applyNumberFormat="1" applyFont="1" applyFill="1" applyBorder="1" applyAlignment="1">
      <alignment horizontal="center" vertical="center" wrapText="1"/>
    </xf>
    <xf numFmtId="0" fontId="18" fillId="0" borderId="3" xfId="0" applyFont="1" applyFill="1" applyBorder="1" applyAlignment="1">
      <alignment vertical="center" wrapText="1"/>
    </xf>
    <xf numFmtId="0" fontId="4" fillId="0" borderId="2" xfId="0" applyFont="1" applyFill="1" applyBorder="1" applyAlignment="1">
      <alignment vertical="center" wrapText="1"/>
    </xf>
    <xf numFmtId="0" fontId="2" fillId="0" borderId="2" xfId="0" applyFont="1" applyFill="1" applyBorder="1" applyAlignment="1">
      <alignment vertical="center" wrapText="1"/>
    </xf>
    <xf numFmtId="170" fontId="28" fillId="4" borderId="2" xfId="0" applyNumberFormat="1" applyFont="1" applyFill="1" applyBorder="1" applyAlignment="1">
      <alignment vertical="center" wrapText="1"/>
    </xf>
    <xf numFmtId="0" fontId="18" fillId="8" borderId="1" xfId="8" applyFont="1" applyFill="1" applyBorder="1" applyAlignment="1">
      <alignment horizontal="center" vertical="center" wrapText="1"/>
    </xf>
    <xf numFmtId="0" fontId="28" fillId="0" borderId="1" xfId="0" applyFont="1" applyBorder="1" applyAlignment="1">
      <alignment horizontal="center" vertical="center"/>
    </xf>
    <xf numFmtId="1" fontId="28" fillId="0" borderId="1" xfId="0" applyNumberFormat="1" applyFont="1" applyBorder="1" applyAlignment="1">
      <alignment horizontal="center" vertical="center"/>
    </xf>
    <xf numFmtId="0" fontId="28" fillId="0" borderId="1" xfId="0" applyFont="1" applyBorder="1"/>
    <xf numFmtId="1" fontId="27" fillId="0" borderId="1" xfId="0" applyNumberFormat="1" applyFont="1" applyBorder="1" applyAlignment="1">
      <alignment horizontal="center" vertical="center"/>
    </xf>
    <xf numFmtId="0" fontId="18" fillId="12" borderId="11" xfId="8" applyFont="1" applyFill="1" applyBorder="1" applyAlignment="1">
      <alignment horizontal="center" vertical="center" wrapText="1"/>
    </xf>
    <xf numFmtId="0" fontId="28" fillId="0" borderId="1" xfId="0" applyFont="1" applyBorder="1" applyAlignment="1">
      <alignment horizontal="center"/>
    </xf>
    <xf numFmtId="0" fontId="28" fillId="6" borderId="1" xfId="0" applyFont="1" applyFill="1" applyBorder="1" applyAlignment="1">
      <alignment horizontal="center" vertical="center"/>
    </xf>
    <xf numFmtId="1" fontId="28" fillId="6" borderId="1" xfId="0" applyNumberFormat="1" applyFont="1" applyFill="1" applyBorder="1" applyAlignment="1">
      <alignment horizontal="center" vertical="center"/>
    </xf>
    <xf numFmtId="1" fontId="27" fillId="6" borderId="1" xfId="0" applyNumberFormat="1" applyFont="1" applyFill="1" applyBorder="1" applyAlignment="1">
      <alignment horizontal="center" vertical="center"/>
    </xf>
    <xf numFmtId="0" fontId="28" fillId="6" borderId="1" xfId="0" applyFont="1" applyFill="1" applyBorder="1"/>
    <xf numFmtId="1" fontId="27" fillId="4" borderId="1" xfId="0" applyNumberFormat="1" applyFont="1" applyFill="1" applyBorder="1" applyAlignment="1">
      <alignment horizontal="center" vertical="center"/>
    </xf>
    <xf numFmtId="0" fontId="27" fillId="6" borderId="1" xfId="0" applyFont="1" applyFill="1" applyBorder="1" applyAlignment="1">
      <alignment horizontal="center" vertical="center"/>
    </xf>
    <xf numFmtId="0" fontId="27" fillId="11" borderId="11"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2" fillId="8" borderId="11" xfId="8" applyFont="1" applyFill="1" applyBorder="1" applyAlignment="1">
      <alignment horizontal="center" vertical="center" wrapText="1"/>
    </xf>
    <xf numFmtId="0" fontId="6" fillId="3" borderId="6" xfId="0" applyFont="1" applyFill="1" applyBorder="1" applyAlignment="1">
      <alignment vertical="center" wrapText="1"/>
    </xf>
    <xf numFmtId="0" fontId="9" fillId="8" borderId="6" xfId="0" applyFont="1" applyFill="1" applyBorder="1" applyAlignment="1">
      <alignment horizontal="center" vertical="center" wrapText="1"/>
    </xf>
    <xf numFmtId="0" fontId="2" fillId="0" borderId="1" xfId="0" applyFont="1" applyFill="1" applyBorder="1" applyAlignment="1">
      <alignment vertical="center" wrapText="1"/>
    </xf>
    <xf numFmtId="1" fontId="4" fillId="0" borderId="1" xfId="2" applyNumberFormat="1" applyFont="1" applyFill="1" applyBorder="1" applyAlignment="1">
      <alignment horizontal="center" vertical="center" wrapText="1"/>
    </xf>
    <xf numFmtId="0" fontId="4" fillId="0" borderId="1" xfId="0" applyFont="1" applyFill="1" applyBorder="1" applyAlignment="1">
      <alignment vertical="center" wrapText="1"/>
    </xf>
    <xf numFmtId="0" fontId="18" fillId="12" borderId="1" xfId="8" applyFont="1" applyFill="1" applyBorder="1" applyAlignment="1">
      <alignment horizontal="center" vertical="center" wrapText="1"/>
    </xf>
    <xf numFmtId="3" fontId="30" fillId="0" borderId="0" xfId="0" applyNumberFormat="1" applyFont="1"/>
    <xf numFmtId="170" fontId="0" fillId="0" borderId="0" xfId="0" applyNumberFormat="1"/>
    <xf numFmtId="0" fontId="29" fillId="11" borderId="15" xfId="0" applyFont="1" applyFill="1" applyBorder="1" applyAlignment="1">
      <alignment vertical="center" wrapText="1"/>
    </xf>
    <xf numFmtId="9" fontId="26" fillId="0" borderId="1" xfId="0" applyNumberFormat="1" applyFont="1" applyBorder="1" applyAlignment="1">
      <alignment horizontal="center" vertical="center"/>
    </xf>
    <xf numFmtId="0" fontId="26" fillId="0" borderId="1" xfId="0" applyNumberFormat="1" applyFont="1" applyBorder="1" applyAlignment="1">
      <alignment horizontal="center" vertical="center"/>
    </xf>
    <xf numFmtId="9" fontId="23" fillId="6" borderId="1" xfId="0" applyNumberFormat="1" applyFont="1" applyFill="1" applyBorder="1" applyAlignment="1">
      <alignment horizontal="center" vertical="center" wrapText="1"/>
    </xf>
    <xf numFmtId="10" fontId="23" fillId="6" borderId="1" xfId="0" applyNumberFormat="1" applyFont="1" applyFill="1" applyBorder="1" applyAlignment="1">
      <alignment horizontal="center" vertical="center" wrapText="1"/>
    </xf>
    <xf numFmtId="9" fontId="26" fillId="6" borderId="1" xfId="0" applyNumberFormat="1" applyFont="1" applyFill="1" applyBorder="1" applyAlignment="1">
      <alignment horizontal="center" vertical="center"/>
    </xf>
    <xf numFmtId="0" fontId="26" fillId="6" borderId="1" xfId="0" applyNumberFormat="1" applyFont="1" applyFill="1" applyBorder="1" applyAlignment="1">
      <alignment horizontal="center" vertical="center"/>
    </xf>
    <xf numFmtId="0" fontId="0" fillId="6" borderId="1" xfId="0" applyFill="1" applyBorder="1" applyAlignment="1">
      <alignment horizontal="center" vertical="center"/>
    </xf>
    <xf numFmtId="170" fontId="28" fillId="4" borderId="0" xfId="0" applyNumberFormat="1" applyFont="1" applyFill="1" applyBorder="1" applyAlignment="1">
      <alignment vertical="center" wrapText="1"/>
    </xf>
    <xf numFmtId="0" fontId="28" fillId="4" borderId="0" xfId="0" applyFont="1" applyFill="1" applyBorder="1" applyAlignment="1">
      <alignment horizontal="center" vertical="center" wrapText="1"/>
    </xf>
    <xf numFmtId="0" fontId="28" fillId="0" borderId="1" xfId="0" applyFont="1" applyFill="1" applyBorder="1" applyAlignment="1">
      <alignment horizontal="center" vertical="center" wrapText="1"/>
    </xf>
    <xf numFmtId="170" fontId="28" fillId="0" borderId="1" xfId="0" applyNumberFormat="1" applyFont="1" applyFill="1" applyBorder="1" applyAlignment="1">
      <alignment vertical="center" wrapText="1"/>
    </xf>
    <xf numFmtId="0" fontId="28" fillId="0" borderId="0" xfId="0" applyFont="1" applyFill="1" applyBorder="1" applyAlignment="1">
      <alignment horizontal="justify" vertical="center" wrapText="1"/>
    </xf>
    <xf numFmtId="170" fontId="28" fillId="0" borderId="0" xfId="0" applyNumberFormat="1" applyFont="1" applyFill="1" applyBorder="1" applyAlignment="1">
      <alignment vertical="center" wrapText="1"/>
    </xf>
    <xf numFmtId="0" fontId="28" fillId="0" borderId="0" xfId="0" applyFont="1" applyFill="1" applyBorder="1" applyAlignment="1">
      <alignment horizontal="center" vertical="center" wrapText="1"/>
    </xf>
    <xf numFmtId="0" fontId="0" fillId="0" borderId="0" xfId="0" applyFill="1" applyBorder="1"/>
    <xf numFmtId="0" fontId="28" fillId="0" borderId="0" xfId="0" applyFont="1"/>
    <xf numFmtId="0" fontId="28" fillId="0" borderId="0" xfId="0" applyFont="1" applyFill="1" applyBorder="1"/>
    <xf numFmtId="0" fontId="27" fillId="7" borderId="1" xfId="0" applyFont="1" applyFill="1" applyBorder="1" applyAlignment="1">
      <alignment horizontal="center" vertical="center" wrapText="1"/>
    </xf>
    <xf numFmtId="170" fontId="28" fillId="15" borderId="1" xfId="0" applyNumberFormat="1" applyFont="1" applyFill="1" applyBorder="1" applyAlignment="1">
      <alignment vertical="center" wrapText="1"/>
    </xf>
    <xf numFmtId="0" fontId="31" fillId="13" borderId="1" xfId="0" applyFont="1" applyFill="1" applyBorder="1" applyAlignment="1">
      <alignment horizontal="center" vertical="center" wrapText="1"/>
    </xf>
    <xf numFmtId="0" fontId="27" fillId="13" borderId="1" xfId="0" applyFont="1" applyFill="1" applyBorder="1" applyAlignment="1">
      <alignment horizontal="center" vertical="center" wrapText="1"/>
    </xf>
    <xf numFmtId="9" fontId="23" fillId="14" borderId="1" xfId="0" applyNumberFormat="1" applyFont="1" applyFill="1" applyBorder="1" applyAlignment="1">
      <alignment horizontal="center" vertical="center" wrapText="1"/>
    </xf>
    <xf numFmtId="0" fontId="28" fillId="14" borderId="1" xfId="0" applyFont="1" applyFill="1" applyBorder="1" applyAlignment="1">
      <alignment horizontal="center" vertical="center"/>
    </xf>
    <xf numFmtId="10" fontId="23" fillId="14" borderId="1" xfId="0" applyNumberFormat="1" applyFont="1" applyFill="1" applyBorder="1" applyAlignment="1">
      <alignment horizontal="center" vertical="center" wrapText="1"/>
    </xf>
    <xf numFmtId="0" fontId="28" fillId="0" borderId="1" xfId="0" applyFont="1" applyFill="1" applyBorder="1" applyAlignment="1">
      <alignment horizontal="center"/>
    </xf>
    <xf numFmtId="171" fontId="28" fillId="0" borderId="1" xfId="0" applyNumberFormat="1" applyFont="1" applyFill="1" applyBorder="1" applyAlignment="1">
      <alignment horizontal="center" vertical="center" wrapText="1"/>
    </xf>
    <xf numFmtId="0" fontId="28" fillId="0" borderId="1" xfId="0" applyFont="1" applyFill="1" applyBorder="1" applyAlignment="1">
      <alignment horizontal="left" vertical="center" wrapText="1" indent="2"/>
    </xf>
    <xf numFmtId="2" fontId="28" fillId="0" borderId="1" xfId="0" applyNumberFormat="1" applyFont="1" applyFill="1" applyBorder="1" applyAlignment="1">
      <alignment horizontal="center" vertical="center" wrapText="1"/>
    </xf>
    <xf numFmtId="1" fontId="28" fillId="14" borderId="1" xfId="0" applyNumberFormat="1" applyFont="1" applyFill="1" applyBorder="1" applyAlignment="1">
      <alignment horizontal="center" vertical="center"/>
    </xf>
    <xf numFmtId="0" fontId="27" fillId="0" borderId="1" xfId="0" applyFont="1" applyBorder="1" applyAlignment="1">
      <alignment horizontal="center" vertical="center"/>
    </xf>
    <xf numFmtId="9" fontId="27" fillId="0" borderId="1" xfId="0" applyNumberFormat="1" applyFont="1" applyBorder="1" applyAlignment="1">
      <alignment horizontal="center" vertical="center"/>
    </xf>
    <xf numFmtId="0" fontId="27" fillId="8" borderId="1" xfId="0" applyFont="1" applyFill="1" applyBorder="1" applyAlignment="1">
      <alignment horizontal="center" vertical="center" wrapText="1"/>
    </xf>
    <xf numFmtId="0" fontId="28" fillId="0" borderId="1" xfId="0" applyFont="1" applyBorder="1" applyAlignment="1">
      <alignment horizontal="right" vertical="center"/>
    </xf>
    <xf numFmtId="1" fontId="28" fillId="0" borderId="1" xfId="0" applyNumberFormat="1" applyFont="1" applyBorder="1" applyAlignment="1">
      <alignment vertical="center" wrapText="1"/>
    </xf>
    <xf numFmtId="1" fontId="27" fillId="10" borderId="1" xfId="0" applyNumberFormat="1" applyFont="1" applyFill="1" applyBorder="1" applyAlignment="1">
      <alignment horizontal="center" vertical="center" wrapText="1"/>
    </xf>
    <xf numFmtId="0" fontId="2" fillId="9" borderId="21"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5"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0" borderId="21" xfId="8" applyFont="1" applyFill="1" applyBorder="1" applyAlignment="1">
      <alignment horizontal="center" vertical="top" wrapText="1"/>
    </xf>
    <xf numFmtId="0" fontId="2" fillId="0" borderId="8" xfId="8" applyFont="1" applyFill="1" applyBorder="1" applyAlignment="1">
      <alignment horizontal="center" vertical="top" wrapText="1"/>
    </xf>
    <xf numFmtId="0" fontId="2" fillId="0" borderId="22" xfId="8" applyFont="1" applyFill="1" applyBorder="1" applyAlignment="1">
      <alignment horizontal="center" vertical="top" wrapText="1"/>
    </xf>
    <xf numFmtId="0" fontId="2" fillId="7" borderId="1" xfId="8" applyFont="1" applyFill="1" applyBorder="1" applyAlignment="1">
      <alignment horizontal="center" vertical="center" wrapText="1"/>
    </xf>
    <xf numFmtId="0" fontId="4" fillId="0" borderId="23" xfId="8" applyFont="1" applyFill="1" applyBorder="1" applyAlignment="1">
      <alignment horizontal="left" vertical="center" wrapText="1"/>
    </xf>
    <xf numFmtId="0" fontId="4" fillId="6" borderId="23" xfId="0" applyFont="1" applyFill="1" applyBorder="1" applyAlignment="1">
      <alignment horizontal="left" vertical="center" wrapText="1"/>
    </xf>
    <xf numFmtId="0" fontId="2" fillId="0" borderId="28" xfId="8" applyFont="1" applyFill="1" applyBorder="1" applyAlignment="1">
      <alignment horizontal="center" vertical="center" wrapText="1"/>
    </xf>
    <xf numFmtId="0" fontId="2" fillId="0" borderId="29" xfId="8" applyFont="1" applyFill="1" applyBorder="1" applyAlignment="1">
      <alignment horizontal="center" vertical="center" wrapText="1"/>
    </xf>
    <xf numFmtId="0" fontId="4" fillId="0" borderId="23" xfId="0" applyFont="1" applyFill="1" applyBorder="1" applyAlignment="1">
      <alignment horizontal="left" vertical="center" wrapText="1"/>
    </xf>
    <xf numFmtId="0" fontId="6" fillId="5" borderId="2" xfId="8" applyFont="1" applyFill="1" applyBorder="1" applyAlignment="1">
      <alignment horizontal="center" vertical="center" wrapText="1"/>
    </xf>
    <xf numFmtId="0" fontId="6" fillId="5" borderId="9" xfId="8" applyFont="1" applyFill="1" applyBorder="1" applyAlignment="1">
      <alignment horizontal="center" vertical="center" wrapText="1"/>
    </xf>
    <xf numFmtId="0" fontId="2" fillId="0" borderId="2" xfId="8" applyFont="1" applyFill="1" applyBorder="1" applyAlignment="1">
      <alignment horizontal="left" vertical="top" wrapText="1"/>
    </xf>
    <xf numFmtId="0" fontId="2" fillId="0" borderId="9" xfId="8"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2"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 fillId="0" borderId="9" xfId="0" applyFont="1" applyFill="1" applyBorder="1" applyAlignment="1">
      <alignment horizontal="left" vertical="top" wrapText="1"/>
    </xf>
    <xf numFmtId="0" fontId="4" fillId="6" borderId="23" xfId="8" applyFont="1" applyFill="1" applyBorder="1" applyAlignment="1">
      <alignment horizontal="left" vertical="center" wrapText="1"/>
    </xf>
    <xf numFmtId="0" fontId="5" fillId="0" borderId="0" xfId="8" applyFont="1" applyFill="1" applyBorder="1" applyAlignment="1">
      <alignment horizontal="center" vertical="center" wrapText="1"/>
    </xf>
    <xf numFmtId="0" fontId="3" fillId="0" borderId="0" xfId="8" applyFont="1" applyBorder="1" applyAlignment="1">
      <alignment vertical="center" wrapText="1"/>
    </xf>
    <xf numFmtId="0" fontId="5" fillId="0" borderId="13" xfId="8" applyFont="1" applyFill="1" applyBorder="1" applyAlignment="1">
      <alignment horizontal="center" vertical="center" wrapText="1"/>
    </xf>
    <xf numFmtId="0" fontId="5" fillId="0" borderId="14" xfId="8" applyFont="1" applyFill="1" applyBorder="1" applyAlignment="1">
      <alignment horizontal="center" vertical="center" wrapText="1"/>
    </xf>
    <xf numFmtId="0" fontId="3" fillId="0" borderId="15" xfId="8" applyFont="1" applyBorder="1" applyAlignment="1">
      <alignment vertical="center" wrapText="1"/>
    </xf>
    <xf numFmtId="0" fontId="17" fillId="5" borderId="21" xfId="8" applyFont="1" applyFill="1" applyBorder="1" applyAlignment="1">
      <alignment horizontal="center" vertical="center" wrapText="1"/>
    </xf>
    <xf numFmtId="0" fontId="17" fillId="5" borderId="8" xfId="8" applyFont="1" applyFill="1" applyBorder="1" applyAlignment="1">
      <alignment horizontal="center" vertical="center" wrapText="1"/>
    </xf>
    <xf numFmtId="0" fontId="4" fillId="0" borderId="23" xfId="0" applyFont="1" applyFill="1" applyBorder="1" applyAlignment="1">
      <alignment horizontal="left" vertical="center" wrapText="1" indent="1"/>
    </xf>
    <xf numFmtId="0" fontId="23" fillId="0" borderId="23" xfId="0" applyFont="1" applyBorder="1" applyAlignment="1">
      <alignment horizontal="left" wrapText="1" indent="1"/>
    </xf>
    <xf numFmtId="0" fontId="21" fillId="5" borderId="1" xfId="8" applyFont="1" applyFill="1" applyBorder="1" applyAlignment="1">
      <alignment horizontal="center" vertical="center" wrapText="1"/>
    </xf>
    <xf numFmtId="0" fontId="5" fillId="4" borderId="0"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10" fillId="0" borderId="2" xfId="0" applyFont="1" applyFill="1" applyBorder="1" applyAlignment="1">
      <alignment horizontal="left" vertical="top" wrapText="1"/>
    </xf>
    <xf numFmtId="0" fontId="10" fillId="0" borderId="9" xfId="0" applyFont="1" applyFill="1" applyBorder="1" applyAlignment="1">
      <alignment horizontal="left" vertical="top"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3" fontId="21" fillId="3" borderId="2" xfId="0" applyNumberFormat="1" applyFont="1" applyFill="1" applyBorder="1" applyAlignment="1">
      <alignment horizontal="center" vertical="center" wrapText="1"/>
    </xf>
    <xf numFmtId="3" fontId="21" fillId="3" borderId="3" xfId="0" applyNumberFormat="1" applyFont="1" applyFill="1" applyBorder="1" applyAlignment="1">
      <alignment horizontal="center" vertical="center" wrapText="1"/>
    </xf>
    <xf numFmtId="3" fontId="21" fillId="3" borderId="9" xfId="0" applyNumberFormat="1" applyFont="1" applyFill="1" applyBorder="1" applyAlignment="1">
      <alignment horizontal="center" vertical="center" wrapText="1"/>
    </xf>
    <xf numFmtId="0" fontId="4" fillId="2"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wrapText="1"/>
    </xf>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wrapText="1"/>
    </xf>
    <xf numFmtId="3" fontId="4" fillId="0" borderId="2" xfId="2" applyNumberFormat="1" applyFont="1" applyFill="1" applyBorder="1" applyAlignment="1">
      <alignment horizontal="center" vertical="center" wrapText="1"/>
    </xf>
    <xf numFmtId="3" fontId="4" fillId="0" borderId="3" xfId="2" applyNumberFormat="1" applyFont="1" applyFill="1" applyBorder="1" applyAlignment="1">
      <alignment horizontal="center" vertical="center" wrapText="1"/>
    </xf>
    <xf numFmtId="3" fontId="4" fillId="0" borderId="9" xfId="2"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5" fillId="2" borderId="2" xfId="7" applyFont="1" applyFill="1" applyBorder="1" applyAlignment="1">
      <alignment horizontal="center" vertical="center" wrapText="1"/>
    </xf>
    <xf numFmtId="0" fontId="5" fillId="2" borderId="3" xfId="7" applyFont="1" applyFill="1" applyBorder="1" applyAlignment="1">
      <alignment horizontal="center" vertical="center" wrapText="1"/>
    </xf>
    <xf numFmtId="0" fontId="5" fillId="2" borderId="9" xfId="7"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21" fillId="3" borderId="2" xfId="8" applyFont="1" applyFill="1" applyBorder="1" applyAlignment="1">
      <alignment horizontal="left" vertical="center" wrapText="1"/>
    </xf>
    <xf numFmtId="0" fontId="21" fillId="3" borderId="3" xfId="8" applyFont="1" applyFill="1" applyBorder="1" applyAlignment="1">
      <alignment horizontal="left" vertical="center" wrapText="1"/>
    </xf>
    <xf numFmtId="0" fontId="21" fillId="3" borderId="9" xfId="8" applyFont="1" applyFill="1" applyBorder="1" applyAlignment="1">
      <alignment horizontal="left" vertical="center" wrapText="1"/>
    </xf>
    <xf numFmtId="0" fontId="2" fillId="0" borderId="3" xfId="8" applyFont="1" applyFill="1" applyBorder="1" applyAlignment="1">
      <alignment horizontal="left" vertical="top" wrapText="1"/>
    </xf>
    <xf numFmtId="0" fontId="2" fillId="0" borderId="2" xfId="7" applyFont="1" applyFill="1" applyBorder="1" applyAlignment="1">
      <alignment vertical="top" wrapText="1"/>
    </xf>
    <xf numFmtId="0" fontId="2" fillId="0" borderId="9" xfId="7" applyFont="1" applyFill="1" applyBorder="1" applyAlignment="1">
      <alignment vertical="top" wrapText="1"/>
    </xf>
    <xf numFmtId="0" fontId="2" fillId="2" borderId="1" xfId="8" applyFont="1" applyFill="1" applyBorder="1" applyAlignment="1">
      <alignment vertical="top" wrapText="1"/>
    </xf>
    <xf numFmtId="0" fontId="12" fillId="0" borderId="1" xfId="8" applyFont="1" applyBorder="1" applyAlignment="1">
      <alignment vertical="top" wrapText="1"/>
    </xf>
    <xf numFmtId="0" fontId="5" fillId="0" borderId="0" xfId="7" applyFont="1" applyFill="1" applyBorder="1" applyAlignment="1">
      <alignment horizontal="center" vertical="center" wrapText="1"/>
    </xf>
    <xf numFmtId="0" fontId="3" fillId="0" borderId="0" xfId="7" applyFont="1" applyBorder="1" applyAlignment="1">
      <alignment vertical="center" wrapText="1"/>
    </xf>
    <xf numFmtId="0" fontId="5" fillId="0" borderId="3" xfId="7" applyFont="1" applyFill="1" applyBorder="1" applyAlignment="1">
      <alignment horizontal="center" vertical="center" wrapText="1"/>
    </xf>
    <xf numFmtId="0" fontId="4" fillId="0" borderId="2" xfId="7" applyFont="1" applyFill="1" applyBorder="1" applyAlignment="1">
      <alignment horizontal="justify" vertical="center" wrapText="1"/>
    </xf>
    <xf numFmtId="0" fontId="4" fillId="0" borderId="9" xfId="7" applyFont="1" applyFill="1" applyBorder="1" applyAlignment="1">
      <alignment horizontal="justify" vertical="center" wrapText="1"/>
    </xf>
    <xf numFmtId="0" fontId="21" fillId="3" borderId="2" xfId="7" applyFont="1" applyFill="1" applyBorder="1" applyAlignment="1">
      <alignment vertical="center" wrapText="1"/>
    </xf>
    <xf numFmtId="0" fontId="21" fillId="3" borderId="9" xfId="7" applyFont="1" applyFill="1" applyBorder="1" applyAlignment="1">
      <alignment vertical="center" wrapText="1"/>
    </xf>
    <xf numFmtId="0" fontId="4" fillId="0" borderId="2" xfId="7" applyFont="1" applyFill="1" applyBorder="1" applyAlignment="1">
      <alignment vertical="top" wrapText="1"/>
    </xf>
    <xf numFmtId="0" fontId="4" fillId="0" borderId="9" xfId="7" applyFont="1" applyFill="1" applyBorder="1" applyAlignment="1">
      <alignment vertical="top" wrapText="1"/>
    </xf>
    <xf numFmtId="0" fontId="21" fillId="3" borderId="27"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21" fillId="3" borderId="1" xfId="0" applyFont="1" applyFill="1" applyBorder="1" applyAlignment="1">
      <alignment vertical="center" wrapText="1"/>
    </xf>
    <xf numFmtId="0" fontId="25" fillId="3" borderId="2" xfId="0" applyFont="1" applyFill="1" applyBorder="1" applyAlignment="1">
      <alignment horizontal="center" vertical="top" wrapText="1"/>
    </xf>
    <xf numFmtId="0" fontId="25" fillId="3" borderId="3" xfId="0" applyFont="1" applyFill="1" applyBorder="1" applyAlignment="1">
      <alignment horizontal="center" vertical="top" wrapText="1"/>
    </xf>
    <xf numFmtId="0" fontId="25" fillId="3" borderId="9" xfId="0" applyFont="1" applyFill="1" applyBorder="1" applyAlignment="1">
      <alignment horizontal="center" vertical="top"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vertical="top" wrapText="1"/>
    </xf>
    <xf numFmtId="1" fontId="21" fillId="3" borderId="2" xfId="0" applyNumberFormat="1" applyFont="1" applyFill="1" applyBorder="1" applyAlignment="1">
      <alignment horizontal="center" vertical="center" wrapText="1"/>
    </xf>
    <xf numFmtId="1" fontId="21" fillId="3" borderId="3" xfId="0" applyNumberFormat="1" applyFont="1" applyFill="1" applyBorder="1" applyAlignment="1">
      <alignment horizontal="center" vertical="center" wrapText="1"/>
    </xf>
    <xf numFmtId="1" fontId="24" fillId="3" borderId="3" xfId="0" applyNumberFormat="1" applyFont="1" applyFill="1" applyBorder="1" applyAlignment="1">
      <alignment horizontal="center" vertical="center" wrapText="1"/>
    </xf>
    <xf numFmtId="1" fontId="21" fillId="3" borderId="9" xfId="0" applyNumberFormat="1" applyFont="1" applyFill="1" applyBorder="1" applyAlignment="1">
      <alignment horizontal="center" vertical="center" wrapText="1"/>
    </xf>
    <xf numFmtId="0" fontId="2" fillId="7" borderId="11" xfId="8" applyFont="1" applyFill="1" applyBorder="1" applyAlignment="1">
      <alignment horizontal="center" vertical="center" wrapText="1"/>
    </xf>
    <xf numFmtId="0" fontId="2" fillId="7" borderId="12" xfId="8" applyFont="1" applyFill="1" applyBorder="1" applyAlignment="1">
      <alignment horizontal="center" vertical="center" wrapText="1"/>
    </xf>
    <xf numFmtId="0" fontId="2" fillId="7" borderId="6" xfId="8"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5" fillId="0" borderId="1" xfId="9" applyFont="1" applyFill="1" applyBorder="1" applyAlignment="1">
      <alignment horizontal="center" vertical="center" wrapText="1"/>
    </xf>
    <xf numFmtId="0" fontId="7" fillId="0" borderId="1" xfId="9" applyFont="1" applyBorder="1" applyAlignment="1">
      <alignment horizontal="center" vertical="center" wrapText="1"/>
    </xf>
    <xf numFmtId="0" fontId="7" fillId="0" borderId="2" xfId="9" applyFont="1" applyBorder="1" applyAlignment="1">
      <alignment horizontal="center" vertical="center" wrapText="1"/>
    </xf>
    <xf numFmtId="0" fontId="5" fillId="0" borderId="18" xfId="8" applyFont="1" applyFill="1" applyBorder="1" applyAlignment="1">
      <alignment horizontal="center" vertical="center" wrapText="1"/>
    </xf>
    <xf numFmtId="0" fontId="5" fillId="0" borderId="15" xfId="8" applyFont="1" applyFill="1" applyBorder="1" applyAlignment="1">
      <alignment horizontal="center" vertical="center" wrapText="1"/>
    </xf>
    <xf numFmtId="0" fontId="21" fillId="3" borderId="1" xfId="9" applyFont="1" applyFill="1" applyBorder="1" applyAlignment="1">
      <alignment horizontal="center" vertical="center" wrapText="1"/>
    </xf>
    <xf numFmtId="1" fontId="21" fillId="3" borderId="1" xfId="9"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2" fillId="0" borderId="1" xfId="0" applyFont="1" applyBorder="1" applyAlignment="1">
      <alignment horizontal="justify" vertical="center" wrapText="1"/>
    </xf>
    <xf numFmtId="0" fontId="13" fillId="0" borderId="1" xfId="0" applyFont="1" applyFill="1" applyBorder="1" applyAlignment="1">
      <alignment horizontal="left" vertical="top" wrapText="1"/>
    </xf>
    <xf numFmtId="0" fontId="2" fillId="0" borderId="1" xfId="0" applyFont="1" applyFill="1" applyBorder="1" applyAlignment="1">
      <alignment horizontal="justify"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9" xfId="0" applyFont="1" applyFill="1" applyBorder="1" applyAlignment="1">
      <alignment horizontal="left" vertical="center" wrapText="1"/>
    </xf>
    <xf numFmtId="0" fontId="17" fillId="5"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2" fillId="8" borderId="1" xfId="8" applyFont="1" applyFill="1" applyBorder="1" applyAlignment="1">
      <alignment horizontal="center" vertical="center" wrapText="1"/>
    </xf>
    <xf numFmtId="0" fontId="2" fillId="0" borderId="2" xfId="4" applyFont="1" applyFill="1" applyBorder="1" applyAlignment="1">
      <alignment horizontal="left" vertical="top" wrapText="1"/>
    </xf>
    <xf numFmtId="0" fontId="2" fillId="0" borderId="9" xfId="4" applyFont="1" applyFill="1" applyBorder="1" applyAlignment="1">
      <alignment horizontal="left" vertical="top" wrapText="1"/>
    </xf>
    <xf numFmtId="0" fontId="2" fillId="7" borderId="18" xfId="8" applyFont="1" applyFill="1" applyBorder="1" applyAlignment="1">
      <alignment horizontal="center" vertical="center" wrapText="1"/>
    </xf>
    <xf numFmtId="0" fontId="2" fillId="7" borderId="0" xfId="8" applyFont="1" applyFill="1" applyBorder="1" applyAlignment="1">
      <alignment horizontal="center" vertical="center" wrapText="1"/>
    </xf>
    <xf numFmtId="0" fontId="2" fillId="7" borderId="14" xfId="8" applyFont="1" applyFill="1" applyBorder="1" applyAlignment="1">
      <alignment horizontal="center" vertical="center" wrapText="1"/>
    </xf>
    <xf numFmtId="1" fontId="4" fillId="0" borderId="1" xfId="8" applyNumberFormat="1" applyFont="1" applyFill="1" applyBorder="1" applyAlignment="1">
      <alignment horizontal="center" vertical="center" wrapText="1"/>
    </xf>
    <xf numFmtId="0" fontId="6" fillId="3" borderId="1" xfId="4" applyFont="1" applyFill="1" applyBorder="1" applyAlignment="1">
      <alignment horizontal="center" vertical="center" wrapText="1"/>
    </xf>
    <xf numFmtId="0" fontId="11" fillId="2" borderId="1" xfId="4" applyFont="1" applyFill="1" applyBorder="1" applyAlignment="1">
      <alignment horizontal="left" vertical="top" wrapText="1"/>
    </xf>
    <xf numFmtId="1" fontId="4" fillId="0" borderId="1" xfId="2" applyNumberFormat="1" applyFont="1" applyFill="1" applyBorder="1" applyAlignment="1">
      <alignment horizontal="center" vertical="center" wrapText="1"/>
    </xf>
    <xf numFmtId="0" fontId="6" fillId="3" borderId="1" xfId="0" applyFont="1" applyFill="1" applyBorder="1" applyAlignment="1">
      <alignment horizontal="justify" vertical="center" wrapText="1"/>
    </xf>
    <xf numFmtId="0" fontId="14" fillId="0" borderId="1" xfId="0" applyFont="1" applyFill="1" applyBorder="1" applyAlignment="1">
      <alignment vertical="top" wrapText="1"/>
    </xf>
    <xf numFmtId="0" fontId="2" fillId="12" borderId="1" xfId="8"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7" fillId="0" borderId="2" xfId="0" applyFont="1" applyBorder="1" applyAlignment="1">
      <alignment horizontal="center" vertical="center" wrapText="1"/>
    </xf>
    <xf numFmtId="0" fontId="5" fillId="2" borderId="1" xfId="7" applyFont="1" applyFill="1" applyBorder="1" applyAlignment="1">
      <alignment horizontal="center" vertical="center" wrapText="1"/>
    </xf>
    <xf numFmtId="0" fontId="21" fillId="3" borderId="1" xfId="6" applyFont="1" applyFill="1" applyBorder="1" applyAlignment="1">
      <alignment vertical="center" wrapText="1"/>
    </xf>
    <xf numFmtId="0" fontId="21" fillId="3" borderId="2" xfId="6" applyFont="1" applyFill="1" applyBorder="1" applyAlignment="1">
      <alignment vertical="center" wrapText="1"/>
    </xf>
    <xf numFmtId="0" fontId="4" fillId="0" borderId="3" xfId="0" applyFont="1" applyFill="1" applyBorder="1" applyAlignment="1">
      <alignment horizontal="justify" vertical="center" wrapText="1"/>
    </xf>
    <xf numFmtId="0" fontId="8" fillId="0" borderId="3" xfId="0" applyFont="1" applyFill="1" applyBorder="1" applyAlignment="1">
      <alignment horizontal="center" vertical="center" wrapText="1"/>
    </xf>
    <xf numFmtId="0" fontId="11" fillId="0" borderId="1" xfId="0" applyFont="1" applyFill="1" applyBorder="1" applyAlignment="1">
      <alignment vertical="top" wrapText="1"/>
    </xf>
    <xf numFmtId="0" fontId="23" fillId="0" borderId="1" xfId="0" applyFont="1" applyFill="1" applyBorder="1" applyAlignment="1">
      <alignment vertical="top" wrapText="1"/>
    </xf>
    <xf numFmtId="0" fontId="2" fillId="12" borderId="11" xfId="8" applyFont="1" applyFill="1" applyBorder="1" applyAlignment="1">
      <alignment horizontal="center" vertical="center" wrapText="1"/>
    </xf>
    <xf numFmtId="0" fontId="2" fillId="12" borderId="6" xfId="8"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3" borderId="1" xfId="6" applyFont="1" applyFill="1" applyBorder="1" applyAlignment="1">
      <alignment vertical="center" wrapText="1"/>
    </xf>
    <xf numFmtId="0" fontId="5" fillId="0" borderId="1" xfId="5" applyFont="1" applyFill="1" applyBorder="1" applyAlignment="1">
      <alignment horizontal="center" vertical="center" wrapText="1"/>
    </xf>
    <xf numFmtId="0" fontId="27" fillId="11" borderId="1" xfId="0" applyFont="1" applyFill="1" applyBorder="1" applyAlignment="1">
      <alignment horizontal="center"/>
    </xf>
    <xf numFmtId="0" fontId="29" fillId="11" borderId="1" xfId="0" applyFont="1" applyFill="1" applyBorder="1" applyAlignment="1">
      <alignment horizontal="center" vertical="center" wrapText="1"/>
    </xf>
    <xf numFmtId="0" fontId="28" fillId="0" borderId="1" xfId="0" applyFont="1" applyBorder="1" applyAlignment="1">
      <alignment horizontal="center" vertical="center"/>
    </xf>
    <xf numFmtId="0" fontId="27" fillId="11" borderId="1" xfId="0" applyFont="1" applyFill="1" applyBorder="1" applyAlignment="1">
      <alignment horizontal="center" vertical="center" wrapText="1"/>
    </xf>
    <xf numFmtId="9" fontId="23" fillId="14" borderId="1" xfId="0" applyNumberFormat="1" applyFont="1" applyFill="1" applyBorder="1" applyAlignment="1">
      <alignment horizontal="center" vertical="center" wrapText="1"/>
    </xf>
    <xf numFmtId="0" fontId="28" fillId="14" borderId="1" xfId="0" applyFont="1" applyFill="1" applyBorder="1" applyAlignment="1">
      <alignment horizontal="center" vertical="center"/>
    </xf>
    <xf numFmtId="1" fontId="28" fillId="14" borderId="1" xfId="0" applyNumberFormat="1" applyFont="1" applyFill="1" applyBorder="1" applyAlignment="1">
      <alignment horizontal="center" vertical="center"/>
    </xf>
    <xf numFmtId="0" fontId="27" fillId="11" borderId="2" xfId="0" applyFont="1" applyFill="1" applyBorder="1" applyAlignment="1">
      <alignment horizontal="center"/>
    </xf>
    <xf numFmtId="0" fontId="27" fillId="11" borderId="3" xfId="0" applyFont="1" applyFill="1" applyBorder="1" applyAlignment="1">
      <alignment horizontal="center"/>
    </xf>
    <xf numFmtId="0" fontId="27" fillId="11" borderId="9" xfId="0" applyFont="1" applyFill="1" applyBorder="1" applyAlignment="1">
      <alignment horizontal="center"/>
    </xf>
    <xf numFmtId="0" fontId="28" fillId="0" borderId="38" xfId="0" applyFont="1" applyBorder="1" applyAlignment="1">
      <alignment horizontal="center" vertical="center"/>
    </xf>
    <xf numFmtId="0" fontId="28" fillId="0" borderId="20" xfId="0" applyFont="1" applyBorder="1" applyAlignment="1">
      <alignment horizontal="center" vertical="center"/>
    </xf>
    <xf numFmtId="0" fontId="28" fillId="0" borderId="35" xfId="0" applyFont="1" applyBorder="1" applyAlignment="1">
      <alignment horizontal="center" vertical="center"/>
    </xf>
    <xf numFmtId="0" fontId="28" fillId="4" borderId="11"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15" borderId="1" xfId="0" applyFont="1" applyFill="1" applyBorder="1" applyAlignment="1">
      <alignment horizontal="center" vertical="center"/>
    </xf>
    <xf numFmtId="0" fontId="27" fillId="7" borderId="1" xfId="0" applyFont="1" applyFill="1" applyBorder="1" applyAlignment="1">
      <alignment horizontal="center" vertical="center"/>
    </xf>
    <xf numFmtId="0" fontId="28" fillId="15" borderId="1" xfId="0" applyFont="1" applyFill="1" applyBorder="1" applyAlignment="1">
      <alignment horizontal="center" vertical="center" wrapText="1"/>
    </xf>
    <xf numFmtId="0" fontId="27" fillId="0" borderId="1" xfId="0" applyFont="1" applyBorder="1" applyAlignment="1">
      <alignment horizontal="center"/>
    </xf>
    <xf numFmtId="0" fontId="27" fillId="6" borderId="23" xfId="0" applyFont="1" applyFill="1" applyBorder="1" applyAlignment="1">
      <alignment horizontal="center" vertical="center" wrapText="1"/>
    </xf>
    <xf numFmtId="0" fontId="27" fillId="11" borderId="16" xfId="0" applyFont="1" applyFill="1" applyBorder="1" applyAlignment="1">
      <alignment horizontal="center" vertical="center" wrapText="1"/>
    </xf>
    <xf numFmtId="0" fontId="27" fillId="11" borderId="13" xfId="0" applyFont="1" applyFill="1" applyBorder="1" applyAlignment="1">
      <alignment horizontal="center" vertical="center" wrapText="1"/>
    </xf>
    <xf numFmtId="0" fontId="27" fillId="11" borderId="11" xfId="0" applyFont="1" applyFill="1" applyBorder="1" applyAlignment="1">
      <alignment horizontal="center" vertical="center" wrapText="1"/>
    </xf>
    <xf numFmtId="0" fontId="27" fillId="11" borderId="6" xfId="0" applyFont="1" applyFill="1" applyBorder="1" applyAlignment="1">
      <alignment horizontal="center" vertical="center" wrapText="1"/>
    </xf>
    <xf numFmtId="0" fontId="27" fillId="0" borderId="36"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34" xfId="0" applyFont="1" applyBorder="1" applyAlignment="1">
      <alignment horizontal="center" vertical="center" wrapText="1"/>
    </xf>
    <xf numFmtId="0" fontId="29" fillId="11" borderId="4" xfId="0" applyFont="1" applyFill="1" applyBorder="1" applyAlignment="1">
      <alignment horizontal="center" vertical="center" wrapText="1"/>
    </xf>
    <xf numFmtId="0" fontId="29" fillId="11" borderId="15" xfId="0" applyFont="1" applyFill="1" applyBorder="1" applyAlignment="1">
      <alignment horizontal="center" vertical="center" wrapText="1"/>
    </xf>
    <xf numFmtId="0" fontId="27" fillId="6" borderId="31"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18" fillId="11" borderId="1" xfId="0" applyFont="1" applyFill="1" applyBorder="1" applyAlignment="1">
      <alignment horizontal="center" vertical="center"/>
    </xf>
  </cellXfs>
  <cellStyles count="11">
    <cellStyle name="Estilo 1" xfId="1"/>
    <cellStyle name="Millares" xfId="2" builtinId="3"/>
    <cellStyle name="Moneda" xfId="3" builtinId="4"/>
    <cellStyle name="Normal" xfId="0" builtinId="0"/>
    <cellStyle name="Normal 2" xfId="4"/>
    <cellStyle name="Normal 3" xfId="5"/>
    <cellStyle name="Normal_ANEXO 2 GRUPO 3" xfId="6"/>
    <cellStyle name="Normal_Slips Publicados" xfId="7"/>
    <cellStyle name="Normal_Slips Publicados_Condiciones Complementarias TRDM" xfId="8"/>
    <cellStyle name="Normal_Slips técnicos VDD - IND" xfId="9"/>
    <cellStyle name="Porcentaje" xfId="10" builtinId="5"/>
  </cellStyles>
  <dxfs count="0"/>
  <tableStyles count="0" defaultTableStyle="TableStyleMedium9" defaultPivotStyle="PivotStyleLight16"/>
  <colors>
    <mruColors>
      <color rgb="FFEBFE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92"/>
  <sheetViews>
    <sheetView topLeftCell="A77" zoomScaleNormal="100" workbookViewId="0">
      <selection activeCell="E92" sqref="E92"/>
    </sheetView>
  </sheetViews>
  <sheetFormatPr baseColWidth="10" defaultColWidth="0" defaultRowHeight="16.5" zeroHeight="1" x14ac:dyDescent="0.25"/>
  <cols>
    <col min="1" max="1" width="85.7109375" style="30" customWidth="1"/>
    <col min="2" max="2" width="25.28515625" style="30" customWidth="1"/>
    <col min="3" max="4" width="20.85546875" style="30" customWidth="1"/>
    <col min="5" max="5" width="6.7109375" style="30" customWidth="1"/>
    <col min="6" max="16384" width="0" style="30" hidden="1"/>
  </cols>
  <sheetData>
    <row r="1" spans="1:257" ht="51" customHeight="1" x14ac:dyDescent="0.25">
      <c r="A1" s="283" t="s">
        <v>28</v>
      </c>
      <c r="B1" s="283"/>
      <c r="C1" s="284"/>
      <c r="D1" s="267" t="s">
        <v>155</v>
      </c>
    </row>
    <row r="2" spans="1:257" ht="24.75" customHeight="1" x14ac:dyDescent="0.25">
      <c r="A2" s="285" t="s">
        <v>6</v>
      </c>
      <c r="B2" s="286"/>
      <c r="C2" s="287"/>
      <c r="D2" s="267"/>
    </row>
    <row r="3" spans="1:257" ht="30.75" customHeight="1" x14ac:dyDescent="0.25">
      <c r="A3" s="273" t="s">
        <v>1</v>
      </c>
      <c r="B3" s="274"/>
      <c r="C3" s="101">
        <v>400</v>
      </c>
      <c r="D3" s="113" t="s">
        <v>156</v>
      </c>
    </row>
    <row r="4" spans="1:257" s="56" customFormat="1" ht="26.25" customHeight="1" x14ac:dyDescent="0.2">
      <c r="A4" s="275" t="s">
        <v>107</v>
      </c>
      <c r="B4" s="276"/>
      <c r="C4" s="68">
        <v>80</v>
      </c>
      <c r="D4" s="68" t="s">
        <v>157</v>
      </c>
    </row>
    <row r="5" spans="1:257" s="56" customFormat="1" x14ac:dyDescent="0.2">
      <c r="A5" s="275" t="s">
        <v>105</v>
      </c>
      <c r="B5" s="276"/>
      <c r="C5" s="68">
        <v>80</v>
      </c>
      <c r="D5" s="68" t="s">
        <v>157</v>
      </c>
    </row>
    <row r="6" spans="1:257" ht="39.75" customHeight="1" x14ac:dyDescent="0.25">
      <c r="A6" s="275" t="s">
        <v>59</v>
      </c>
      <c r="B6" s="276">
        <v>40</v>
      </c>
      <c r="C6" s="68">
        <v>50</v>
      </c>
      <c r="D6" s="68" t="s">
        <v>157</v>
      </c>
    </row>
    <row r="7" spans="1:257" s="1" customFormat="1" ht="36" customHeight="1" x14ac:dyDescent="0.25">
      <c r="A7" s="277" t="s">
        <v>51</v>
      </c>
      <c r="B7" s="278"/>
      <c r="C7" s="68">
        <v>80</v>
      </c>
      <c r="D7" s="68" t="s">
        <v>157</v>
      </c>
      <c r="E7" s="6"/>
      <c r="F7" s="6"/>
      <c r="G7" s="6"/>
      <c r="H7" s="6"/>
      <c r="I7" s="6"/>
      <c r="J7" s="6"/>
      <c r="K7" s="6"/>
      <c r="L7" s="6"/>
      <c r="M7" s="6"/>
      <c r="N7" s="6"/>
    </row>
    <row r="8" spans="1:257" s="1" customFormat="1" ht="36" customHeight="1" x14ac:dyDescent="0.25">
      <c r="A8" s="277" t="s">
        <v>106</v>
      </c>
      <c r="B8" s="281"/>
      <c r="C8" s="68">
        <v>60</v>
      </c>
      <c r="D8" s="68" t="s">
        <v>157</v>
      </c>
      <c r="E8" s="6"/>
      <c r="F8" s="6"/>
      <c r="G8" s="6"/>
      <c r="H8" s="6"/>
      <c r="I8" s="6"/>
      <c r="J8" s="6"/>
      <c r="K8" s="6"/>
      <c r="L8" s="6"/>
      <c r="M8" s="6"/>
      <c r="N8" s="6"/>
    </row>
    <row r="9" spans="1:257" s="1" customFormat="1" ht="41.25" customHeight="1" x14ac:dyDescent="0.25">
      <c r="A9" s="279" t="s">
        <v>110</v>
      </c>
      <c r="B9" s="280"/>
      <c r="C9" s="92">
        <v>50</v>
      </c>
      <c r="D9" s="68" t="s">
        <v>157</v>
      </c>
      <c r="E9" s="30"/>
      <c r="F9" s="26" t="s">
        <v>60</v>
      </c>
      <c r="G9" s="26" t="s">
        <v>60</v>
      </c>
      <c r="H9" s="26" t="s">
        <v>60</v>
      </c>
      <c r="I9" s="26" t="s">
        <v>60</v>
      </c>
      <c r="J9" s="26" t="s">
        <v>60</v>
      </c>
      <c r="K9" s="26" t="s">
        <v>60</v>
      </c>
      <c r="L9" s="26" t="s">
        <v>60</v>
      </c>
      <c r="M9" s="26" t="s">
        <v>60</v>
      </c>
      <c r="N9" s="26" t="s">
        <v>60</v>
      </c>
      <c r="O9" s="26" t="s">
        <v>60</v>
      </c>
      <c r="P9" s="26" t="s">
        <v>60</v>
      </c>
      <c r="Q9" s="26" t="s">
        <v>60</v>
      </c>
      <c r="R9" s="26" t="s">
        <v>60</v>
      </c>
      <c r="S9" s="26" t="s">
        <v>60</v>
      </c>
      <c r="T9" s="26" t="s">
        <v>60</v>
      </c>
      <c r="U9" s="26" t="s">
        <v>60</v>
      </c>
      <c r="V9" s="26" t="s">
        <v>60</v>
      </c>
      <c r="W9" s="26" t="s">
        <v>60</v>
      </c>
      <c r="X9" s="26" t="s">
        <v>60</v>
      </c>
      <c r="Y9" s="26" t="s">
        <v>60</v>
      </c>
      <c r="Z9" s="26" t="s">
        <v>60</v>
      </c>
      <c r="AA9" s="26" t="s">
        <v>60</v>
      </c>
      <c r="AB9" s="26" t="s">
        <v>60</v>
      </c>
      <c r="AC9" s="26" t="s">
        <v>60</v>
      </c>
      <c r="AD9" s="26" t="s">
        <v>60</v>
      </c>
      <c r="AE9" s="26" t="s">
        <v>60</v>
      </c>
      <c r="AF9" s="26" t="s">
        <v>60</v>
      </c>
      <c r="AG9" s="26" t="s">
        <v>60</v>
      </c>
      <c r="AH9" s="26" t="s">
        <v>60</v>
      </c>
      <c r="AI9" s="26" t="s">
        <v>60</v>
      </c>
      <c r="AJ9" s="26" t="s">
        <v>60</v>
      </c>
      <c r="AK9" s="26" t="s">
        <v>60</v>
      </c>
      <c r="AL9" s="26" t="s">
        <v>60</v>
      </c>
      <c r="AM9" s="26" t="s">
        <v>60</v>
      </c>
      <c r="AN9" s="26" t="s">
        <v>60</v>
      </c>
      <c r="AO9" s="26" t="s">
        <v>60</v>
      </c>
      <c r="AP9" s="26" t="s">
        <v>60</v>
      </c>
      <c r="AQ9" s="26" t="s">
        <v>60</v>
      </c>
      <c r="AR9" s="26" t="s">
        <v>60</v>
      </c>
      <c r="AS9" s="26" t="s">
        <v>60</v>
      </c>
      <c r="AT9" s="26" t="s">
        <v>60</v>
      </c>
      <c r="AU9" s="26" t="s">
        <v>60</v>
      </c>
      <c r="AV9" s="26" t="s">
        <v>60</v>
      </c>
      <c r="AW9" s="26" t="s">
        <v>60</v>
      </c>
      <c r="AX9" s="26" t="s">
        <v>60</v>
      </c>
      <c r="AY9" s="26" t="s">
        <v>60</v>
      </c>
      <c r="AZ9" s="26" t="s">
        <v>60</v>
      </c>
      <c r="BA9" s="26" t="s">
        <v>60</v>
      </c>
      <c r="BB9" s="26" t="s">
        <v>60</v>
      </c>
      <c r="BC9" s="26" t="s">
        <v>60</v>
      </c>
      <c r="BD9" s="26" t="s">
        <v>60</v>
      </c>
      <c r="BE9" s="26" t="s">
        <v>60</v>
      </c>
      <c r="BF9" s="26" t="s">
        <v>60</v>
      </c>
      <c r="BG9" s="26" t="s">
        <v>60</v>
      </c>
      <c r="BH9" s="26" t="s">
        <v>60</v>
      </c>
      <c r="BI9" s="26" t="s">
        <v>60</v>
      </c>
      <c r="BJ9" s="26" t="s">
        <v>60</v>
      </c>
      <c r="BK9" s="26" t="s">
        <v>60</v>
      </c>
      <c r="BL9" s="26" t="s">
        <v>60</v>
      </c>
      <c r="BM9" s="26" t="s">
        <v>60</v>
      </c>
      <c r="BN9" s="26" t="s">
        <v>60</v>
      </c>
      <c r="BO9" s="26" t="s">
        <v>60</v>
      </c>
      <c r="BP9" s="26" t="s">
        <v>60</v>
      </c>
      <c r="BQ9" s="26" t="s">
        <v>60</v>
      </c>
      <c r="BR9" s="26" t="s">
        <v>60</v>
      </c>
      <c r="BS9" s="26" t="s">
        <v>60</v>
      </c>
      <c r="BT9" s="26" t="s">
        <v>60</v>
      </c>
      <c r="BU9" s="26" t="s">
        <v>60</v>
      </c>
      <c r="BV9" s="26" t="s">
        <v>60</v>
      </c>
      <c r="BW9" s="26" t="s">
        <v>60</v>
      </c>
      <c r="BX9" s="26" t="s">
        <v>60</v>
      </c>
      <c r="BY9" s="26" t="s">
        <v>60</v>
      </c>
      <c r="BZ9" s="26" t="s">
        <v>60</v>
      </c>
      <c r="CA9" s="26" t="s">
        <v>60</v>
      </c>
      <c r="CB9" s="26" t="s">
        <v>60</v>
      </c>
      <c r="CC9" s="26" t="s">
        <v>60</v>
      </c>
      <c r="CD9" s="26" t="s">
        <v>60</v>
      </c>
      <c r="CE9" s="26" t="s">
        <v>60</v>
      </c>
      <c r="CF9" s="26" t="s">
        <v>60</v>
      </c>
      <c r="CG9" s="26" t="s">
        <v>60</v>
      </c>
      <c r="CH9" s="26" t="s">
        <v>60</v>
      </c>
      <c r="CI9" s="26" t="s">
        <v>60</v>
      </c>
      <c r="CJ9" s="26" t="s">
        <v>60</v>
      </c>
      <c r="CK9" s="26" t="s">
        <v>60</v>
      </c>
      <c r="CL9" s="26" t="s">
        <v>60</v>
      </c>
      <c r="CM9" s="26" t="s">
        <v>60</v>
      </c>
      <c r="CN9" s="26" t="s">
        <v>60</v>
      </c>
      <c r="CO9" s="26" t="s">
        <v>60</v>
      </c>
      <c r="CP9" s="26" t="s">
        <v>60</v>
      </c>
      <c r="CQ9" s="26" t="s">
        <v>60</v>
      </c>
      <c r="CR9" s="26" t="s">
        <v>60</v>
      </c>
      <c r="CS9" s="26" t="s">
        <v>60</v>
      </c>
      <c r="CT9" s="26" t="s">
        <v>60</v>
      </c>
      <c r="CU9" s="26" t="s">
        <v>60</v>
      </c>
      <c r="CV9" s="26" t="s">
        <v>60</v>
      </c>
      <c r="CW9" s="26" t="s">
        <v>60</v>
      </c>
      <c r="CX9" s="26" t="s">
        <v>60</v>
      </c>
      <c r="CY9" s="26" t="s">
        <v>60</v>
      </c>
      <c r="CZ9" s="26" t="s">
        <v>60</v>
      </c>
      <c r="DA9" s="26" t="s">
        <v>60</v>
      </c>
      <c r="DB9" s="26" t="s">
        <v>60</v>
      </c>
      <c r="DC9" s="26" t="s">
        <v>60</v>
      </c>
      <c r="DD9" s="26" t="s">
        <v>60</v>
      </c>
      <c r="DE9" s="26" t="s">
        <v>60</v>
      </c>
      <c r="DF9" s="26" t="s">
        <v>60</v>
      </c>
      <c r="DG9" s="26" t="s">
        <v>60</v>
      </c>
      <c r="DH9" s="26" t="s">
        <v>60</v>
      </c>
      <c r="DI9" s="26" t="s">
        <v>60</v>
      </c>
      <c r="DJ9" s="26" t="s">
        <v>60</v>
      </c>
      <c r="DK9" s="26" t="s">
        <v>60</v>
      </c>
      <c r="DL9" s="26" t="s">
        <v>60</v>
      </c>
      <c r="DM9" s="26" t="s">
        <v>60</v>
      </c>
      <c r="DN9" s="26" t="s">
        <v>60</v>
      </c>
      <c r="DO9" s="26" t="s">
        <v>60</v>
      </c>
      <c r="DP9" s="26" t="s">
        <v>60</v>
      </c>
      <c r="DQ9" s="26" t="s">
        <v>60</v>
      </c>
      <c r="DR9" s="26" t="s">
        <v>60</v>
      </c>
      <c r="DS9" s="26" t="s">
        <v>60</v>
      </c>
      <c r="DT9" s="26" t="s">
        <v>60</v>
      </c>
      <c r="DU9" s="26" t="s">
        <v>60</v>
      </c>
      <c r="DV9" s="26" t="s">
        <v>60</v>
      </c>
      <c r="DW9" s="26" t="s">
        <v>60</v>
      </c>
      <c r="DX9" s="26" t="s">
        <v>60</v>
      </c>
      <c r="DY9" s="26" t="s">
        <v>60</v>
      </c>
      <c r="DZ9" s="26" t="s">
        <v>60</v>
      </c>
      <c r="EA9" s="26" t="s">
        <v>60</v>
      </c>
      <c r="EB9" s="26" t="s">
        <v>60</v>
      </c>
      <c r="EC9" s="26" t="s">
        <v>60</v>
      </c>
      <c r="ED9" s="26" t="s">
        <v>60</v>
      </c>
      <c r="EE9" s="26" t="s">
        <v>60</v>
      </c>
      <c r="EF9" s="26" t="s">
        <v>60</v>
      </c>
      <c r="EG9" s="26" t="s">
        <v>60</v>
      </c>
      <c r="EH9" s="26" t="s">
        <v>60</v>
      </c>
      <c r="EI9" s="26" t="s">
        <v>60</v>
      </c>
      <c r="EJ9" s="26" t="s">
        <v>60</v>
      </c>
      <c r="EK9" s="26" t="s">
        <v>60</v>
      </c>
      <c r="EL9" s="26" t="s">
        <v>60</v>
      </c>
      <c r="EM9" s="26" t="s">
        <v>60</v>
      </c>
      <c r="EN9" s="26" t="s">
        <v>60</v>
      </c>
      <c r="EO9" s="26" t="s">
        <v>60</v>
      </c>
      <c r="EP9" s="26" t="s">
        <v>60</v>
      </c>
      <c r="EQ9" s="26" t="s">
        <v>60</v>
      </c>
      <c r="ER9" s="26" t="s">
        <v>60</v>
      </c>
      <c r="ES9" s="26" t="s">
        <v>60</v>
      </c>
      <c r="ET9" s="26" t="s">
        <v>60</v>
      </c>
      <c r="EU9" s="26" t="s">
        <v>60</v>
      </c>
      <c r="EV9" s="26" t="s">
        <v>60</v>
      </c>
      <c r="EW9" s="26" t="s">
        <v>60</v>
      </c>
      <c r="EX9" s="26" t="s">
        <v>60</v>
      </c>
      <c r="EY9" s="26" t="s">
        <v>60</v>
      </c>
      <c r="EZ9" s="26" t="s">
        <v>60</v>
      </c>
      <c r="FA9" s="26" t="s">
        <v>60</v>
      </c>
      <c r="FB9" s="26" t="s">
        <v>60</v>
      </c>
      <c r="FC9" s="26" t="s">
        <v>60</v>
      </c>
      <c r="FD9" s="26" t="s">
        <v>60</v>
      </c>
      <c r="FE9" s="26" t="s">
        <v>60</v>
      </c>
      <c r="FF9" s="26" t="s">
        <v>60</v>
      </c>
      <c r="FG9" s="26" t="s">
        <v>60</v>
      </c>
      <c r="FH9" s="26" t="s">
        <v>60</v>
      </c>
      <c r="FI9" s="26" t="s">
        <v>60</v>
      </c>
      <c r="FJ9" s="26" t="s">
        <v>60</v>
      </c>
      <c r="FK9" s="26" t="s">
        <v>60</v>
      </c>
      <c r="FL9" s="26" t="s">
        <v>60</v>
      </c>
      <c r="FM9" s="26" t="s">
        <v>60</v>
      </c>
      <c r="FN9" s="26" t="s">
        <v>60</v>
      </c>
      <c r="FO9" s="26" t="s">
        <v>60</v>
      </c>
      <c r="FP9" s="26" t="s">
        <v>60</v>
      </c>
      <c r="FQ9" s="26" t="s">
        <v>60</v>
      </c>
      <c r="FR9" s="26" t="s">
        <v>60</v>
      </c>
      <c r="FS9" s="26" t="s">
        <v>60</v>
      </c>
      <c r="FT9" s="26" t="s">
        <v>60</v>
      </c>
      <c r="FU9" s="26" t="s">
        <v>60</v>
      </c>
      <c r="FV9" s="26" t="s">
        <v>60</v>
      </c>
      <c r="FW9" s="26" t="s">
        <v>60</v>
      </c>
      <c r="FX9" s="26" t="s">
        <v>60</v>
      </c>
      <c r="FY9" s="26" t="s">
        <v>60</v>
      </c>
      <c r="FZ9" s="26" t="s">
        <v>60</v>
      </c>
      <c r="GA9" s="26" t="s">
        <v>60</v>
      </c>
      <c r="GB9" s="26" t="s">
        <v>60</v>
      </c>
      <c r="GC9" s="26" t="s">
        <v>60</v>
      </c>
      <c r="GD9" s="26" t="s">
        <v>60</v>
      </c>
      <c r="GE9" s="26" t="s">
        <v>60</v>
      </c>
      <c r="GF9" s="26" t="s">
        <v>60</v>
      </c>
      <c r="GG9" s="26" t="s">
        <v>60</v>
      </c>
      <c r="GH9" s="26" t="s">
        <v>60</v>
      </c>
      <c r="GI9" s="26" t="s">
        <v>60</v>
      </c>
      <c r="GJ9" s="26" t="s">
        <v>60</v>
      </c>
      <c r="GK9" s="26" t="s">
        <v>60</v>
      </c>
      <c r="GL9" s="26" t="s">
        <v>60</v>
      </c>
      <c r="GM9" s="26" t="s">
        <v>60</v>
      </c>
      <c r="GN9" s="26" t="s">
        <v>60</v>
      </c>
      <c r="GO9" s="26" t="s">
        <v>60</v>
      </c>
      <c r="GP9" s="26" t="s">
        <v>60</v>
      </c>
      <c r="GQ9" s="26" t="s">
        <v>60</v>
      </c>
      <c r="GR9" s="26" t="s">
        <v>60</v>
      </c>
      <c r="GS9" s="26" t="s">
        <v>60</v>
      </c>
      <c r="GT9" s="26" t="s">
        <v>60</v>
      </c>
      <c r="GU9" s="26" t="s">
        <v>60</v>
      </c>
      <c r="GV9" s="26" t="s">
        <v>60</v>
      </c>
      <c r="GW9" s="26" t="s">
        <v>60</v>
      </c>
      <c r="GX9" s="26" t="s">
        <v>60</v>
      </c>
      <c r="GY9" s="26" t="s">
        <v>60</v>
      </c>
      <c r="GZ9" s="26" t="s">
        <v>60</v>
      </c>
      <c r="HA9" s="26" t="s">
        <v>60</v>
      </c>
      <c r="HB9" s="26" t="s">
        <v>60</v>
      </c>
      <c r="HC9" s="26" t="s">
        <v>60</v>
      </c>
      <c r="HD9" s="26" t="s">
        <v>60</v>
      </c>
      <c r="HE9" s="26" t="s">
        <v>60</v>
      </c>
      <c r="HF9" s="26" t="s">
        <v>60</v>
      </c>
      <c r="HG9" s="26" t="s">
        <v>60</v>
      </c>
      <c r="HH9" s="26" t="s">
        <v>60</v>
      </c>
      <c r="HI9" s="26" t="s">
        <v>60</v>
      </c>
      <c r="HJ9" s="26" t="s">
        <v>60</v>
      </c>
      <c r="HK9" s="26" t="s">
        <v>60</v>
      </c>
      <c r="HL9" s="26" t="s">
        <v>60</v>
      </c>
      <c r="HM9" s="26" t="s">
        <v>60</v>
      </c>
      <c r="HN9" s="26" t="s">
        <v>60</v>
      </c>
      <c r="HO9" s="26" t="s">
        <v>60</v>
      </c>
      <c r="HP9" s="26" t="s">
        <v>60</v>
      </c>
      <c r="HQ9" s="26" t="s">
        <v>60</v>
      </c>
      <c r="HR9" s="26" t="s">
        <v>60</v>
      </c>
      <c r="HS9" s="26" t="s">
        <v>60</v>
      </c>
      <c r="HT9" s="26" t="s">
        <v>60</v>
      </c>
      <c r="HU9" s="26" t="s">
        <v>60</v>
      </c>
      <c r="HV9" s="26" t="s">
        <v>60</v>
      </c>
      <c r="HW9" s="26" t="s">
        <v>60</v>
      </c>
      <c r="HX9" s="26" t="s">
        <v>60</v>
      </c>
      <c r="HY9" s="26" t="s">
        <v>60</v>
      </c>
      <c r="HZ9" s="26" t="s">
        <v>60</v>
      </c>
      <c r="IA9" s="26" t="s">
        <v>60</v>
      </c>
      <c r="IB9" s="26" t="s">
        <v>60</v>
      </c>
      <c r="IC9" s="26" t="s">
        <v>60</v>
      </c>
      <c r="ID9" s="26" t="s">
        <v>60</v>
      </c>
      <c r="IE9" s="26" t="s">
        <v>60</v>
      </c>
      <c r="IF9" s="26" t="s">
        <v>60</v>
      </c>
      <c r="IG9" s="26" t="s">
        <v>60</v>
      </c>
      <c r="IH9" s="26" t="s">
        <v>60</v>
      </c>
      <c r="II9" s="26" t="s">
        <v>60</v>
      </c>
      <c r="IJ9" s="26" t="s">
        <v>60</v>
      </c>
      <c r="IK9" s="26" t="s">
        <v>60</v>
      </c>
      <c r="IL9" s="26" t="s">
        <v>60</v>
      </c>
      <c r="IM9" s="26" t="s">
        <v>60</v>
      </c>
      <c r="IN9" s="26" t="s">
        <v>60</v>
      </c>
      <c r="IO9" s="26" t="s">
        <v>60</v>
      </c>
      <c r="IP9" s="26" t="s">
        <v>60</v>
      </c>
      <c r="IQ9" s="26" t="s">
        <v>60</v>
      </c>
      <c r="IR9" s="26" t="s">
        <v>60</v>
      </c>
      <c r="IS9" s="26" t="s">
        <v>60</v>
      </c>
      <c r="IT9" s="26" t="s">
        <v>60</v>
      </c>
      <c r="IU9" s="26" t="s">
        <v>60</v>
      </c>
      <c r="IV9" s="26" t="s">
        <v>60</v>
      </c>
      <c r="IW9" s="26" t="s">
        <v>60</v>
      </c>
    </row>
    <row r="10" spans="1:257" x14ac:dyDescent="0.25">
      <c r="A10" s="292" t="s">
        <v>13</v>
      </c>
      <c r="B10" s="292"/>
      <c r="C10" s="114">
        <f>SUM(C4:C9)</f>
        <v>400</v>
      </c>
      <c r="D10" s="122">
        <v>0</v>
      </c>
    </row>
    <row r="11" spans="1:257" ht="17.25" thickBot="1" x14ac:dyDescent="0.3"/>
    <row r="12" spans="1:257" ht="33" customHeight="1" thickTop="1" x14ac:dyDescent="0.25">
      <c r="A12" s="288" t="s">
        <v>108</v>
      </c>
      <c r="B12" s="289"/>
      <c r="C12" s="289"/>
      <c r="D12" s="136" t="s">
        <v>156</v>
      </c>
    </row>
    <row r="13" spans="1:257" ht="31.5" customHeight="1" x14ac:dyDescent="0.25">
      <c r="A13" s="137" t="s">
        <v>113</v>
      </c>
      <c r="B13" s="88" t="s">
        <v>85</v>
      </c>
      <c r="C13" s="88" t="s">
        <v>87</v>
      </c>
      <c r="D13" s="138" t="s">
        <v>158</v>
      </c>
    </row>
    <row r="14" spans="1:257" ht="14.25" customHeight="1" x14ac:dyDescent="0.25">
      <c r="A14" s="290" t="s">
        <v>40</v>
      </c>
      <c r="B14" s="57">
        <v>0</v>
      </c>
      <c r="C14" s="31">
        <v>5</v>
      </c>
      <c r="D14" s="116"/>
    </row>
    <row r="15" spans="1:257" ht="14.25" customHeight="1" x14ac:dyDescent="0.25">
      <c r="A15" s="291"/>
      <c r="B15" s="100" t="s">
        <v>82</v>
      </c>
      <c r="C15" s="31">
        <v>3</v>
      </c>
      <c r="D15" s="116"/>
    </row>
    <row r="16" spans="1:257" ht="14.25" customHeight="1" x14ac:dyDescent="0.25">
      <c r="A16" s="291"/>
      <c r="B16" s="100" t="s">
        <v>83</v>
      </c>
      <c r="C16" s="31">
        <v>2</v>
      </c>
      <c r="D16" s="116"/>
    </row>
    <row r="17" spans="1:4" ht="14.25" customHeight="1" x14ac:dyDescent="0.25">
      <c r="A17" s="291"/>
      <c r="B17" s="100" t="s">
        <v>84</v>
      </c>
      <c r="C17" s="31">
        <v>1</v>
      </c>
      <c r="D17" s="116">
        <v>1</v>
      </c>
    </row>
    <row r="18" spans="1:4" x14ac:dyDescent="0.25">
      <c r="A18" s="291"/>
      <c r="B18" s="118">
        <v>4.9000000000000002E-2</v>
      </c>
      <c r="C18" s="31">
        <v>0</v>
      </c>
      <c r="D18" s="116"/>
    </row>
    <row r="19" spans="1:4" ht="33" x14ac:dyDescent="0.25">
      <c r="A19" s="282" t="s">
        <v>41</v>
      </c>
      <c r="B19" s="119" t="s">
        <v>86</v>
      </c>
      <c r="C19" s="89" t="s">
        <v>87</v>
      </c>
      <c r="D19" s="139" t="s">
        <v>158</v>
      </c>
    </row>
    <row r="20" spans="1:4" x14ac:dyDescent="0.25">
      <c r="A20" s="282"/>
      <c r="B20" s="93">
        <v>0</v>
      </c>
      <c r="C20" s="91">
        <v>5</v>
      </c>
      <c r="D20" s="115"/>
    </row>
    <row r="21" spans="1:4" x14ac:dyDescent="0.25">
      <c r="A21" s="282"/>
      <c r="B21" s="90" t="s">
        <v>90</v>
      </c>
      <c r="C21" s="91">
        <v>3</v>
      </c>
      <c r="D21" s="115"/>
    </row>
    <row r="22" spans="1:4" x14ac:dyDescent="0.25">
      <c r="A22" s="282"/>
      <c r="B22" s="90" t="s">
        <v>89</v>
      </c>
      <c r="C22" s="91">
        <v>2</v>
      </c>
      <c r="D22" s="115"/>
    </row>
    <row r="23" spans="1:4" x14ac:dyDescent="0.25">
      <c r="A23" s="282"/>
      <c r="B23" s="90" t="s">
        <v>111</v>
      </c>
      <c r="C23" s="91">
        <v>0</v>
      </c>
      <c r="D23" s="115">
        <v>0</v>
      </c>
    </row>
    <row r="24" spans="1:4" ht="49.5" x14ac:dyDescent="0.25">
      <c r="A24" s="268" t="s">
        <v>42</v>
      </c>
      <c r="B24" s="88" t="s">
        <v>91</v>
      </c>
      <c r="C24" s="88" t="s">
        <v>87</v>
      </c>
      <c r="D24" s="138" t="s">
        <v>159</v>
      </c>
    </row>
    <row r="25" spans="1:4" x14ac:dyDescent="0.25">
      <c r="A25" s="268"/>
      <c r="B25" s="57">
        <v>0</v>
      </c>
      <c r="C25" s="31">
        <v>5</v>
      </c>
      <c r="D25" s="116"/>
    </row>
    <row r="26" spans="1:4" x14ac:dyDescent="0.25">
      <c r="A26" s="268"/>
      <c r="B26" s="100" t="s">
        <v>109</v>
      </c>
      <c r="C26" s="31">
        <v>3</v>
      </c>
      <c r="D26" s="116"/>
    </row>
    <row r="27" spans="1:4" x14ac:dyDescent="0.25">
      <c r="A27" s="268"/>
      <c r="B27" s="100" t="s">
        <v>112</v>
      </c>
      <c r="C27" s="31">
        <v>1</v>
      </c>
      <c r="D27" s="116">
        <v>1</v>
      </c>
    </row>
    <row r="28" spans="1:4" ht="33" x14ac:dyDescent="0.25">
      <c r="A28" s="269" t="s">
        <v>43</v>
      </c>
      <c r="B28" s="89" t="s">
        <v>92</v>
      </c>
      <c r="C28" s="89" t="s">
        <v>87</v>
      </c>
      <c r="D28" s="139" t="s">
        <v>160</v>
      </c>
    </row>
    <row r="29" spans="1:4" x14ac:dyDescent="0.25">
      <c r="A29" s="269"/>
      <c r="B29" s="93">
        <v>0</v>
      </c>
      <c r="C29" s="91">
        <v>5</v>
      </c>
      <c r="D29" s="115"/>
    </row>
    <row r="30" spans="1:4" x14ac:dyDescent="0.25">
      <c r="A30" s="269"/>
      <c r="B30" s="90" t="s">
        <v>82</v>
      </c>
      <c r="C30" s="91">
        <v>3</v>
      </c>
      <c r="D30" s="115"/>
    </row>
    <row r="31" spans="1:4" x14ac:dyDescent="0.25">
      <c r="A31" s="269"/>
      <c r="B31" s="90" t="s">
        <v>83</v>
      </c>
      <c r="C31" s="91">
        <v>2</v>
      </c>
      <c r="D31" s="115"/>
    </row>
    <row r="32" spans="1:4" x14ac:dyDescent="0.25">
      <c r="A32" s="269"/>
      <c r="B32" s="90" t="s">
        <v>84</v>
      </c>
      <c r="C32" s="91">
        <v>1</v>
      </c>
      <c r="D32" s="115">
        <v>1</v>
      </c>
    </row>
    <row r="33" spans="1:4" ht="33" x14ac:dyDescent="0.25">
      <c r="A33" s="272" t="s">
        <v>44</v>
      </c>
      <c r="B33" s="88" t="s">
        <v>92</v>
      </c>
      <c r="C33" s="88" t="s">
        <v>87</v>
      </c>
      <c r="D33" s="140" t="s">
        <v>161</v>
      </c>
    </row>
    <row r="34" spans="1:4" x14ac:dyDescent="0.25">
      <c r="A34" s="272"/>
      <c r="B34" s="57">
        <v>0</v>
      </c>
      <c r="C34" s="31">
        <v>5</v>
      </c>
      <c r="D34" s="116"/>
    </row>
    <row r="35" spans="1:4" x14ac:dyDescent="0.25">
      <c r="A35" s="272"/>
      <c r="B35" s="100" t="s">
        <v>82</v>
      </c>
      <c r="C35" s="31">
        <v>4</v>
      </c>
      <c r="D35" s="116"/>
    </row>
    <row r="36" spans="1:4" x14ac:dyDescent="0.25">
      <c r="A36" s="272"/>
      <c r="B36" s="100" t="s">
        <v>83</v>
      </c>
      <c r="C36" s="31">
        <v>3</v>
      </c>
      <c r="D36" s="116"/>
    </row>
    <row r="37" spans="1:4" x14ac:dyDescent="0.25">
      <c r="A37" s="272"/>
      <c r="B37" s="100" t="s">
        <v>84</v>
      </c>
      <c r="C37" s="31">
        <v>2</v>
      </c>
      <c r="D37" s="116"/>
    </row>
    <row r="38" spans="1:4" x14ac:dyDescent="0.25">
      <c r="A38" s="272"/>
      <c r="B38" s="118">
        <v>4.9000000000000002E-2</v>
      </c>
      <c r="C38" s="31">
        <v>0</v>
      </c>
      <c r="D38" s="116">
        <v>0</v>
      </c>
    </row>
    <row r="39" spans="1:4" ht="33" x14ac:dyDescent="0.25">
      <c r="A39" s="269" t="s">
        <v>45</v>
      </c>
      <c r="B39" s="89" t="s">
        <v>92</v>
      </c>
      <c r="C39" s="89" t="s">
        <v>87</v>
      </c>
      <c r="D39" s="141" t="s">
        <v>160</v>
      </c>
    </row>
    <row r="40" spans="1:4" x14ac:dyDescent="0.25">
      <c r="A40" s="269"/>
      <c r="B40" s="93">
        <v>0</v>
      </c>
      <c r="C40" s="91">
        <v>5</v>
      </c>
      <c r="D40" s="115"/>
    </row>
    <row r="41" spans="1:4" x14ac:dyDescent="0.25">
      <c r="A41" s="269"/>
      <c r="B41" s="90" t="s">
        <v>90</v>
      </c>
      <c r="C41" s="91">
        <v>4</v>
      </c>
      <c r="D41" s="115"/>
    </row>
    <row r="42" spans="1:4" x14ac:dyDescent="0.25">
      <c r="A42" s="269"/>
      <c r="B42" s="90" t="s">
        <v>89</v>
      </c>
      <c r="C42" s="91">
        <v>3</v>
      </c>
      <c r="D42" s="115"/>
    </row>
    <row r="43" spans="1:4" x14ac:dyDescent="0.25">
      <c r="A43" s="269"/>
      <c r="B43" s="90" t="s">
        <v>88</v>
      </c>
      <c r="C43" s="91">
        <v>1</v>
      </c>
      <c r="D43" s="115">
        <v>1</v>
      </c>
    </row>
    <row r="44" spans="1:4" x14ac:dyDescent="0.25">
      <c r="A44" s="268" t="s">
        <v>46</v>
      </c>
      <c r="B44" s="88" t="s">
        <v>163</v>
      </c>
      <c r="C44" s="88" t="s">
        <v>87</v>
      </c>
      <c r="D44" s="142" t="s">
        <v>162</v>
      </c>
    </row>
    <row r="45" spans="1:4" x14ac:dyDescent="0.25">
      <c r="A45" s="268"/>
      <c r="B45" s="57" t="s">
        <v>47</v>
      </c>
      <c r="C45" s="31">
        <v>20</v>
      </c>
      <c r="D45" s="116"/>
    </row>
    <row r="46" spans="1:4" x14ac:dyDescent="0.25">
      <c r="A46" s="268"/>
      <c r="B46" s="100" t="s">
        <v>61</v>
      </c>
      <c r="C46" s="31">
        <v>15</v>
      </c>
      <c r="D46" s="116"/>
    </row>
    <row r="47" spans="1:4" x14ac:dyDescent="0.25">
      <c r="A47" s="268"/>
      <c r="B47" s="100" t="s">
        <v>62</v>
      </c>
      <c r="C47" s="31">
        <v>10</v>
      </c>
      <c r="D47" s="116"/>
    </row>
    <row r="48" spans="1:4" x14ac:dyDescent="0.25">
      <c r="A48" s="268"/>
      <c r="B48" s="100" t="s">
        <v>93</v>
      </c>
      <c r="C48" s="31">
        <v>5</v>
      </c>
      <c r="D48" s="116"/>
    </row>
    <row r="49" spans="1:4" x14ac:dyDescent="0.25">
      <c r="A49" s="268"/>
      <c r="B49" s="100" t="s">
        <v>114</v>
      </c>
      <c r="C49" s="31">
        <v>3</v>
      </c>
      <c r="D49" s="116">
        <v>3</v>
      </c>
    </row>
    <row r="50" spans="1:4" ht="17.25" thickBot="1" x14ac:dyDescent="0.3">
      <c r="A50" s="270" t="s">
        <v>48</v>
      </c>
      <c r="B50" s="271"/>
      <c r="C50" s="130">
        <f>+C45+C40+C34+C29+C25+C20+C14</f>
        <v>50</v>
      </c>
      <c r="D50" s="131">
        <f>D17+D23+D27+D32+D38+D43+D49</f>
        <v>7</v>
      </c>
    </row>
    <row r="51" spans="1:4" ht="18" thickTop="1" thickBot="1" x14ac:dyDescent="0.3">
      <c r="A51" s="135"/>
      <c r="B51" s="111"/>
      <c r="C51" s="112"/>
      <c r="D51" s="112"/>
    </row>
    <row r="52" spans="1:4" s="58" customFormat="1" ht="17.25" thickTop="1" x14ac:dyDescent="0.25">
      <c r="A52" s="264" t="s">
        <v>50</v>
      </c>
      <c r="B52" s="265"/>
      <c r="C52" s="265"/>
      <c r="D52" s="266"/>
    </row>
    <row r="53" spans="1:4" s="58" customFormat="1" x14ac:dyDescent="0.25">
      <c r="A53" s="269" t="s">
        <v>40</v>
      </c>
      <c r="B53" s="117" t="s">
        <v>164</v>
      </c>
      <c r="C53" s="117" t="s">
        <v>87</v>
      </c>
      <c r="D53" s="123" t="s">
        <v>165</v>
      </c>
    </row>
    <row r="54" spans="1:4" x14ac:dyDescent="0.25">
      <c r="A54" s="269"/>
      <c r="B54" s="94" t="s">
        <v>49</v>
      </c>
      <c r="C54" s="95">
        <v>100</v>
      </c>
      <c r="D54" s="124"/>
    </row>
    <row r="55" spans="1:4" x14ac:dyDescent="0.25">
      <c r="A55" s="269"/>
      <c r="B55" s="94" t="s">
        <v>115</v>
      </c>
      <c r="C55" s="95">
        <v>80</v>
      </c>
      <c r="D55" s="124"/>
    </row>
    <row r="56" spans="1:4" ht="33" x14ac:dyDescent="0.25">
      <c r="A56" s="269"/>
      <c r="B56" s="94" t="s">
        <v>116</v>
      </c>
      <c r="C56" s="95">
        <v>60</v>
      </c>
      <c r="D56" s="124"/>
    </row>
    <row r="57" spans="1:4" ht="33" x14ac:dyDescent="0.25">
      <c r="A57" s="269"/>
      <c r="B57" s="94" t="s">
        <v>117</v>
      </c>
      <c r="C57" s="95">
        <v>50</v>
      </c>
      <c r="D57" s="124"/>
    </row>
    <row r="58" spans="1:4" ht="33" x14ac:dyDescent="0.25">
      <c r="A58" s="269"/>
      <c r="B58" s="94" t="s">
        <v>118</v>
      </c>
      <c r="C58" s="95">
        <v>30</v>
      </c>
      <c r="D58" s="124"/>
    </row>
    <row r="59" spans="1:4" ht="33" x14ac:dyDescent="0.25">
      <c r="A59" s="269"/>
      <c r="B59" s="94" t="s">
        <v>119</v>
      </c>
      <c r="C59" s="95">
        <v>5</v>
      </c>
      <c r="D59" s="124">
        <v>5</v>
      </c>
    </row>
    <row r="60" spans="1:4" x14ac:dyDescent="0.25">
      <c r="A60" s="268" t="s">
        <v>41</v>
      </c>
      <c r="B60" s="99" t="s">
        <v>164</v>
      </c>
      <c r="C60" s="99" t="s">
        <v>87</v>
      </c>
      <c r="D60" s="125" t="s">
        <v>168</v>
      </c>
    </row>
    <row r="61" spans="1:4" x14ac:dyDescent="0.25">
      <c r="A61" s="268"/>
      <c r="B61" s="59" t="s">
        <v>49</v>
      </c>
      <c r="C61" s="96">
        <v>10</v>
      </c>
      <c r="D61" s="126"/>
    </row>
    <row r="62" spans="1:4" ht="33" x14ac:dyDescent="0.25">
      <c r="A62" s="268"/>
      <c r="B62" s="59" t="s">
        <v>120</v>
      </c>
      <c r="C62" s="96">
        <v>7</v>
      </c>
      <c r="D62" s="126"/>
    </row>
    <row r="63" spans="1:4" ht="33" x14ac:dyDescent="0.25">
      <c r="A63" s="268"/>
      <c r="B63" s="59" t="s">
        <v>121</v>
      </c>
      <c r="C63" s="96">
        <v>5</v>
      </c>
      <c r="D63" s="126"/>
    </row>
    <row r="64" spans="1:4" ht="33" x14ac:dyDescent="0.25">
      <c r="A64" s="268"/>
      <c r="B64" s="59" t="s">
        <v>122</v>
      </c>
      <c r="C64" s="96">
        <v>3</v>
      </c>
      <c r="D64" s="126">
        <v>3</v>
      </c>
    </row>
    <row r="65" spans="1:4" x14ac:dyDescent="0.25">
      <c r="A65" s="269" t="s">
        <v>42</v>
      </c>
      <c r="B65" s="117" t="s">
        <v>164</v>
      </c>
      <c r="C65" s="117" t="s">
        <v>87</v>
      </c>
      <c r="D65" s="127" t="s">
        <v>167</v>
      </c>
    </row>
    <row r="66" spans="1:4" x14ac:dyDescent="0.25">
      <c r="A66" s="269"/>
      <c r="B66" s="94" t="s">
        <v>49</v>
      </c>
      <c r="C66" s="95">
        <v>10</v>
      </c>
      <c r="D66" s="124"/>
    </row>
    <row r="67" spans="1:4" ht="33" x14ac:dyDescent="0.25">
      <c r="A67" s="269"/>
      <c r="B67" s="94" t="s">
        <v>120</v>
      </c>
      <c r="C67" s="95">
        <v>7</v>
      </c>
      <c r="D67" s="124"/>
    </row>
    <row r="68" spans="1:4" ht="33" x14ac:dyDescent="0.25">
      <c r="A68" s="269"/>
      <c r="B68" s="94" t="s">
        <v>121</v>
      </c>
      <c r="C68" s="95">
        <v>5</v>
      </c>
      <c r="D68" s="124"/>
    </row>
    <row r="69" spans="1:4" ht="33" x14ac:dyDescent="0.25">
      <c r="A69" s="269"/>
      <c r="B69" s="94" t="s">
        <v>123</v>
      </c>
      <c r="C69" s="95">
        <v>3</v>
      </c>
      <c r="D69" s="124">
        <v>3</v>
      </c>
    </row>
    <row r="70" spans="1:4" x14ac:dyDescent="0.25">
      <c r="A70" s="272" t="s">
        <v>43</v>
      </c>
      <c r="B70" s="99" t="s">
        <v>164</v>
      </c>
      <c r="C70" s="99" t="s">
        <v>87</v>
      </c>
      <c r="D70" s="125" t="s">
        <v>166</v>
      </c>
    </row>
    <row r="71" spans="1:4" x14ac:dyDescent="0.25">
      <c r="A71" s="272"/>
      <c r="B71" s="59" t="s">
        <v>49</v>
      </c>
      <c r="C71" s="96">
        <v>10</v>
      </c>
      <c r="D71" s="126"/>
    </row>
    <row r="72" spans="1:4" ht="33" x14ac:dyDescent="0.25">
      <c r="A72" s="272"/>
      <c r="B72" s="59" t="s">
        <v>124</v>
      </c>
      <c r="C72" s="96">
        <v>8</v>
      </c>
      <c r="D72" s="126"/>
    </row>
    <row r="73" spans="1:4" ht="33" x14ac:dyDescent="0.25">
      <c r="A73" s="272"/>
      <c r="B73" s="59" t="s">
        <v>95</v>
      </c>
      <c r="C73" s="96">
        <v>6</v>
      </c>
      <c r="D73" s="126"/>
    </row>
    <row r="74" spans="1:4" ht="33" x14ac:dyDescent="0.25">
      <c r="A74" s="272"/>
      <c r="B74" s="59" t="s">
        <v>125</v>
      </c>
      <c r="C74" s="96">
        <v>4</v>
      </c>
      <c r="D74" s="126">
        <v>4</v>
      </c>
    </row>
    <row r="75" spans="1:4" x14ac:dyDescent="0.25">
      <c r="A75" s="269" t="s">
        <v>44</v>
      </c>
      <c r="B75" s="117" t="s">
        <v>164</v>
      </c>
      <c r="C75" s="117" t="s">
        <v>87</v>
      </c>
      <c r="D75" s="127" t="s">
        <v>166</v>
      </c>
    </row>
    <row r="76" spans="1:4" x14ac:dyDescent="0.25">
      <c r="A76" s="269"/>
      <c r="B76" s="94" t="s">
        <v>49</v>
      </c>
      <c r="C76" s="95">
        <v>10</v>
      </c>
      <c r="D76" s="124"/>
    </row>
    <row r="77" spans="1:4" ht="33" x14ac:dyDescent="0.25">
      <c r="A77" s="269"/>
      <c r="B77" s="94" t="s">
        <v>94</v>
      </c>
      <c r="C77" s="95">
        <v>8</v>
      </c>
      <c r="D77" s="124"/>
    </row>
    <row r="78" spans="1:4" ht="33" x14ac:dyDescent="0.25">
      <c r="A78" s="269"/>
      <c r="B78" s="94" t="s">
        <v>95</v>
      </c>
      <c r="C78" s="95">
        <v>6</v>
      </c>
      <c r="D78" s="124"/>
    </row>
    <row r="79" spans="1:4" ht="33" x14ac:dyDescent="0.25">
      <c r="A79" s="269"/>
      <c r="B79" s="94" t="s">
        <v>96</v>
      </c>
      <c r="C79" s="95">
        <v>4</v>
      </c>
      <c r="D79" s="124">
        <v>4</v>
      </c>
    </row>
    <row r="80" spans="1:4" x14ac:dyDescent="0.25">
      <c r="A80" s="272" t="s">
        <v>45</v>
      </c>
      <c r="B80" s="99" t="s">
        <v>164</v>
      </c>
      <c r="C80" s="99" t="s">
        <v>87</v>
      </c>
      <c r="D80" s="125" t="s">
        <v>166</v>
      </c>
    </row>
    <row r="81" spans="1:4" x14ac:dyDescent="0.25">
      <c r="A81" s="272"/>
      <c r="B81" s="59" t="s">
        <v>49</v>
      </c>
      <c r="C81" s="96">
        <v>10</v>
      </c>
      <c r="D81" s="126"/>
    </row>
    <row r="82" spans="1:4" ht="33" x14ac:dyDescent="0.25">
      <c r="A82" s="272"/>
      <c r="B82" s="59" t="s">
        <v>124</v>
      </c>
      <c r="C82" s="96">
        <v>8</v>
      </c>
      <c r="D82" s="126"/>
    </row>
    <row r="83" spans="1:4" ht="33" x14ac:dyDescent="0.25">
      <c r="A83" s="272"/>
      <c r="B83" s="59" t="s">
        <v>95</v>
      </c>
      <c r="C83" s="96">
        <v>6</v>
      </c>
      <c r="D83" s="126"/>
    </row>
    <row r="84" spans="1:4" ht="33" x14ac:dyDescent="0.25">
      <c r="A84" s="272"/>
      <c r="B84" s="59" t="s">
        <v>125</v>
      </c>
      <c r="C84" s="96">
        <v>4</v>
      </c>
      <c r="D84" s="126">
        <v>4</v>
      </c>
    </row>
    <row r="85" spans="1:4" ht="24.75" customHeight="1" thickBot="1" x14ac:dyDescent="0.3">
      <c r="A85" s="128" t="s">
        <v>48</v>
      </c>
      <c r="B85" s="129"/>
      <c r="C85" s="130">
        <f>+C81+C76+C71+C66+C61+C54</f>
        <v>150</v>
      </c>
      <c r="D85" s="131">
        <f>D59+D64+D69+D74+D79+D84</f>
        <v>23</v>
      </c>
    </row>
    <row r="86" spans="1:4" ht="18" thickTop="1" thickBot="1" x14ac:dyDescent="0.3"/>
    <row r="87" spans="1:4" ht="17.25" thickTop="1" x14ac:dyDescent="0.25">
      <c r="A87" s="258" t="s">
        <v>169</v>
      </c>
      <c r="B87" s="259"/>
      <c r="C87" s="259"/>
      <c r="D87" s="132">
        <f>D10</f>
        <v>0</v>
      </c>
    </row>
    <row r="88" spans="1:4" x14ac:dyDescent="0.25">
      <c r="A88" s="260" t="s">
        <v>170</v>
      </c>
      <c r="B88" s="261"/>
      <c r="C88" s="261"/>
      <c r="D88" s="133">
        <f>D85+D50</f>
        <v>30</v>
      </c>
    </row>
    <row r="89" spans="1:4" ht="17.25" thickBot="1" x14ac:dyDescent="0.3">
      <c r="A89" s="262" t="s">
        <v>171</v>
      </c>
      <c r="B89" s="263"/>
      <c r="C89" s="263"/>
      <c r="D89" s="134">
        <f>D87+D88</f>
        <v>30</v>
      </c>
    </row>
    <row r="90" spans="1:4" ht="17.25" thickTop="1" x14ac:dyDescent="0.25">
      <c r="D90" s="120"/>
    </row>
    <row r="91" spans="1:4" x14ac:dyDescent="0.25"/>
    <row r="92" spans="1:4" x14ac:dyDescent="0.25"/>
  </sheetData>
  <mergeCells count="30">
    <mergeCell ref="A24:A27"/>
    <mergeCell ref="A10:B10"/>
    <mergeCell ref="A9:B9"/>
    <mergeCell ref="A8:B8"/>
    <mergeCell ref="A19:A23"/>
    <mergeCell ref="A1:C1"/>
    <mergeCell ref="A2:C2"/>
    <mergeCell ref="A12:C12"/>
    <mergeCell ref="A14:A18"/>
    <mergeCell ref="A3:B3"/>
    <mergeCell ref="A4:B4"/>
    <mergeCell ref="A5:B5"/>
    <mergeCell ref="A6:B6"/>
    <mergeCell ref="A7:B7"/>
    <mergeCell ref="A87:C87"/>
    <mergeCell ref="A88:C88"/>
    <mergeCell ref="A89:C89"/>
    <mergeCell ref="A52:D52"/>
    <mergeCell ref="D1:D2"/>
    <mergeCell ref="A44:A49"/>
    <mergeCell ref="A53:A59"/>
    <mergeCell ref="A60:A64"/>
    <mergeCell ref="A65:A69"/>
    <mergeCell ref="A50:B50"/>
    <mergeCell ref="A33:A38"/>
    <mergeCell ref="A39:A43"/>
    <mergeCell ref="A70:A74"/>
    <mergeCell ref="A80:A84"/>
    <mergeCell ref="A75:A79"/>
    <mergeCell ref="A28:A32"/>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8"/>
  <sheetViews>
    <sheetView topLeftCell="A4" workbookViewId="0">
      <selection activeCell="C17" sqref="C17"/>
    </sheetView>
  </sheetViews>
  <sheetFormatPr baseColWidth="10" defaultColWidth="0" defaultRowHeight="16.5" zeroHeight="1" x14ac:dyDescent="0.3"/>
  <cols>
    <col min="1" max="1" width="90" style="44" customWidth="1"/>
    <col min="2" max="2" width="13" style="44" customWidth="1"/>
    <col min="3" max="3" width="23.42578125" style="53" bestFit="1" customWidth="1"/>
    <col min="4" max="4" width="0" style="44" hidden="1" customWidth="1"/>
    <col min="5" max="5" width="16.28515625" style="44" hidden="1" customWidth="1"/>
    <col min="6" max="6" width="15.140625" style="44" hidden="1" customWidth="1"/>
    <col min="7" max="16383" width="0" style="44" hidden="1"/>
    <col min="16384" max="16384" width="2.140625" style="44" customWidth="1"/>
  </cols>
  <sheetData>
    <row r="1" spans="1:11" s="1" customFormat="1" ht="35.25" customHeight="1" x14ac:dyDescent="0.25">
      <c r="A1" s="294" t="s">
        <v>35</v>
      </c>
      <c r="B1" s="396"/>
      <c r="C1" s="267" t="s">
        <v>155</v>
      </c>
    </row>
    <row r="2" spans="1:11" s="5" customFormat="1" ht="18" x14ac:dyDescent="0.25">
      <c r="A2" s="397" t="s">
        <v>15</v>
      </c>
      <c r="B2" s="317"/>
      <c r="C2" s="267"/>
    </row>
    <row r="3" spans="1:11" x14ac:dyDescent="0.3">
      <c r="A3" s="398" t="s">
        <v>0</v>
      </c>
      <c r="B3" s="399"/>
      <c r="C3" s="393" t="s">
        <v>214</v>
      </c>
    </row>
    <row r="4" spans="1:11" ht="15" customHeight="1" x14ac:dyDescent="0.3">
      <c r="A4" s="75" t="s">
        <v>1</v>
      </c>
      <c r="B4" s="76">
        <v>400</v>
      </c>
      <c r="C4" s="393"/>
    </row>
    <row r="5" spans="1:11" ht="55.5" customHeight="1" x14ac:dyDescent="0.3">
      <c r="A5" s="69" t="s">
        <v>149</v>
      </c>
      <c r="B5" s="14">
        <v>150</v>
      </c>
      <c r="C5" s="8" t="s">
        <v>215</v>
      </c>
      <c r="E5" s="54"/>
      <c r="F5" s="55"/>
    </row>
    <row r="6" spans="1:11" s="1" customFormat="1" ht="51.75" customHeight="1" x14ac:dyDescent="0.25">
      <c r="A6" s="69" t="s">
        <v>75</v>
      </c>
      <c r="B6" s="14">
        <v>150</v>
      </c>
      <c r="C6" s="8" t="s">
        <v>216</v>
      </c>
      <c r="D6" s="6"/>
      <c r="E6" s="6"/>
      <c r="F6" s="6"/>
      <c r="G6" s="6"/>
      <c r="H6" s="6"/>
      <c r="I6" s="6"/>
      <c r="J6" s="6"/>
      <c r="K6" s="6"/>
    </row>
    <row r="7" spans="1:11" s="1" customFormat="1" ht="36" customHeight="1" x14ac:dyDescent="0.25">
      <c r="A7" s="69" t="s">
        <v>150</v>
      </c>
      <c r="B7" s="14">
        <v>100</v>
      </c>
      <c r="C7" s="8" t="s">
        <v>217</v>
      </c>
      <c r="D7" s="6"/>
      <c r="E7" s="6"/>
      <c r="F7" s="6"/>
      <c r="G7" s="6"/>
      <c r="H7" s="6"/>
      <c r="I7" s="6"/>
      <c r="J7" s="6"/>
      <c r="K7" s="6"/>
    </row>
    <row r="8" spans="1:11" x14ac:dyDescent="0.3">
      <c r="A8" s="106" t="s">
        <v>3</v>
      </c>
      <c r="B8" s="193">
        <f>SUM(B5:B7)</f>
        <v>400</v>
      </c>
      <c r="C8" s="151">
        <v>400</v>
      </c>
    </row>
    <row r="9" spans="1:11" ht="10.5" customHeight="1" x14ac:dyDescent="0.3">
      <c r="A9" s="400"/>
      <c r="B9" s="401"/>
    </row>
    <row r="10" spans="1:11" x14ac:dyDescent="0.3">
      <c r="A10" s="394" t="s">
        <v>4</v>
      </c>
      <c r="B10" s="395"/>
      <c r="C10" s="395"/>
    </row>
    <row r="11" spans="1:11" ht="33.75" customHeight="1" x14ac:dyDescent="0.3">
      <c r="A11" s="350" t="s">
        <v>16</v>
      </c>
      <c r="B11" s="350"/>
      <c r="C11" s="151">
        <v>0</v>
      </c>
    </row>
    <row r="12" spans="1:11" ht="17.25" thickBot="1" x14ac:dyDescent="0.35"/>
    <row r="13" spans="1:11" ht="17.25" thickTop="1" x14ac:dyDescent="0.3">
      <c r="A13" s="258" t="s">
        <v>169</v>
      </c>
      <c r="B13" s="259"/>
      <c r="C13" s="146">
        <f>C8</f>
        <v>400</v>
      </c>
    </row>
    <row r="14" spans="1:11" x14ac:dyDescent="0.3">
      <c r="A14" s="260" t="s">
        <v>170</v>
      </c>
      <c r="B14" s="261"/>
      <c r="C14" s="147">
        <f>C11</f>
        <v>0</v>
      </c>
    </row>
    <row r="15" spans="1:11" ht="17.25" thickBot="1" x14ac:dyDescent="0.35">
      <c r="A15" s="262" t="s">
        <v>171</v>
      </c>
      <c r="B15" s="263"/>
      <c r="C15" s="148">
        <f>C13+C14</f>
        <v>400</v>
      </c>
    </row>
    <row r="16" spans="1:11" ht="17.25" thickTop="1" x14ac:dyDescent="0.3"/>
    <row r="17" x14ac:dyDescent="0.3"/>
    <row r="18" x14ac:dyDescent="0.3"/>
  </sheetData>
  <mergeCells count="11">
    <mergeCell ref="A14:B14"/>
    <mergeCell ref="A15:B15"/>
    <mergeCell ref="A11:B11"/>
    <mergeCell ref="C3:C4"/>
    <mergeCell ref="C1:C2"/>
    <mergeCell ref="A10:C10"/>
    <mergeCell ref="A13:B13"/>
    <mergeCell ref="A1:B1"/>
    <mergeCell ref="A2:B2"/>
    <mergeCell ref="A3:B3"/>
    <mergeCell ref="A9:B9"/>
  </mergeCells>
  <printOptions horizontalCentered="1" verticalCentered="1"/>
  <pageMargins left="0.70866141732283472" right="0.70866141732283472" top="0.74803149606299213" bottom="0.74803149606299213" header="0.31496062992125984" footer="0.31496062992125984"/>
  <pageSetup scale="8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W23"/>
  <sheetViews>
    <sheetView topLeftCell="A6" workbookViewId="0">
      <selection activeCell="C6" sqref="C6"/>
    </sheetView>
  </sheetViews>
  <sheetFormatPr baseColWidth="10" defaultColWidth="0" defaultRowHeight="16.5" zeroHeight="1" x14ac:dyDescent="0.3"/>
  <cols>
    <col min="1" max="1" width="89" style="51" customWidth="1"/>
    <col min="2" max="2" width="8.85546875" style="51" customWidth="1"/>
    <col min="3" max="3" width="23.42578125" style="53" bestFit="1" customWidth="1"/>
    <col min="4" max="4" width="12" style="78" customWidth="1"/>
    <col min="5" max="5" width="0" style="51" hidden="1" customWidth="1"/>
    <col min="6" max="6" width="16.28515625" style="51" hidden="1" customWidth="1"/>
    <col min="7" max="7" width="15.140625" style="51" hidden="1" customWidth="1"/>
    <col min="8" max="16384" width="0" style="51" hidden="1"/>
  </cols>
  <sheetData>
    <row r="1" spans="1:257" s="1" customFormat="1" ht="39" customHeight="1" x14ac:dyDescent="0.25">
      <c r="A1" s="294" t="s">
        <v>32</v>
      </c>
      <c r="B1" s="408"/>
      <c r="C1" s="267" t="s">
        <v>155</v>
      </c>
    </row>
    <row r="2" spans="1:257" s="5" customFormat="1" ht="18" x14ac:dyDescent="0.25">
      <c r="A2" s="397" t="s">
        <v>15</v>
      </c>
      <c r="B2" s="397"/>
      <c r="C2" s="267"/>
    </row>
    <row r="3" spans="1:257" x14ac:dyDescent="0.3">
      <c r="A3" s="409" t="s">
        <v>0</v>
      </c>
      <c r="B3" s="409"/>
      <c r="C3" s="404" t="s">
        <v>214</v>
      </c>
    </row>
    <row r="4" spans="1:257" ht="15" customHeight="1" x14ac:dyDescent="0.3">
      <c r="A4" s="81" t="s">
        <v>1</v>
      </c>
      <c r="B4" s="75">
        <v>400</v>
      </c>
      <c r="C4" s="405"/>
    </row>
    <row r="5" spans="1:257" ht="55.5" customHeight="1" x14ac:dyDescent="0.3">
      <c r="A5" s="102" t="s">
        <v>76</v>
      </c>
      <c r="B5" s="107">
        <v>50</v>
      </c>
      <c r="C5" s="8" t="s">
        <v>218</v>
      </c>
      <c r="F5" s="79"/>
      <c r="G5" s="80"/>
    </row>
    <row r="6" spans="1:257" s="1" customFormat="1" ht="59.25" customHeight="1" x14ac:dyDescent="0.25">
      <c r="A6" s="52" t="s">
        <v>152</v>
      </c>
      <c r="B6" s="107">
        <v>50</v>
      </c>
      <c r="C6" s="8" t="s">
        <v>219</v>
      </c>
      <c r="D6" s="6"/>
      <c r="E6" s="6"/>
      <c r="F6" s="6"/>
      <c r="G6" s="6"/>
      <c r="H6" s="6"/>
      <c r="I6" s="6"/>
      <c r="J6" s="6"/>
      <c r="K6" s="6"/>
      <c r="L6" s="6"/>
    </row>
    <row r="7" spans="1:257" s="1" customFormat="1" ht="45.75" customHeight="1" x14ac:dyDescent="0.25">
      <c r="A7" s="195" t="s">
        <v>151</v>
      </c>
      <c r="B7" s="8">
        <v>75</v>
      </c>
      <c r="C7" s="8" t="s">
        <v>220</v>
      </c>
      <c r="D7" s="194"/>
      <c r="E7" s="85" t="s">
        <v>77</v>
      </c>
      <c r="F7" s="85" t="s">
        <v>77</v>
      </c>
      <c r="G7" s="85" t="s">
        <v>77</v>
      </c>
      <c r="H7" s="85" t="s">
        <v>77</v>
      </c>
      <c r="I7" s="85" t="s">
        <v>77</v>
      </c>
      <c r="J7" s="85" t="s">
        <v>77</v>
      </c>
      <c r="K7" s="85" t="s">
        <v>77</v>
      </c>
      <c r="L7" s="85" t="s">
        <v>77</v>
      </c>
      <c r="M7" s="85" t="s">
        <v>77</v>
      </c>
      <c r="N7" s="85" t="s">
        <v>77</v>
      </c>
      <c r="O7" s="85" t="s">
        <v>77</v>
      </c>
      <c r="P7" s="85" t="s">
        <v>77</v>
      </c>
      <c r="Q7" s="85" t="s">
        <v>77</v>
      </c>
      <c r="R7" s="85" t="s">
        <v>77</v>
      </c>
      <c r="S7" s="85" t="s">
        <v>77</v>
      </c>
      <c r="T7" s="85" t="s">
        <v>77</v>
      </c>
      <c r="U7" s="85" t="s">
        <v>77</v>
      </c>
      <c r="V7" s="85" t="s">
        <v>77</v>
      </c>
      <c r="W7" s="85" t="s">
        <v>77</v>
      </c>
      <c r="X7" s="85" t="s">
        <v>77</v>
      </c>
      <c r="Y7" s="85" t="s">
        <v>77</v>
      </c>
      <c r="Z7" s="85" t="s">
        <v>77</v>
      </c>
      <c r="AA7" s="85" t="s">
        <v>77</v>
      </c>
      <c r="AB7" s="85" t="s">
        <v>77</v>
      </c>
      <c r="AC7" s="85" t="s">
        <v>77</v>
      </c>
      <c r="AD7" s="85" t="s">
        <v>77</v>
      </c>
      <c r="AE7" s="85" t="s">
        <v>77</v>
      </c>
      <c r="AF7" s="85" t="s">
        <v>77</v>
      </c>
      <c r="AG7" s="85" t="s">
        <v>77</v>
      </c>
      <c r="AH7" s="85" t="s">
        <v>77</v>
      </c>
      <c r="AI7" s="85" t="s">
        <v>77</v>
      </c>
      <c r="AJ7" s="85" t="s">
        <v>77</v>
      </c>
      <c r="AK7" s="85" t="s">
        <v>77</v>
      </c>
      <c r="AL7" s="85" t="s">
        <v>77</v>
      </c>
      <c r="AM7" s="85" t="s">
        <v>77</v>
      </c>
      <c r="AN7" s="85" t="s">
        <v>77</v>
      </c>
      <c r="AO7" s="85" t="s">
        <v>77</v>
      </c>
      <c r="AP7" s="85" t="s">
        <v>77</v>
      </c>
      <c r="AQ7" s="85" t="s">
        <v>77</v>
      </c>
      <c r="AR7" s="85" t="s">
        <v>77</v>
      </c>
      <c r="AS7" s="85" t="s">
        <v>77</v>
      </c>
      <c r="AT7" s="85" t="s">
        <v>77</v>
      </c>
      <c r="AU7" s="85" t="s">
        <v>77</v>
      </c>
      <c r="AV7" s="85" t="s">
        <v>77</v>
      </c>
      <c r="AW7" s="85" t="s">
        <v>77</v>
      </c>
      <c r="AX7" s="85" t="s">
        <v>77</v>
      </c>
      <c r="AY7" s="85" t="s">
        <v>77</v>
      </c>
      <c r="AZ7" s="85" t="s">
        <v>77</v>
      </c>
      <c r="BA7" s="85" t="s">
        <v>77</v>
      </c>
      <c r="BB7" s="85" t="s">
        <v>77</v>
      </c>
      <c r="BC7" s="85" t="s">
        <v>77</v>
      </c>
      <c r="BD7" s="85" t="s">
        <v>77</v>
      </c>
      <c r="BE7" s="85" t="s">
        <v>77</v>
      </c>
      <c r="BF7" s="85" t="s">
        <v>77</v>
      </c>
      <c r="BG7" s="85" t="s">
        <v>77</v>
      </c>
      <c r="BH7" s="85" t="s">
        <v>77</v>
      </c>
      <c r="BI7" s="85" t="s">
        <v>77</v>
      </c>
      <c r="BJ7" s="85" t="s">
        <v>77</v>
      </c>
      <c r="BK7" s="85" t="s">
        <v>77</v>
      </c>
      <c r="BL7" s="85" t="s">
        <v>77</v>
      </c>
      <c r="BM7" s="85" t="s">
        <v>77</v>
      </c>
      <c r="BN7" s="85" t="s">
        <v>77</v>
      </c>
      <c r="BO7" s="85" t="s">
        <v>77</v>
      </c>
      <c r="BP7" s="85" t="s">
        <v>77</v>
      </c>
      <c r="BQ7" s="85" t="s">
        <v>77</v>
      </c>
      <c r="BR7" s="85" t="s">
        <v>77</v>
      </c>
      <c r="BS7" s="85" t="s">
        <v>77</v>
      </c>
      <c r="BT7" s="85" t="s">
        <v>77</v>
      </c>
      <c r="BU7" s="85" t="s">
        <v>77</v>
      </c>
      <c r="BV7" s="85" t="s">
        <v>77</v>
      </c>
      <c r="BW7" s="85" t="s">
        <v>77</v>
      </c>
      <c r="BX7" s="85" t="s">
        <v>77</v>
      </c>
      <c r="BY7" s="85" t="s">
        <v>77</v>
      </c>
      <c r="BZ7" s="85" t="s">
        <v>77</v>
      </c>
      <c r="CA7" s="85" t="s">
        <v>77</v>
      </c>
      <c r="CB7" s="85" t="s">
        <v>77</v>
      </c>
      <c r="CC7" s="85" t="s">
        <v>77</v>
      </c>
      <c r="CD7" s="85" t="s">
        <v>77</v>
      </c>
      <c r="CE7" s="85" t="s">
        <v>77</v>
      </c>
      <c r="CF7" s="85" t="s">
        <v>77</v>
      </c>
      <c r="CG7" s="85" t="s">
        <v>77</v>
      </c>
      <c r="CH7" s="85" t="s">
        <v>77</v>
      </c>
      <c r="CI7" s="85" t="s">
        <v>77</v>
      </c>
      <c r="CJ7" s="85" t="s">
        <v>77</v>
      </c>
      <c r="CK7" s="85" t="s">
        <v>77</v>
      </c>
      <c r="CL7" s="85" t="s">
        <v>77</v>
      </c>
      <c r="CM7" s="85" t="s">
        <v>77</v>
      </c>
      <c r="CN7" s="85" t="s">
        <v>77</v>
      </c>
      <c r="CO7" s="85" t="s">
        <v>77</v>
      </c>
      <c r="CP7" s="85" t="s">
        <v>77</v>
      </c>
      <c r="CQ7" s="85" t="s">
        <v>77</v>
      </c>
      <c r="CR7" s="85" t="s">
        <v>77</v>
      </c>
      <c r="CS7" s="85" t="s">
        <v>77</v>
      </c>
      <c r="CT7" s="85" t="s">
        <v>77</v>
      </c>
      <c r="CU7" s="85" t="s">
        <v>77</v>
      </c>
      <c r="CV7" s="85" t="s">
        <v>77</v>
      </c>
      <c r="CW7" s="85" t="s">
        <v>77</v>
      </c>
      <c r="CX7" s="85" t="s">
        <v>77</v>
      </c>
      <c r="CY7" s="85" t="s">
        <v>77</v>
      </c>
      <c r="CZ7" s="85" t="s">
        <v>77</v>
      </c>
      <c r="DA7" s="85" t="s">
        <v>77</v>
      </c>
      <c r="DB7" s="85" t="s">
        <v>77</v>
      </c>
      <c r="DC7" s="85" t="s">
        <v>77</v>
      </c>
      <c r="DD7" s="85" t="s">
        <v>77</v>
      </c>
      <c r="DE7" s="85" t="s">
        <v>77</v>
      </c>
      <c r="DF7" s="85" t="s">
        <v>77</v>
      </c>
      <c r="DG7" s="85" t="s">
        <v>77</v>
      </c>
      <c r="DH7" s="85" t="s">
        <v>77</v>
      </c>
      <c r="DI7" s="85" t="s">
        <v>77</v>
      </c>
      <c r="DJ7" s="85" t="s">
        <v>77</v>
      </c>
      <c r="DK7" s="85" t="s">
        <v>77</v>
      </c>
      <c r="DL7" s="85" t="s">
        <v>77</v>
      </c>
      <c r="DM7" s="85" t="s">
        <v>77</v>
      </c>
      <c r="DN7" s="85" t="s">
        <v>77</v>
      </c>
      <c r="DO7" s="85" t="s">
        <v>77</v>
      </c>
      <c r="DP7" s="85" t="s">
        <v>77</v>
      </c>
      <c r="DQ7" s="85" t="s">
        <v>77</v>
      </c>
      <c r="DR7" s="85" t="s">
        <v>77</v>
      </c>
      <c r="DS7" s="85" t="s">
        <v>77</v>
      </c>
      <c r="DT7" s="85" t="s">
        <v>77</v>
      </c>
      <c r="DU7" s="85" t="s">
        <v>77</v>
      </c>
      <c r="DV7" s="85" t="s">
        <v>77</v>
      </c>
      <c r="DW7" s="85" t="s">
        <v>77</v>
      </c>
      <c r="DX7" s="85" t="s">
        <v>77</v>
      </c>
      <c r="DY7" s="85" t="s">
        <v>77</v>
      </c>
      <c r="DZ7" s="85" t="s">
        <v>77</v>
      </c>
      <c r="EA7" s="85" t="s">
        <v>77</v>
      </c>
      <c r="EB7" s="85" t="s">
        <v>77</v>
      </c>
      <c r="EC7" s="85" t="s">
        <v>77</v>
      </c>
      <c r="ED7" s="85" t="s">
        <v>77</v>
      </c>
      <c r="EE7" s="85" t="s">
        <v>77</v>
      </c>
      <c r="EF7" s="85" t="s">
        <v>77</v>
      </c>
      <c r="EG7" s="85" t="s">
        <v>77</v>
      </c>
      <c r="EH7" s="85" t="s">
        <v>77</v>
      </c>
      <c r="EI7" s="85" t="s">
        <v>77</v>
      </c>
      <c r="EJ7" s="85" t="s">
        <v>77</v>
      </c>
      <c r="EK7" s="85" t="s">
        <v>77</v>
      </c>
      <c r="EL7" s="85" t="s">
        <v>77</v>
      </c>
      <c r="EM7" s="85" t="s">
        <v>77</v>
      </c>
      <c r="EN7" s="85" t="s">
        <v>77</v>
      </c>
      <c r="EO7" s="85" t="s">
        <v>77</v>
      </c>
      <c r="EP7" s="85" t="s">
        <v>77</v>
      </c>
      <c r="EQ7" s="85" t="s">
        <v>77</v>
      </c>
      <c r="ER7" s="85" t="s">
        <v>77</v>
      </c>
      <c r="ES7" s="85" t="s">
        <v>77</v>
      </c>
      <c r="ET7" s="85" t="s">
        <v>77</v>
      </c>
      <c r="EU7" s="85" t="s">
        <v>77</v>
      </c>
      <c r="EV7" s="85" t="s">
        <v>77</v>
      </c>
      <c r="EW7" s="85" t="s">
        <v>77</v>
      </c>
      <c r="EX7" s="85" t="s">
        <v>77</v>
      </c>
      <c r="EY7" s="85" t="s">
        <v>77</v>
      </c>
      <c r="EZ7" s="85" t="s">
        <v>77</v>
      </c>
      <c r="FA7" s="85" t="s">
        <v>77</v>
      </c>
      <c r="FB7" s="85" t="s">
        <v>77</v>
      </c>
      <c r="FC7" s="85" t="s">
        <v>77</v>
      </c>
      <c r="FD7" s="85" t="s">
        <v>77</v>
      </c>
      <c r="FE7" s="85" t="s">
        <v>77</v>
      </c>
      <c r="FF7" s="85" t="s">
        <v>77</v>
      </c>
      <c r="FG7" s="85" t="s">
        <v>77</v>
      </c>
      <c r="FH7" s="85" t="s">
        <v>77</v>
      </c>
      <c r="FI7" s="85" t="s">
        <v>77</v>
      </c>
      <c r="FJ7" s="85" t="s">
        <v>77</v>
      </c>
      <c r="FK7" s="85" t="s">
        <v>77</v>
      </c>
      <c r="FL7" s="85" t="s">
        <v>77</v>
      </c>
      <c r="FM7" s="85" t="s">
        <v>77</v>
      </c>
      <c r="FN7" s="85" t="s">
        <v>77</v>
      </c>
      <c r="FO7" s="85" t="s">
        <v>77</v>
      </c>
      <c r="FP7" s="85" t="s">
        <v>77</v>
      </c>
      <c r="FQ7" s="85" t="s">
        <v>77</v>
      </c>
      <c r="FR7" s="85" t="s">
        <v>77</v>
      </c>
      <c r="FS7" s="85" t="s">
        <v>77</v>
      </c>
      <c r="FT7" s="85" t="s">
        <v>77</v>
      </c>
      <c r="FU7" s="85" t="s">
        <v>77</v>
      </c>
      <c r="FV7" s="85" t="s">
        <v>77</v>
      </c>
      <c r="FW7" s="85" t="s">
        <v>77</v>
      </c>
      <c r="FX7" s="85" t="s">
        <v>77</v>
      </c>
      <c r="FY7" s="85" t="s">
        <v>77</v>
      </c>
      <c r="FZ7" s="85" t="s">
        <v>77</v>
      </c>
      <c r="GA7" s="85" t="s">
        <v>77</v>
      </c>
      <c r="GB7" s="85" t="s">
        <v>77</v>
      </c>
      <c r="GC7" s="85" t="s">
        <v>77</v>
      </c>
      <c r="GD7" s="85" t="s">
        <v>77</v>
      </c>
      <c r="GE7" s="85" t="s">
        <v>77</v>
      </c>
      <c r="GF7" s="85" t="s">
        <v>77</v>
      </c>
      <c r="GG7" s="85" t="s">
        <v>77</v>
      </c>
      <c r="GH7" s="85" t="s">
        <v>77</v>
      </c>
      <c r="GI7" s="85" t="s">
        <v>77</v>
      </c>
      <c r="GJ7" s="85" t="s">
        <v>77</v>
      </c>
      <c r="GK7" s="85" t="s">
        <v>77</v>
      </c>
      <c r="GL7" s="85" t="s">
        <v>77</v>
      </c>
      <c r="GM7" s="85" t="s">
        <v>77</v>
      </c>
      <c r="GN7" s="85" t="s">
        <v>77</v>
      </c>
      <c r="GO7" s="85" t="s">
        <v>77</v>
      </c>
      <c r="GP7" s="85" t="s">
        <v>77</v>
      </c>
      <c r="GQ7" s="85" t="s">
        <v>77</v>
      </c>
      <c r="GR7" s="85" t="s">
        <v>77</v>
      </c>
      <c r="GS7" s="85" t="s">
        <v>77</v>
      </c>
      <c r="GT7" s="85" t="s">
        <v>77</v>
      </c>
      <c r="GU7" s="85" t="s">
        <v>77</v>
      </c>
      <c r="GV7" s="85" t="s">
        <v>77</v>
      </c>
      <c r="GW7" s="85" t="s">
        <v>77</v>
      </c>
      <c r="GX7" s="85" t="s">
        <v>77</v>
      </c>
      <c r="GY7" s="85" t="s">
        <v>77</v>
      </c>
      <c r="GZ7" s="85" t="s">
        <v>77</v>
      </c>
      <c r="HA7" s="85" t="s">
        <v>77</v>
      </c>
      <c r="HB7" s="85" t="s">
        <v>77</v>
      </c>
      <c r="HC7" s="85" t="s">
        <v>77</v>
      </c>
      <c r="HD7" s="85" t="s">
        <v>77</v>
      </c>
      <c r="HE7" s="85" t="s">
        <v>77</v>
      </c>
      <c r="HF7" s="85" t="s">
        <v>77</v>
      </c>
      <c r="HG7" s="85" t="s">
        <v>77</v>
      </c>
      <c r="HH7" s="85" t="s">
        <v>77</v>
      </c>
      <c r="HI7" s="85" t="s">
        <v>77</v>
      </c>
      <c r="HJ7" s="85" t="s">
        <v>77</v>
      </c>
      <c r="HK7" s="85" t="s">
        <v>77</v>
      </c>
      <c r="HL7" s="85" t="s">
        <v>77</v>
      </c>
      <c r="HM7" s="85" t="s">
        <v>77</v>
      </c>
      <c r="HN7" s="85" t="s">
        <v>77</v>
      </c>
      <c r="HO7" s="85" t="s">
        <v>77</v>
      </c>
      <c r="HP7" s="85" t="s">
        <v>77</v>
      </c>
      <c r="HQ7" s="85" t="s">
        <v>77</v>
      </c>
      <c r="HR7" s="85" t="s">
        <v>77</v>
      </c>
      <c r="HS7" s="85" t="s">
        <v>77</v>
      </c>
      <c r="HT7" s="85" t="s">
        <v>77</v>
      </c>
      <c r="HU7" s="85" t="s">
        <v>77</v>
      </c>
      <c r="HV7" s="85" t="s">
        <v>77</v>
      </c>
      <c r="HW7" s="85" t="s">
        <v>77</v>
      </c>
      <c r="HX7" s="85" t="s">
        <v>77</v>
      </c>
      <c r="HY7" s="85" t="s">
        <v>77</v>
      </c>
      <c r="HZ7" s="85" t="s">
        <v>77</v>
      </c>
      <c r="IA7" s="85" t="s">
        <v>77</v>
      </c>
      <c r="IB7" s="85" t="s">
        <v>77</v>
      </c>
      <c r="IC7" s="85" t="s">
        <v>77</v>
      </c>
      <c r="ID7" s="85" t="s">
        <v>77</v>
      </c>
      <c r="IE7" s="85" t="s">
        <v>77</v>
      </c>
      <c r="IF7" s="85" t="s">
        <v>77</v>
      </c>
      <c r="IG7" s="85" t="s">
        <v>77</v>
      </c>
      <c r="IH7" s="85" t="s">
        <v>77</v>
      </c>
      <c r="II7" s="85" t="s">
        <v>77</v>
      </c>
      <c r="IJ7" s="85" t="s">
        <v>77</v>
      </c>
      <c r="IK7" s="85" t="s">
        <v>77</v>
      </c>
      <c r="IL7" s="85" t="s">
        <v>77</v>
      </c>
      <c r="IM7" s="85" t="s">
        <v>77</v>
      </c>
      <c r="IN7" s="85" t="s">
        <v>77</v>
      </c>
      <c r="IO7" s="85" t="s">
        <v>77</v>
      </c>
      <c r="IP7" s="85" t="s">
        <v>77</v>
      </c>
      <c r="IQ7" s="85" t="s">
        <v>77</v>
      </c>
      <c r="IR7" s="85" t="s">
        <v>77</v>
      </c>
      <c r="IS7" s="85" t="s">
        <v>77</v>
      </c>
      <c r="IT7" s="85" t="s">
        <v>77</v>
      </c>
      <c r="IU7" s="85" t="s">
        <v>77</v>
      </c>
      <c r="IV7" s="85" t="s">
        <v>77</v>
      </c>
      <c r="IW7" s="85" t="s">
        <v>77</v>
      </c>
    </row>
    <row r="8" spans="1:257" s="1" customFormat="1" ht="33.75" customHeight="1" x14ac:dyDescent="0.25">
      <c r="A8" s="195" t="s">
        <v>153</v>
      </c>
      <c r="B8" s="8">
        <v>150</v>
      </c>
      <c r="C8" s="8" t="s">
        <v>220</v>
      </c>
      <c r="D8" s="194"/>
      <c r="E8" s="85" t="s">
        <v>78</v>
      </c>
      <c r="F8" s="85" t="s">
        <v>78</v>
      </c>
      <c r="G8" s="85" t="s">
        <v>78</v>
      </c>
      <c r="H8" s="85" t="s">
        <v>78</v>
      </c>
      <c r="I8" s="85" t="s">
        <v>78</v>
      </c>
      <c r="J8" s="85" t="s">
        <v>78</v>
      </c>
      <c r="K8" s="85" t="s">
        <v>78</v>
      </c>
      <c r="L8" s="85" t="s">
        <v>78</v>
      </c>
      <c r="M8" s="85" t="s">
        <v>78</v>
      </c>
      <c r="N8" s="85" t="s">
        <v>78</v>
      </c>
      <c r="O8" s="85" t="s">
        <v>78</v>
      </c>
      <c r="P8" s="85" t="s">
        <v>78</v>
      </c>
      <c r="Q8" s="85" t="s">
        <v>78</v>
      </c>
      <c r="R8" s="85" t="s">
        <v>78</v>
      </c>
      <c r="S8" s="85" t="s">
        <v>78</v>
      </c>
      <c r="T8" s="85" t="s">
        <v>78</v>
      </c>
      <c r="U8" s="85" t="s">
        <v>78</v>
      </c>
      <c r="V8" s="85" t="s">
        <v>78</v>
      </c>
      <c r="W8" s="85" t="s">
        <v>78</v>
      </c>
      <c r="X8" s="85" t="s">
        <v>78</v>
      </c>
      <c r="Y8" s="85" t="s">
        <v>78</v>
      </c>
      <c r="Z8" s="85" t="s">
        <v>78</v>
      </c>
      <c r="AA8" s="85" t="s">
        <v>78</v>
      </c>
      <c r="AB8" s="85" t="s">
        <v>78</v>
      </c>
      <c r="AC8" s="85" t="s">
        <v>78</v>
      </c>
      <c r="AD8" s="85" t="s">
        <v>78</v>
      </c>
      <c r="AE8" s="85" t="s">
        <v>78</v>
      </c>
      <c r="AF8" s="85" t="s">
        <v>78</v>
      </c>
      <c r="AG8" s="85" t="s">
        <v>78</v>
      </c>
      <c r="AH8" s="85" t="s">
        <v>78</v>
      </c>
      <c r="AI8" s="85" t="s">
        <v>78</v>
      </c>
      <c r="AJ8" s="85" t="s">
        <v>78</v>
      </c>
      <c r="AK8" s="85" t="s">
        <v>78</v>
      </c>
      <c r="AL8" s="85" t="s">
        <v>78</v>
      </c>
      <c r="AM8" s="85" t="s">
        <v>78</v>
      </c>
      <c r="AN8" s="85" t="s">
        <v>78</v>
      </c>
      <c r="AO8" s="85" t="s">
        <v>78</v>
      </c>
      <c r="AP8" s="85" t="s">
        <v>78</v>
      </c>
      <c r="AQ8" s="85" t="s">
        <v>78</v>
      </c>
      <c r="AR8" s="85" t="s">
        <v>78</v>
      </c>
      <c r="AS8" s="85" t="s">
        <v>78</v>
      </c>
      <c r="AT8" s="85" t="s">
        <v>78</v>
      </c>
      <c r="AU8" s="85" t="s">
        <v>78</v>
      </c>
      <c r="AV8" s="85" t="s">
        <v>78</v>
      </c>
      <c r="AW8" s="85" t="s">
        <v>78</v>
      </c>
      <c r="AX8" s="85" t="s">
        <v>78</v>
      </c>
      <c r="AY8" s="85" t="s">
        <v>78</v>
      </c>
      <c r="AZ8" s="85" t="s">
        <v>78</v>
      </c>
      <c r="BA8" s="85" t="s">
        <v>78</v>
      </c>
      <c r="BB8" s="85" t="s">
        <v>78</v>
      </c>
      <c r="BC8" s="85" t="s">
        <v>78</v>
      </c>
      <c r="BD8" s="85" t="s">
        <v>78</v>
      </c>
      <c r="BE8" s="85" t="s">
        <v>78</v>
      </c>
      <c r="BF8" s="85" t="s">
        <v>78</v>
      </c>
      <c r="BG8" s="85" t="s">
        <v>78</v>
      </c>
      <c r="BH8" s="85" t="s">
        <v>78</v>
      </c>
      <c r="BI8" s="85" t="s">
        <v>78</v>
      </c>
      <c r="BJ8" s="85" t="s">
        <v>78</v>
      </c>
      <c r="BK8" s="85" t="s">
        <v>78</v>
      </c>
      <c r="BL8" s="85" t="s">
        <v>78</v>
      </c>
      <c r="BM8" s="85" t="s">
        <v>78</v>
      </c>
      <c r="BN8" s="85" t="s">
        <v>78</v>
      </c>
      <c r="BO8" s="85" t="s">
        <v>78</v>
      </c>
      <c r="BP8" s="85" t="s">
        <v>78</v>
      </c>
      <c r="BQ8" s="85" t="s">
        <v>78</v>
      </c>
      <c r="BR8" s="85" t="s">
        <v>78</v>
      </c>
      <c r="BS8" s="85" t="s">
        <v>78</v>
      </c>
      <c r="BT8" s="85" t="s">
        <v>78</v>
      </c>
      <c r="BU8" s="85" t="s">
        <v>78</v>
      </c>
      <c r="BV8" s="85" t="s">
        <v>78</v>
      </c>
      <c r="BW8" s="85" t="s">
        <v>78</v>
      </c>
      <c r="BX8" s="85" t="s">
        <v>78</v>
      </c>
      <c r="BY8" s="85" t="s">
        <v>78</v>
      </c>
      <c r="BZ8" s="85" t="s">
        <v>78</v>
      </c>
      <c r="CA8" s="85" t="s">
        <v>78</v>
      </c>
      <c r="CB8" s="85" t="s">
        <v>78</v>
      </c>
      <c r="CC8" s="85" t="s">
        <v>78</v>
      </c>
      <c r="CD8" s="85" t="s">
        <v>78</v>
      </c>
      <c r="CE8" s="85" t="s">
        <v>78</v>
      </c>
      <c r="CF8" s="85" t="s">
        <v>78</v>
      </c>
      <c r="CG8" s="85" t="s">
        <v>78</v>
      </c>
      <c r="CH8" s="85" t="s">
        <v>78</v>
      </c>
      <c r="CI8" s="85" t="s">
        <v>78</v>
      </c>
      <c r="CJ8" s="85" t="s">
        <v>78</v>
      </c>
      <c r="CK8" s="85" t="s">
        <v>78</v>
      </c>
      <c r="CL8" s="85" t="s">
        <v>78</v>
      </c>
      <c r="CM8" s="85" t="s">
        <v>78</v>
      </c>
      <c r="CN8" s="85" t="s">
        <v>78</v>
      </c>
      <c r="CO8" s="85" t="s">
        <v>78</v>
      </c>
      <c r="CP8" s="85" t="s">
        <v>78</v>
      </c>
      <c r="CQ8" s="85" t="s">
        <v>78</v>
      </c>
      <c r="CR8" s="85" t="s">
        <v>78</v>
      </c>
      <c r="CS8" s="85" t="s">
        <v>78</v>
      </c>
      <c r="CT8" s="85" t="s">
        <v>78</v>
      </c>
      <c r="CU8" s="85" t="s">
        <v>78</v>
      </c>
      <c r="CV8" s="85" t="s">
        <v>78</v>
      </c>
      <c r="CW8" s="85" t="s">
        <v>78</v>
      </c>
      <c r="CX8" s="85" t="s">
        <v>78</v>
      </c>
      <c r="CY8" s="85" t="s">
        <v>78</v>
      </c>
      <c r="CZ8" s="85" t="s">
        <v>78</v>
      </c>
      <c r="DA8" s="85" t="s">
        <v>78</v>
      </c>
      <c r="DB8" s="85" t="s">
        <v>78</v>
      </c>
      <c r="DC8" s="85" t="s">
        <v>78</v>
      </c>
      <c r="DD8" s="85" t="s">
        <v>78</v>
      </c>
      <c r="DE8" s="85" t="s">
        <v>78</v>
      </c>
      <c r="DF8" s="85" t="s">
        <v>78</v>
      </c>
      <c r="DG8" s="85" t="s">
        <v>78</v>
      </c>
      <c r="DH8" s="85" t="s">
        <v>78</v>
      </c>
      <c r="DI8" s="85" t="s">
        <v>78</v>
      </c>
      <c r="DJ8" s="85" t="s">
        <v>78</v>
      </c>
      <c r="DK8" s="85" t="s">
        <v>78</v>
      </c>
      <c r="DL8" s="85" t="s">
        <v>78</v>
      </c>
      <c r="DM8" s="85" t="s">
        <v>78</v>
      </c>
      <c r="DN8" s="85" t="s">
        <v>78</v>
      </c>
      <c r="DO8" s="85" t="s">
        <v>78</v>
      </c>
      <c r="DP8" s="85" t="s">
        <v>78</v>
      </c>
      <c r="DQ8" s="85" t="s">
        <v>78</v>
      </c>
      <c r="DR8" s="85" t="s">
        <v>78</v>
      </c>
      <c r="DS8" s="85" t="s">
        <v>78</v>
      </c>
      <c r="DT8" s="85" t="s">
        <v>78</v>
      </c>
      <c r="DU8" s="85" t="s">
        <v>78</v>
      </c>
      <c r="DV8" s="85" t="s">
        <v>78</v>
      </c>
      <c r="DW8" s="85" t="s">
        <v>78</v>
      </c>
      <c r="DX8" s="85" t="s">
        <v>78</v>
      </c>
      <c r="DY8" s="85" t="s">
        <v>78</v>
      </c>
      <c r="DZ8" s="85" t="s">
        <v>78</v>
      </c>
      <c r="EA8" s="85" t="s">
        <v>78</v>
      </c>
      <c r="EB8" s="85" t="s">
        <v>78</v>
      </c>
      <c r="EC8" s="85" t="s">
        <v>78</v>
      </c>
      <c r="ED8" s="85" t="s">
        <v>78</v>
      </c>
      <c r="EE8" s="85" t="s">
        <v>78</v>
      </c>
      <c r="EF8" s="85" t="s">
        <v>78</v>
      </c>
      <c r="EG8" s="85" t="s">
        <v>78</v>
      </c>
      <c r="EH8" s="85" t="s">
        <v>78</v>
      </c>
      <c r="EI8" s="85" t="s">
        <v>78</v>
      </c>
      <c r="EJ8" s="85" t="s">
        <v>78</v>
      </c>
      <c r="EK8" s="85" t="s">
        <v>78</v>
      </c>
      <c r="EL8" s="85" t="s">
        <v>78</v>
      </c>
      <c r="EM8" s="85" t="s">
        <v>78</v>
      </c>
      <c r="EN8" s="85" t="s">
        <v>78</v>
      </c>
      <c r="EO8" s="85" t="s">
        <v>78</v>
      </c>
      <c r="EP8" s="85" t="s">
        <v>78</v>
      </c>
      <c r="EQ8" s="85" t="s">
        <v>78</v>
      </c>
      <c r="ER8" s="85" t="s">
        <v>78</v>
      </c>
      <c r="ES8" s="85" t="s">
        <v>78</v>
      </c>
      <c r="ET8" s="85" t="s">
        <v>78</v>
      </c>
      <c r="EU8" s="85" t="s">
        <v>78</v>
      </c>
      <c r="EV8" s="85" t="s">
        <v>78</v>
      </c>
      <c r="EW8" s="85" t="s">
        <v>78</v>
      </c>
      <c r="EX8" s="85" t="s">
        <v>78</v>
      </c>
      <c r="EY8" s="85" t="s">
        <v>78</v>
      </c>
      <c r="EZ8" s="85" t="s">
        <v>78</v>
      </c>
      <c r="FA8" s="85" t="s">
        <v>78</v>
      </c>
      <c r="FB8" s="85" t="s">
        <v>78</v>
      </c>
      <c r="FC8" s="85" t="s">
        <v>78</v>
      </c>
      <c r="FD8" s="85" t="s">
        <v>78</v>
      </c>
      <c r="FE8" s="85" t="s">
        <v>78</v>
      </c>
      <c r="FF8" s="85" t="s">
        <v>78</v>
      </c>
      <c r="FG8" s="85" t="s">
        <v>78</v>
      </c>
      <c r="FH8" s="85" t="s">
        <v>78</v>
      </c>
      <c r="FI8" s="85" t="s">
        <v>78</v>
      </c>
      <c r="FJ8" s="85" t="s">
        <v>78</v>
      </c>
      <c r="FK8" s="85" t="s">
        <v>78</v>
      </c>
      <c r="FL8" s="85" t="s">
        <v>78</v>
      </c>
      <c r="FM8" s="85" t="s">
        <v>78</v>
      </c>
      <c r="FN8" s="85" t="s">
        <v>78</v>
      </c>
      <c r="FO8" s="85" t="s">
        <v>78</v>
      </c>
      <c r="FP8" s="85" t="s">
        <v>78</v>
      </c>
      <c r="FQ8" s="85" t="s">
        <v>78</v>
      </c>
      <c r="FR8" s="85" t="s">
        <v>78</v>
      </c>
      <c r="FS8" s="85" t="s">
        <v>78</v>
      </c>
      <c r="FT8" s="85" t="s">
        <v>78</v>
      </c>
      <c r="FU8" s="85" t="s">
        <v>78</v>
      </c>
      <c r="FV8" s="85" t="s">
        <v>78</v>
      </c>
      <c r="FW8" s="85" t="s">
        <v>78</v>
      </c>
      <c r="FX8" s="85" t="s">
        <v>78</v>
      </c>
      <c r="FY8" s="85" t="s">
        <v>78</v>
      </c>
      <c r="FZ8" s="85" t="s">
        <v>78</v>
      </c>
      <c r="GA8" s="85" t="s">
        <v>78</v>
      </c>
      <c r="GB8" s="85" t="s">
        <v>78</v>
      </c>
      <c r="GC8" s="85" t="s">
        <v>78</v>
      </c>
      <c r="GD8" s="85" t="s">
        <v>78</v>
      </c>
      <c r="GE8" s="85" t="s">
        <v>78</v>
      </c>
      <c r="GF8" s="85" t="s">
        <v>78</v>
      </c>
      <c r="GG8" s="85" t="s">
        <v>78</v>
      </c>
      <c r="GH8" s="85" t="s">
        <v>78</v>
      </c>
      <c r="GI8" s="85" t="s">
        <v>78</v>
      </c>
      <c r="GJ8" s="85" t="s">
        <v>78</v>
      </c>
      <c r="GK8" s="85" t="s">
        <v>78</v>
      </c>
      <c r="GL8" s="85" t="s">
        <v>78</v>
      </c>
      <c r="GM8" s="85" t="s">
        <v>78</v>
      </c>
      <c r="GN8" s="85" t="s">
        <v>78</v>
      </c>
      <c r="GO8" s="85" t="s">
        <v>78</v>
      </c>
      <c r="GP8" s="85" t="s">
        <v>78</v>
      </c>
      <c r="GQ8" s="85" t="s">
        <v>78</v>
      </c>
      <c r="GR8" s="85" t="s">
        <v>78</v>
      </c>
      <c r="GS8" s="85" t="s">
        <v>78</v>
      </c>
      <c r="GT8" s="85" t="s">
        <v>78</v>
      </c>
      <c r="GU8" s="85" t="s">
        <v>78</v>
      </c>
      <c r="GV8" s="85" t="s">
        <v>78</v>
      </c>
      <c r="GW8" s="85" t="s">
        <v>78</v>
      </c>
      <c r="GX8" s="85" t="s">
        <v>78</v>
      </c>
      <c r="GY8" s="85" t="s">
        <v>78</v>
      </c>
      <c r="GZ8" s="85" t="s">
        <v>78</v>
      </c>
      <c r="HA8" s="85" t="s">
        <v>78</v>
      </c>
      <c r="HB8" s="85" t="s">
        <v>78</v>
      </c>
      <c r="HC8" s="85" t="s">
        <v>78</v>
      </c>
      <c r="HD8" s="85" t="s">
        <v>78</v>
      </c>
      <c r="HE8" s="85" t="s">
        <v>78</v>
      </c>
      <c r="HF8" s="85" t="s">
        <v>78</v>
      </c>
      <c r="HG8" s="85" t="s">
        <v>78</v>
      </c>
      <c r="HH8" s="85" t="s">
        <v>78</v>
      </c>
      <c r="HI8" s="85" t="s">
        <v>78</v>
      </c>
      <c r="HJ8" s="85" t="s">
        <v>78</v>
      </c>
      <c r="HK8" s="85" t="s">
        <v>78</v>
      </c>
      <c r="HL8" s="85" t="s">
        <v>78</v>
      </c>
      <c r="HM8" s="85" t="s">
        <v>78</v>
      </c>
      <c r="HN8" s="85" t="s">
        <v>78</v>
      </c>
      <c r="HO8" s="85" t="s">
        <v>78</v>
      </c>
      <c r="HP8" s="85" t="s">
        <v>78</v>
      </c>
      <c r="HQ8" s="85" t="s">
        <v>78</v>
      </c>
      <c r="HR8" s="85" t="s">
        <v>78</v>
      </c>
      <c r="HS8" s="85" t="s">
        <v>78</v>
      </c>
      <c r="HT8" s="85" t="s">
        <v>78</v>
      </c>
      <c r="HU8" s="85" t="s">
        <v>78</v>
      </c>
      <c r="HV8" s="85" t="s">
        <v>78</v>
      </c>
      <c r="HW8" s="85" t="s">
        <v>78</v>
      </c>
      <c r="HX8" s="85" t="s">
        <v>78</v>
      </c>
      <c r="HY8" s="85" t="s">
        <v>78</v>
      </c>
      <c r="HZ8" s="85" t="s">
        <v>78</v>
      </c>
      <c r="IA8" s="85" t="s">
        <v>78</v>
      </c>
      <c r="IB8" s="85" t="s">
        <v>78</v>
      </c>
      <c r="IC8" s="85" t="s">
        <v>78</v>
      </c>
      <c r="ID8" s="85" t="s">
        <v>78</v>
      </c>
      <c r="IE8" s="85" t="s">
        <v>78</v>
      </c>
      <c r="IF8" s="85" t="s">
        <v>78</v>
      </c>
      <c r="IG8" s="85" t="s">
        <v>78</v>
      </c>
      <c r="IH8" s="85" t="s">
        <v>78</v>
      </c>
      <c r="II8" s="85" t="s">
        <v>78</v>
      </c>
      <c r="IJ8" s="85" t="s">
        <v>78</v>
      </c>
      <c r="IK8" s="85" t="s">
        <v>78</v>
      </c>
      <c r="IL8" s="85" t="s">
        <v>78</v>
      </c>
      <c r="IM8" s="85" t="s">
        <v>78</v>
      </c>
      <c r="IN8" s="85" t="s">
        <v>78</v>
      </c>
      <c r="IO8" s="85" t="s">
        <v>78</v>
      </c>
      <c r="IP8" s="85" t="s">
        <v>78</v>
      </c>
      <c r="IQ8" s="85" t="s">
        <v>78</v>
      </c>
      <c r="IR8" s="85" t="s">
        <v>78</v>
      </c>
      <c r="IS8" s="85" t="s">
        <v>78</v>
      </c>
      <c r="IT8" s="85" t="s">
        <v>78</v>
      </c>
      <c r="IU8" s="85" t="s">
        <v>78</v>
      </c>
      <c r="IV8" s="85" t="s">
        <v>78</v>
      </c>
      <c r="IW8" s="85" t="s">
        <v>78</v>
      </c>
    </row>
    <row r="9" spans="1:257" s="1" customFormat="1" ht="88.5" customHeight="1" x14ac:dyDescent="0.25">
      <c r="A9" s="196" t="s">
        <v>221</v>
      </c>
      <c r="B9" s="8">
        <v>75</v>
      </c>
      <c r="C9" s="8" t="s">
        <v>220</v>
      </c>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c r="IR9" s="86"/>
      <c r="IS9" s="86"/>
      <c r="IT9" s="86"/>
      <c r="IU9" s="86"/>
      <c r="IV9" s="86"/>
      <c r="IW9" s="86"/>
    </row>
    <row r="10" spans="1:257" ht="21" customHeight="1" x14ac:dyDescent="0.3">
      <c r="A10" s="110" t="s">
        <v>3</v>
      </c>
      <c r="B10" s="82">
        <f>SUM(B5:B9)</f>
        <v>400</v>
      </c>
      <c r="C10" s="151">
        <v>100</v>
      </c>
    </row>
    <row r="11" spans="1:257" x14ac:dyDescent="0.3">
      <c r="A11" s="400"/>
      <c r="B11" s="401"/>
    </row>
    <row r="12" spans="1:257" x14ac:dyDescent="0.3">
      <c r="A12" s="406" t="s">
        <v>4</v>
      </c>
      <c r="B12" s="407"/>
      <c r="C12" s="407"/>
    </row>
    <row r="13" spans="1:257" ht="33.75" customHeight="1" x14ac:dyDescent="0.3">
      <c r="A13" s="402" t="s">
        <v>16</v>
      </c>
      <c r="B13" s="403"/>
      <c r="C13" s="151">
        <v>0</v>
      </c>
    </row>
    <row r="14" spans="1:257" ht="17.25" thickBot="1" x14ac:dyDescent="0.35"/>
    <row r="15" spans="1:257" ht="17.25" thickTop="1" x14ac:dyDescent="0.3">
      <c r="A15" s="258" t="s">
        <v>169</v>
      </c>
      <c r="B15" s="259"/>
      <c r="C15" s="146">
        <f>C10</f>
        <v>100</v>
      </c>
    </row>
    <row r="16" spans="1:257" x14ac:dyDescent="0.3">
      <c r="A16" s="260" t="s">
        <v>170</v>
      </c>
      <c r="B16" s="261"/>
      <c r="C16" s="147">
        <f>C13</f>
        <v>0</v>
      </c>
    </row>
    <row r="17" spans="1:3" ht="17.25" thickBot="1" x14ac:dyDescent="0.35">
      <c r="A17" s="262" t="s">
        <v>171</v>
      </c>
      <c r="B17" s="263"/>
      <c r="C17" s="148">
        <f>C15+C16</f>
        <v>100</v>
      </c>
    </row>
    <row r="18" spans="1:3" ht="17.25" thickTop="1" x14ac:dyDescent="0.3"/>
    <row r="19" spans="1:3" x14ac:dyDescent="0.3"/>
    <row r="20" spans="1:3" x14ac:dyDescent="0.3"/>
    <row r="21" spans="1:3" x14ac:dyDescent="0.3"/>
    <row r="22" spans="1:3" x14ac:dyDescent="0.3"/>
    <row r="23" spans="1:3" x14ac:dyDescent="0.3"/>
  </sheetData>
  <mergeCells count="11">
    <mergeCell ref="A17:B17"/>
    <mergeCell ref="A13:B13"/>
    <mergeCell ref="C1:C2"/>
    <mergeCell ref="C3:C4"/>
    <mergeCell ref="A12:C12"/>
    <mergeCell ref="A15:B15"/>
    <mergeCell ref="A16:B16"/>
    <mergeCell ref="A1:B1"/>
    <mergeCell ref="A2:B2"/>
    <mergeCell ref="A3:B3"/>
    <mergeCell ref="A11:B11"/>
  </mergeCells>
  <printOptions horizontalCentered="1" verticalCentered="1"/>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2"/>
  <sheetViews>
    <sheetView topLeftCell="A6" workbookViewId="0">
      <selection activeCell="C13" sqref="C13"/>
    </sheetView>
  </sheetViews>
  <sheetFormatPr baseColWidth="10" defaultColWidth="0" defaultRowHeight="0" customHeight="1" zeroHeight="1" x14ac:dyDescent="0.3"/>
  <cols>
    <col min="1" max="1" width="90" style="44" customWidth="1"/>
    <col min="2" max="2" width="14.42578125" style="44" customWidth="1"/>
    <col min="3" max="3" width="23.42578125" style="53" bestFit="1" customWidth="1"/>
    <col min="4" max="4" width="12" style="53" customWidth="1"/>
    <col min="5" max="5" width="0" style="44" hidden="1" customWidth="1"/>
    <col min="6" max="6" width="16.28515625" style="44" hidden="1" customWidth="1"/>
    <col min="7" max="7" width="15.140625" style="44" hidden="1" customWidth="1"/>
    <col min="8" max="16384" width="0" style="44" hidden="1"/>
  </cols>
  <sheetData>
    <row r="1" spans="1:12" s="1" customFormat="1" ht="42" customHeight="1" x14ac:dyDescent="0.25">
      <c r="A1" s="410" t="s">
        <v>79</v>
      </c>
      <c r="B1" s="410"/>
      <c r="C1" s="267" t="s">
        <v>155</v>
      </c>
    </row>
    <row r="2" spans="1:12" s="5" customFormat="1" ht="18" x14ac:dyDescent="0.25">
      <c r="A2" s="397" t="s">
        <v>15</v>
      </c>
      <c r="B2" s="397"/>
      <c r="C2" s="267"/>
    </row>
    <row r="3" spans="1:12" ht="16.5" x14ac:dyDescent="0.3">
      <c r="A3" s="398" t="s">
        <v>0</v>
      </c>
      <c r="B3" s="398"/>
      <c r="C3" s="404" t="s">
        <v>214</v>
      </c>
    </row>
    <row r="4" spans="1:12" ht="15" customHeight="1" x14ac:dyDescent="0.3">
      <c r="A4" s="75" t="s">
        <v>1</v>
      </c>
      <c r="B4" s="76">
        <v>400</v>
      </c>
      <c r="C4" s="405"/>
    </row>
    <row r="5" spans="1:12" s="1" customFormat="1" ht="66" x14ac:dyDescent="0.25">
      <c r="A5" s="42" t="s">
        <v>81</v>
      </c>
      <c r="B5" s="107">
        <v>100</v>
      </c>
      <c r="C5" s="8" t="s">
        <v>222</v>
      </c>
      <c r="D5" s="6"/>
      <c r="E5" s="6"/>
      <c r="F5" s="6"/>
      <c r="G5" s="6"/>
      <c r="H5" s="6"/>
      <c r="I5" s="6"/>
      <c r="J5" s="6"/>
      <c r="K5" s="6"/>
      <c r="L5" s="6"/>
    </row>
    <row r="6" spans="1:12" s="1" customFormat="1" ht="49.5" x14ac:dyDescent="0.25">
      <c r="A6" s="52" t="s">
        <v>80</v>
      </c>
      <c r="B6" s="107">
        <v>50</v>
      </c>
      <c r="C6" s="8" t="s">
        <v>223</v>
      </c>
      <c r="D6" s="6"/>
      <c r="E6" s="6"/>
      <c r="F6" s="6"/>
      <c r="G6" s="6"/>
      <c r="H6" s="6"/>
      <c r="I6" s="6"/>
      <c r="J6" s="6"/>
      <c r="K6" s="6"/>
      <c r="L6" s="6"/>
    </row>
    <row r="7" spans="1:12" s="1" customFormat="1" ht="48" customHeight="1" x14ac:dyDescent="0.25">
      <c r="A7" s="69" t="s">
        <v>154</v>
      </c>
      <c r="B7" s="107">
        <v>50</v>
      </c>
      <c r="C7" s="8" t="s">
        <v>224</v>
      </c>
      <c r="D7" s="6"/>
      <c r="E7" s="6"/>
      <c r="F7" s="6"/>
      <c r="G7" s="6"/>
      <c r="H7" s="6"/>
      <c r="I7" s="6"/>
      <c r="J7" s="6"/>
      <c r="K7" s="6"/>
      <c r="L7" s="6"/>
    </row>
    <row r="8" spans="1:12" s="1" customFormat="1" ht="36" customHeight="1" x14ac:dyDescent="0.25">
      <c r="A8" s="69" t="s">
        <v>151</v>
      </c>
      <c r="B8" s="107">
        <v>200</v>
      </c>
      <c r="C8" s="8" t="s">
        <v>220</v>
      </c>
      <c r="D8" s="6"/>
      <c r="E8" s="6"/>
      <c r="F8" s="6"/>
      <c r="G8" s="6"/>
      <c r="H8" s="6"/>
      <c r="I8" s="6"/>
      <c r="J8" s="6"/>
      <c r="K8" s="6"/>
      <c r="L8" s="6"/>
    </row>
    <row r="9" spans="1:12" ht="16.5" x14ac:dyDescent="0.3">
      <c r="A9" s="106" t="s">
        <v>3</v>
      </c>
      <c r="B9" s="109">
        <f>SUM(B5:B8)</f>
        <v>400</v>
      </c>
      <c r="C9" s="151">
        <v>200</v>
      </c>
    </row>
    <row r="10" spans="1:12" ht="10.5" customHeight="1" x14ac:dyDescent="0.3">
      <c r="A10" s="400"/>
      <c r="B10" s="401"/>
    </row>
    <row r="11" spans="1:12" ht="16.5" x14ac:dyDescent="0.3">
      <c r="A11" s="345" t="s">
        <v>4</v>
      </c>
      <c r="B11" s="345"/>
      <c r="C11" s="152"/>
    </row>
    <row r="12" spans="1:12" ht="33.75" customHeight="1" x14ac:dyDescent="0.3">
      <c r="A12" s="350" t="s">
        <v>16</v>
      </c>
      <c r="B12" s="350"/>
      <c r="C12" s="151">
        <v>0</v>
      </c>
    </row>
    <row r="13" spans="1:12" ht="17.25" thickBot="1" x14ac:dyDescent="0.35"/>
    <row r="14" spans="1:12" ht="17.25" thickTop="1" x14ac:dyDescent="0.3">
      <c r="A14" s="258" t="s">
        <v>169</v>
      </c>
      <c r="B14" s="259"/>
      <c r="C14" s="146">
        <f>C9</f>
        <v>200</v>
      </c>
    </row>
    <row r="15" spans="1:12" ht="16.5" x14ac:dyDescent="0.3">
      <c r="A15" s="260" t="s">
        <v>170</v>
      </c>
      <c r="B15" s="261"/>
      <c r="C15" s="147">
        <f>C12</f>
        <v>0</v>
      </c>
    </row>
    <row r="16" spans="1:12" ht="17.25" thickBot="1" x14ac:dyDescent="0.35">
      <c r="A16" s="262" t="s">
        <v>171</v>
      </c>
      <c r="B16" s="263"/>
      <c r="C16" s="148">
        <f>C14+C15</f>
        <v>200</v>
      </c>
    </row>
    <row r="17" ht="17.25" thickTop="1" x14ac:dyDescent="0.3"/>
    <row r="18" ht="16.5" customHeight="1" x14ac:dyDescent="0.3"/>
    <row r="19" ht="16.5" customHeight="1" x14ac:dyDescent="0.3"/>
    <row r="20" ht="16.5" hidden="1" customHeight="1" x14ac:dyDescent="0.3"/>
    <row r="21" ht="16.5" hidden="1" customHeight="1" x14ac:dyDescent="0.3"/>
    <row r="22" ht="16.5" hidden="1" customHeight="1" x14ac:dyDescent="0.3"/>
  </sheetData>
  <mergeCells count="11">
    <mergeCell ref="A16:B16"/>
    <mergeCell ref="A1:B1"/>
    <mergeCell ref="A2:B2"/>
    <mergeCell ref="A3:B3"/>
    <mergeCell ref="A10:B10"/>
    <mergeCell ref="A11:B11"/>
    <mergeCell ref="A12:B12"/>
    <mergeCell ref="C1:C2"/>
    <mergeCell ref="C3:C4"/>
    <mergeCell ref="A14:B14"/>
    <mergeCell ref="A15:B15"/>
  </mergeCells>
  <printOptions horizontalCentered="1" verticalCentered="1"/>
  <pageMargins left="0.70866141732283472" right="0.70866141732283472" top="0.74803149606299213" bottom="0.74803149606299213" header="0.31496062992125984" footer="0.31496062992125984"/>
  <pageSetup scale="80"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B1" workbookViewId="0">
      <selection activeCell="I27" sqref="I27"/>
    </sheetView>
  </sheetViews>
  <sheetFormatPr baseColWidth="10" defaultRowHeight="15" x14ac:dyDescent="0.25"/>
  <cols>
    <col min="1" max="1" width="40.7109375" bestFit="1" customWidth="1"/>
    <col min="2" max="2" width="19.28515625" customWidth="1"/>
    <col min="3" max="3" width="5" bestFit="1" customWidth="1"/>
    <col min="4" max="4" width="4" bestFit="1" customWidth="1"/>
    <col min="5" max="5" width="12" bestFit="1" customWidth="1"/>
    <col min="6" max="6" width="14.140625" bestFit="1" customWidth="1"/>
    <col min="7" max="7" width="13" bestFit="1" customWidth="1"/>
    <col min="8" max="8" width="14.140625" bestFit="1" customWidth="1"/>
    <col min="9" max="9" width="12.5703125" bestFit="1" customWidth="1"/>
    <col min="10" max="10" width="15.140625" customWidth="1"/>
    <col min="11" max="11" width="8.140625" bestFit="1" customWidth="1"/>
    <col min="12" max="12" width="17.85546875" customWidth="1"/>
    <col min="13" max="13" width="12.5703125" customWidth="1"/>
  </cols>
  <sheetData>
    <row r="1" spans="1:13" x14ac:dyDescent="0.25">
      <c r="A1" s="411" t="s">
        <v>235</v>
      </c>
      <c r="B1" s="411"/>
      <c r="C1" s="411"/>
      <c r="D1" s="411"/>
      <c r="E1" s="411"/>
      <c r="F1" s="411"/>
      <c r="G1" s="411"/>
      <c r="H1" s="411"/>
      <c r="I1" s="411"/>
      <c r="J1" s="411"/>
      <c r="K1" s="411"/>
      <c r="L1" s="411"/>
      <c r="M1" s="411"/>
    </row>
    <row r="2" spans="1:13" ht="29.25" customHeight="1" x14ac:dyDescent="0.25">
      <c r="A2" s="414" t="s">
        <v>209</v>
      </c>
      <c r="B2" s="414" t="s">
        <v>208</v>
      </c>
      <c r="C2" s="414" t="s">
        <v>193</v>
      </c>
      <c r="D2" s="414"/>
      <c r="E2" s="428" t="s">
        <v>239</v>
      </c>
      <c r="F2" s="428"/>
      <c r="G2" s="428"/>
      <c r="H2" s="428"/>
      <c r="I2" s="428"/>
      <c r="J2" s="243" t="s">
        <v>240</v>
      </c>
      <c r="K2" s="414" t="s">
        <v>179</v>
      </c>
      <c r="L2" s="412" t="s">
        <v>185</v>
      </c>
      <c r="M2" s="414" t="s">
        <v>242</v>
      </c>
    </row>
    <row r="3" spans="1:13" ht="45.75" customHeight="1" x14ac:dyDescent="0.25">
      <c r="A3" s="414"/>
      <c r="B3" s="414"/>
      <c r="C3" s="414"/>
      <c r="D3" s="414"/>
      <c r="E3" s="240" t="s">
        <v>210</v>
      </c>
      <c r="F3" s="240" t="s">
        <v>207</v>
      </c>
      <c r="G3" s="240" t="s">
        <v>194</v>
      </c>
      <c r="H3" s="240" t="s">
        <v>195</v>
      </c>
      <c r="I3" s="240" t="s">
        <v>234</v>
      </c>
      <c r="J3" s="242" t="s">
        <v>241</v>
      </c>
      <c r="K3" s="414"/>
      <c r="L3" s="412"/>
      <c r="M3" s="414"/>
    </row>
    <row r="4" spans="1:13" ht="28.5" x14ac:dyDescent="0.25">
      <c r="A4" s="192" t="s">
        <v>186</v>
      </c>
      <c r="B4" s="233">
        <v>288971850469</v>
      </c>
      <c r="C4" s="248">
        <v>1.6849000000000001</v>
      </c>
      <c r="D4" s="232" t="s">
        <v>202</v>
      </c>
      <c r="E4" s="429">
        <v>183</v>
      </c>
      <c r="F4" s="241">
        <f>(B4*C4/1000)/365*$E$4</f>
        <v>244111306.2096025</v>
      </c>
      <c r="G4" s="241">
        <f>F4*19%</f>
        <v>46381148.179824479</v>
      </c>
      <c r="H4" s="241">
        <f>+F4+G4</f>
        <v>290492454.38942701</v>
      </c>
      <c r="I4" s="427">
        <v>400</v>
      </c>
      <c r="J4" s="416">
        <f>TRDM!D88</f>
        <v>30</v>
      </c>
      <c r="K4" s="413">
        <f>I4+J4</f>
        <v>430</v>
      </c>
      <c r="L4" s="415">
        <v>0.88</v>
      </c>
      <c r="M4" s="417">
        <f>K4*L4</f>
        <v>378.4</v>
      </c>
    </row>
    <row r="5" spans="1:13" ht="15" customHeight="1" x14ac:dyDescent="0.25">
      <c r="A5" s="249" t="s">
        <v>201</v>
      </c>
      <c r="B5" s="233">
        <v>1499570776</v>
      </c>
      <c r="C5" s="248">
        <v>0.84250000000000003</v>
      </c>
      <c r="D5" s="232" t="s">
        <v>202</v>
      </c>
      <c r="E5" s="429"/>
      <c r="F5" s="241">
        <v>1263313</v>
      </c>
      <c r="G5" s="241">
        <f t="shared" ref="G5:G11" si="0">F5*19%</f>
        <v>240029.47</v>
      </c>
      <c r="H5" s="241">
        <f>+F5+G5</f>
        <v>1503342.47</v>
      </c>
      <c r="I5" s="427"/>
      <c r="J5" s="416"/>
      <c r="K5" s="413"/>
      <c r="L5" s="415"/>
      <c r="M5" s="417"/>
    </row>
    <row r="6" spans="1:13" ht="16.5" x14ac:dyDescent="0.25">
      <c r="A6" s="192" t="s">
        <v>187</v>
      </c>
      <c r="B6" s="233">
        <v>1309758660</v>
      </c>
      <c r="C6" s="248">
        <v>7.7</v>
      </c>
      <c r="D6" s="232" t="s">
        <v>202</v>
      </c>
      <c r="E6" s="429"/>
      <c r="F6" s="241">
        <f t="shared" ref="F6:F11" si="1">(B6*C6/1000)/365*$E$4</f>
        <v>5056386.1035780823</v>
      </c>
      <c r="G6" s="241">
        <f t="shared" si="0"/>
        <v>960713.35967983562</v>
      </c>
      <c r="H6" s="241">
        <f t="shared" ref="H6:H11" si="2">+F6+G6</f>
        <v>6017099.4632579181</v>
      </c>
      <c r="I6" s="427"/>
      <c r="J6" s="245">
        <f>'TR EYM'!C26</f>
        <v>0</v>
      </c>
      <c r="K6" s="199">
        <f t="shared" ref="K6:K11" si="3">$I$4+J6</f>
        <v>400</v>
      </c>
      <c r="L6" s="244">
        <v>0.01</v>
      </c>
      <c r="M6" s="251">
        <f>K6*L6</f>
        <v>4</v>
      </c>
    </row>
    <row r="7" spans="1:13" ht="16.5" x14ac:dyDescent="0.25">
      <c r="A7" s="192" t="s">
        <v>188</v>
      </c>
      <c r="B7" s="233">
        <v>700000000</v>
      </c>
      <c r="C7" s="248">
        <v>4</v>
      </c>
      <c r="D7" s="232" t="s">
        <v>203</v>
      </c>
      <c r="E7" s="429"/>
      <c r="F7" s="241">
        <f t="shared" si="1"/>
        <v>1403835.6164383562</v>
      </c>
      <c r="G7" s="241">
        <f t="shared" si="0"/>
        <v>266728.76712328766</v>
      </c>
      <c r="H7" s="241">
        <f t="shared" si="2"/>
        <v>1670564.3835616438</v>
      </c>
      <c r="I7" s="427"/>
      <c r="J7" s="245">
        <v>200</v>
      </c>
      <c r="K7" s="199">
        <f t="shared" si="3"/>
        <v>600</v>
      </c>
      <c r="L7" s="244">
        <v>0.03</v>
      </c>
      <c r="M7" s="251">
        <f t="shared" ref="M7:M11" si="4">K7*L7</f>
        <v>18</v>
      </c>
    </row>
    <row r="8" spans="1:13" ht="16.5" x14ac:dyDescent="0.25">
      <c r="A8" s="192" t="s">
        <v>189</v>
      </c>
      <c r="B8" s="233">
        <v>5000000000</v>
      </c>
      <c r="C8" s="248">
        <v>2.5</v>
      </c>
      <c r="D8" s="232" t="s">
        <v>202</v>
      </c>
      <c r="E8" s="429"/>
      <c r="F8" s="241">
        <f t="shared" si="1"/>
        <v>6267123.2876712326</v>
      </c>
      <c r="G8" s="241">
        <f t="shared" si="0"/>
        <v>1190753.4246575341</v>
      </c>
      <c r="H8" s="241">
        <f t="shared" si="2"/>
        <v>7457876.7123287665</v>
      </c>
      <c r="I8" s="427"/>
      <c r="J8" s="245">
        <v>200</v>
      </c>
      <c r="K8" s="199">
        <f t="shared" si="3"/>
        <v>600</v>
      </c>
      <c r="L8" s="244">
        <v>0.03</v>
      </c>
      <c r="M8" s="251">
        <f t="shared" si="4"/>
        <v>18</v>
      </c>
    </row>
    <row r="9" spans="1:13" ht="16.5" x14ac:dyDescent="0.25">
      <c r="A9" s="192" t="s">
        <v>190</v>
      </c>
      <c r="B9" s="233">
        <v>551000000</v>
      </c>
      <c r="C9" s="248">
        <v>3.7898999999999998</v>
      </c>
      <c r="D9" s="232" t="s">
        <v>203</v>
      </c>
      <c r="E9" s="429"/>
      <c r="F9" s="241">
        <f t="shared" si="1"/>
        <v>1046978.0457534245</v>
      </c>
      <c r="G9" s="241">
        <f t="shared" si="0"/>
        <v>198925.82869315066</v>
      </c>
      <c r="H9" s="241">
        <f t="shared" si="2"/>
        <v>1245903.8744465751</v>
      </c>
      <c r="I9" s="427"/>
      <c r="J9" s="245">
        <v>200</v>
      </c>
      <c r="K9" s="199">
        <f t="shared" si="3"/>
        <v>600</v>
      </c>
      <c r="L9" s="246">
        <v>2.5000000000000001E-2</v>
      </c>
      <c r="M9" s="251">
        <f t="shared" si="4"/>
        <v>15</v>
      </c>
    </row>
    <row r="10" spans="1:13" ht="16.5" x14ac:dyDescent="0.25">
      <c r="A10" s="192" t="s">
        <v>191</v>
      </c>
      <c r="B10" s="233">
        <v>8000000000</v>
      </c>
      <c r="C10" s="250">
        <v>0.08</v>
      </c>
      <c r="D10" s="232" t="s">
        <v>203</v>
      </c>
      <c r="E10" s="429"/>
      <c r="F10" s="241">
        <f t="shared" si="1"/>
        <v>320876.71232876711</v>
      </c>
      <c r="G10" s="241">
        <f t="shared" si="0"/>
        <v>60966.575342465752</v>
      </c>
      <c r="H10" s="241">
        <f t="shared" si="2"/>
        <v>381843.28767123289</v>
      </c>
      <c r="I10" s="427"/>
      <c r="J10" s="245">
        <v>200</v>
      </c>
      <c r="K10" s="199">
        <f t="shared" si="3"/>
        <v>600</v>
      </c>
      <c r="L10" s="246">
        <v>1.4999999999999999E-2</v>
      </c>
      <c r="M10" s="251">
        <f t="shared" si="4"/>
        <v>9</v>
      </c>
    </row>
    <row r="11" spans="1:13" ht="16.5" x14ac:dyDescent="0.25">
      <c r="A11" s="192" t="s">
        <v>192</v>
      </c>
      <c r="B11" s="233">
        <v>12176805052</v>
      </c>
      <c r="C11" s="232">
        <v>2.4</v>
      </c>
      <c r="D11" s="232" t="s">
        <v>202</v>
      </c>
      <c r="E11" s="429"/>
      <c r="F11" s="241">
        <f t="shared" si="1"/>
        <v>14652199.39407781</v>
      </c>
      <c r="G11" s="241">
        <f t="shared" si="0"/>
        <v>2783917.8848747839</v>
      </c>
      <c r="H11" s="241">
        <f t="shared" si="2"/>
        <v>17436117.278952595</v>
      </c>
      <c r="I11" s="427"/>
      <c r="J11" s="245">
        <v>200</v>
      </c>
      <c r="K11" s="199">
        <f t="shared" si="3"/>
        <v>600</v>
      </c>
      <c r="L11" s="244">
        <v>0.01</v>
      </c>
      <c r="M11" s="251">
        <f t="shared" si="4"/>
        <v>6</v>
      </c>
    </row>
    <row r="12" spans="1:13" x14ac:dyDescent="0.25">
      <c r="A12" s="430" t="s">
        <v>179</v>
      </c>
      <c r="B12" s="430"/>
      <c r="C12" s="430"/>
      <c r="D12" s="430"/>
      <c r="E12" s="430"/>
      <c r="F12" s="430"/>
      <c r="G12" s="430"/>
      <c r="H12" s="430"/>
      <c r="I12" s="430"/>
      <c r="J12" s="430"/>
      <c r="K12" s="252">
        <f>SUM(K4:K11)</f>
        <v>3830</v>
      </c>
      <c r="L12" s="253">
        <f>SUM(L4:L11)</f>
        <v>1</v>
      </c>
      <c r="M12" s="202">
        <f>SUM(M4:M11)</f>
        <v>448.4</v>
      </c>
    </row>
    <row r="13" spans="1:13" x14ac:dyDescent="0.25">
      <c r="A13" s="238"/>
      <c r="B13" s="238"/>
      <c r="C13" s="238"/>
      <c r="D13" s="238"/>
      <c r="E13" s="238"/>
      <c r="F13" s="238"/>
      <c r="G13" s="238"/>
      <c r="H13" s="238"/>
      <c r="I13" s="238"/>
      <c r="J13" s="238"/>
      <c r="K13" s="238"/>
      <c r="L13" s="238"/>
      <c r="M13" s="238"/>
    </row>
    <row r="14" spans="1:13" x14ac:dyDescent="0.25">
      <c r="A14" s="411" t="s">
        <v>236</v>
      </c>
      <c r="B14" s="411"/>
      <c r="C14" s="411"/>
      <c r="D14" s="411"/>
      <c r="E14" s="411"/>
      <c r="F14" s="411"/>
      <c r="G14" s="411"/>
      <c r="H14" s="411"/>
      <c r="I14" s="411"/>
      <c r="J14" s="411"/>
      <c r="K14" s="411"/>
      <c r="L14" s="411"/>
      <c r="M14" s="411"/>
    </row>
    <row r="15" spans="1:13" ht="45" x14ac:dyDescent="0.25">
      <c r="A15" s="178" t="s">
        <v>209</v>
      </c>
      <c r="B15" s="178" t="s">
        <v>208</v>
      </c>
      <c r="C15" s="414" t="s">
        <v>193</v>
      </c>
      <c r="D15" s="414"/>
      <c r="E15" s="178" t="s">
        <v>210</v>
      </c>
      <c r="F15" s="178" t="s">
        <v>207</v>
      </c>
      <c r="G15" s="178" t="s">
        <v>194</v>
      </c>
      <c r="H15" s="178" t="s">
        <v>195</v>
      </c>
      <c r="I15" s="178" t="s">
        <v>210</v>
      </c>
      <c r="J15" s="178" t="s">
        <v>207</v>
      </c>
      <c r="K15" s="178" t="s">
        <v>194</v>
      </c>
      <c r="L15" s="178" t="s">
        <v>195</v>
      </c>
      <c r="M15" s="178" t="s">
        <v>234</v>
      </c>
    </row>
    <row r="16" spans="1:13" x14ac:dyDescent="0.25">
      <c r="A16" s="179" t="s">
        <v>227</v>
      </c>
      <c r="B16" s="188"/>
      <c r="C16" s="189"/>
      <c r="D16" s="189"/>
      <c r="E16" s="424">
        <v>183</v>
      </c>
      <c r="F16" s="188">
        <v>27072687</v>
      </c>
      <c r="G16" s="188">
        <v>0</v>
      </c>
      <c r="H16" s="197">
        <f>F16+G16</f>
        <v>27072687</v>
      </c>
      <c r="I16" s="424">
        <v>223</v>
      </c>
      <c r="J16" s="188">
        <v>32990215</v>
      </c>
      <c r="K16" s="188">
        <v>0</v>
      </c>
      <c r="L16" s="197">
        <f>J16+K16</f>
        <v>32990215</v>
      </c>
      <c r="M16" s="421">
        <v>400</v>
      </c>
    </row>
    <row r="17" spans="1:13" x14ac:dyDescent="0.25">
      <c r="A17" s="179" t="s">
        <v>225</v>
      </c>
      <c r="B17" s="188"/>
      <c r="C17" s="189"/>
      <c r="D17" s="189"/>
      <c r="E17" s="425"/>
      <c r="F17" s="188">
        <v>9412377</v>
      </c>
      <c r="G17" s="188">
        <v>0</v>
      </c>
      <c r="H17" s="197">
        <f t="shared" ref="H17:H18" si="5">F17+G17</f>
        <v>9412377</v>
      </c>
      <c r="I17" s="425"/>
      <c r="J17" s="188">
        <v>11469728</v>
      </c>
      <c r="K17" s="188">
        <v>0</v>
      </c>
      <c r="L17" s="197">
        <f t="shared" ref="L17:L18" si="6">J17+K17</f>
        <v>11469728</v>
      </c>
      <c r="M17" s="422"/>
    </row>
    <row r="18" spans="1:13" x14ac:dyDescent="0.25">
      <c r="A18" s="179" t="s">
        <v>226</v>
      </c>
      <c r="B18" s="188"/>
      <c r="C18" s="189"/>
      <c r="D18" s="189"/>
      <c r="E18" s="426"/>
      <c r="F18" s="188">
        <v>700000</v>
      </c>
      <c r="G18" s="188">
        <v>0</v>
      </c>
      <c r="H18" s="197">
        <f t="shared" si="5"/>
        <v>700000</v>
      </c>
      <c r="I18" s="426"/>
      <c r="J18" s="188">
        <v>853005</v>
      </c>
      <c r="K18" s="188">
        <v>0</v>
      </c>
      <c r="L18" s="197">
        <f t="shared" si="6"/>
        <v>853005</v>
      </c>
      <c r="M18" s="423"/>
    </row>
    <row r="19" spans="1:13" x14ac:dyDescent="0.25">
      <c r="A19" s="182"/>
      <c r="B19" s="230"/>
      <c r="C19" s="231"/>
      <c r="D19" s="231"/>
      <c r="E19" s="231"/>
      <c r="F19" s="230"/>
      <c r="G19" s="230"/>
      <c r="H19" s="230"/>
      <c r="I19" s="231"/>
      <c r="J19" s="230"/>
      <c r="K19" s="230"/>
      <c r="L19" s="230"/>
      <c r="M19" s="238"/>
    </row>
    <row r="20" spans="1:13" x14ac:dyDescent="0.25">
      <c r="A20" s="418" t="s">
        <v>237</v>
      </c>
      <c r="B20" s="419"/>
      <c r="C20" s="419"/>
      <c r="D20" s="419"/>
      <c r="E20" s="419"/>
      <c r="F20" s="419"/>
      <c r="G20" s="419"/>
      <c r="H20" s="419"/>
      <c r="I20" s="420"/>
      <c r="J20" s="238"/>
      <c r="K20" s="238"/>
      <c r="L20" s="238"/>
      <c r="M20" s="238"/>
    </row>
    <row r="21" spans="1:13" ht="45" x14ac:dyDescent="0.25">
      <c r="A21" s="178" t="s">
        <v>209</v>
      </c>
      <c r="B21" s="178" t="s">
        <v>208</v>
      </c>
      <c r="C21" s="414" t="s">
        <v>193</v>
      </c>
      <c r="D21" s="414"/>
      <c r="E21" s="178" t="s">
        <v>210</v>
      </c>
      <c r="F21" s="178" t="s">
        <v>207</v>
      </c>
      <c r="G21" s="178" t="s">
        <v>194</v>
      </c>
      <c r="H21" s="178" t="s">
        <v>195</v>
      </c>
      <c r="I21" s="178" t="s">
        <v>234</v>
      </c>
      <c r="J21" s="238"/>
      <c r="K21" s="238"/>
      <c r="L21" s="238"/>
      <c r="M21" s="238"/>
    </row>
    <row r="22" spans="1:13" x14ac:dyDescent="0.25">
      <c r="A22" s="192" t="s">
        <v>206</v>
      </c>
      <c r="B22" s="233">
        <v>2645000000</v>
      </c>
      <c r="C22" s="232">
        <v>3.5</v>
      </c>
      <c r="D22" s="232" t="s">
        <v>203</v>
      </c>
      <c r="E22" s="232">
        <v>183</v>
      </c>
      <c r="F22" s="233">
        <f>(B22*C22/100)/365*183</f>
        <v>46414315.06849315</v>
      </c>
      <c r="G22" s="233">
        <f>F22*19%</f>
        <v>8818719.8630136978</v>
      </c>
      <c r="H22" s="233">
        <f>+F22+G22</f>
        <v>55233034.93150685</v>
      </c>
      <c r="I22" s="247">
        <v>400</v>
      </c>
      <c r="J22" s="238"/>
      <c r="K22" s="238"/>
      <c r="L22" s="238"/>
      <c r="M22" s="238"/>
    </row>
    <row r="23" spans="1:13" s="237" customFormat="1" x14ac:dyDescent="0.25">
      <c r="A23" s="234"/>
      <c r="B23" s="235"/>
      <c r="C23" s="236"/>
      <c r="D23" s="236"/>
      <c r="E23" s="236"/>
      <c r="F23" s="235"/>
      <c r="G23" s="235"/>
      <c r="H23" s="235"/>
      <c r="I23" s="239"/>
      <c r="J23" s="238"/>
      <c r="K23" s="238"/>
      <c r="L23" s="238"/>
      <c r="M23" s="238"/>
    </row>
    <row r="24" spans="1:13" x14ac:dyDescent="0.25">
      <c r="A24" s="418" t="s">
        <v>238</v>
      </c>
      <c r="B24" s="419"/>
      <c r="C24" s="419"/>
      <c r="D24" s="419"/>
      <c r="E24" s="419"/>
      <c r="F24" s="419"/>
      <c r="G24" s="419"/>
      <c r="H24" s="419"/>
      <c r="I24" s="420"/>
      <c r="J24" s="238"/>
      <c r="K24" s="238"/>
      <c r="L24" s="238"/>
      <c r="M24" s="238"/>
    </row>
    <row r="25" spans="1:13" ht="45" x14ac:dyDescent="0.25">
      <c r="A25" s="178" t="s">
        <v>209</v>
      </c>
      <c r="B25" s="178" t="s">
        <v>208</v>
      </c>
      <c r="C25" s="414" t="s">
        <v>193</v>
      </c>
      <c r="D25" s="414"/>
      <c r="E25" s="178" t="s">
        <v>210</v>
      </c>
      <c r="F25" s="178" t="s">
        <v>207</v>
      </c>
      <c r="G25" s="178" t="s">
        <v>194</v>
      </c>
      <c r="H25" s="178" t="s">
        <v>195</v>
      </c>
      <c r="I25" s="178" t="s">
        <v>234</v>
      </c>
      <c r="J25" s="238"/>
      <c r="K25" s="238"/>
      <c r="L25" s="238"/>
      <c r="M25" s="238"/>
    </row>
    <row r="26" spans="1:13" x14ac:dyDescent="0.25">
      <c r="A26" s="179" t="s">
        <v>204</v>
      </c>
      <c r="B26" s="188">
        <v>2500000000</v>
      </c>
      <c r="C26" s="190">
        <v>2.496</v>
      </c>
      <c r="D26" s="189" t="s">
        <v>203</v>
      </c>
      <c r="E26" s="232">
        <v>183</v>
      </c>
      <c r="F26" s="188">
        <f>(B26*C26/100)/365*183</f>
        <v>31285479.452054791</v>
      </c>
      <c r="G26" s="188">
        <f>F26*19%</f>
        <v>5944241.0958904102</v>
      </c>
      <c r="H26" s="188">
        <f>+F26+G26</f>
        <v>37229720.547945201</v>
      </c>
      <c r="I26" s="204">
        <v>400</v>
      </c>
      <c r="J26" s="238"/>
      <c r="K26" s="238"/>
      <c r="L26" s="238"/>
      <c r="M26" s="238"/>
    </row>
    <row r="27" spans="1:13" x14ac:dyDescent="0.25">
      <c r="J27" s="238"/>
      <c r="K27" s="238"/>
      <c r="L27" s="238"/>
      <c r="M27" s="238"/>
    </row>
    <row r="28" spans="1:13" x14ac:dyDescent="0.25">
      <c r="A28" s="238"/>
      <c r="B28" s="238"/>
      <c r="C28" s="238"/>
      <c r="D28" s="238"/>
      <c r="E28" s="238"/>
      <c r="F28" s="238"/>
      <c r="G28" s="238"/>
      <c r="H28" s="238"/>
      <c r="I28" s="238"/>
      <c r="J28" s="238"/>
      <c r="K28" s="238"/>
      <c r="L28" s="238"/>
      <c r="M28" s="238"/>
    </row>
    <row r="29" spans="1:13" x14ac:dyDescent="0.25">
      <c r="A29" s="238"/>
      <c r="B29" s="238"/>
      <c r="C29" s="238"/>
      <c r="D29" s="238"/>
      <c r="E29" s="238"/>
      <c r="F29" s="238"/>
      <c r="G29" s="238"/>
      <c r="H29" s="238"/>
      <c r="I29" s="238"/>
      <c r="J29" s="238"/>
      <c r="K29" s="238"/>
      <c r="L29" s="238"/>
      <c r="M29" s="238"/>
    </row>
    <row r="42" spans="1:11" ht="15" customHeight="1" x14ac:dyDescent="0.25"/>
    <row r="43" spans="1:11" ht="15" customHeight="1" x14ac:dyDescent="0.25">
      <c r="A43" t="s">
        <v>229</v>
      </c>
      <c r="B43" s="220">
        <v>496367815</v>
      </c>
      <c r="H43" s="221">
        <f>SUM(H4:H29)</f>
        <v>455853021.33909786</v>
      </c>
      <c r="I43" s="221">
        <f>SUM(H4:H11)+(SUM(J16:J18))+SUM(H22:H29)</f>
        <v>463980905.33909786</v>
      </c>
      <c r="K43" s="222"/>
    </row>
  </sheetData>
  <mergeCells count="24">
    <mergeCell ref="A12:J12"/>
    <mergeCell ref="A24:I24"/>
    <mergeCell ref="A20:I20"/>
    <mergeCell ref="M2:M3"/>
    <mergeCell ref="C25:D25"/>
    <mergeCell ref="M16:M18"/>
    <mergeCell ref="A14:M14"/>
    <mergeCell ref="E16:E18"/>
    <mergeCell ref="I16:I18"/>
    <mergeCell ref="C15:D15"/>
    <mergeCell ref="I4:I11"/>
    <mergeCell ref="C21:D21"/>
    <mergeCell ref="E2:I2"/>
    <mergeCell ref="A2:A3"/>
    <mergeCell ref="B2:B3"/>
    <mergeCell ref="E4:E11"/>
    <mergeCell ref="C2:D3"/>
    <mergeCell ref="A1:M1"/>
    <mergeCell ref="L2:L3"/>
    <mergeCell ref="K4:K5"/>
    <mergeCell ref="K2:K3"/>
    <mergeCell ref="L4:L5"/>
    <mergeCell ref="J4:J5"/>
    <mergeCell ref="M4:M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E1" sqref="E1:E2"/>
    </sheetView>
  </sheetViews>
  <sheetFormatPr baseColWidth="10" defaultRowHeight="15" x14ac:dyDescent="0.25"/>
  <cols>
    <col min="2" max="2" width="48.42578125" customWidth="1"/>
    <col min="3" max="3" width="26.5703125" bestFit="1" customWidth="1"/>
    <col min="4" max="4" width="14" customWidth="1"/>
    <col min="5" max="5" width="10.7109375" bestFit="1" customWidth="1"/>
  </cols>
  <sheetData>
    <row r="1" spans="1:6" ht="15" customHeight="1" x14ac:dyDescent="0.25">
      <c r="A1" s="432" t="s">
        <v>213</v>
      </c>
      <c r="B1" s="434" t="s">
        <v>209</v>
      </c>
      <c r="C1" s="445" t="s">
        <v>212</v>
      </c>
      <c r="D1" s="445"/>
      <c r="E1" s="439" t="s">
        <v>185</v>
      </c>
      <c r="F1" s="439" t="s">
        <v>178</v>
      </c>
    </row>
    <row r="2" spans="1:6" ht="38.25" customHeight="1" x14ac:dyDescent="0.25">
      <c r="A2" s="433"/>
      <c r="B2" s="435"/>
      <c r="C2" s="198" t="s">
        <v>156</v>
      </c>
      <c r="D2" s="203" t="s">
        <v>211</v>
      </c>
      <c r="E2" s="440"/>
      <c r="F2" s="440"/>
    </row>
    <row r="3" spans="1:6" ht="15" customHeight="1" x14ac:dyDescent="0.25">
      <c r="A3" s="431" t="s">
        <v>199</v>
      </c>
      <c r="B3" s="184" t="s">
        <v>186</v>
      </c>
      <c r="C3" s="205">
        <f>TRDM!D87</f>
        <v>0</v>
      </c>
      <c r="D3" s="205"/>
      <c r="E3" s="225">
        <v>0.88</v>
      </c>
      <c r="F3" s="229">
        <f>C3*E3</f>
        <v>0</v>
      </c>
    </row>
    <row r="4" spans="1:6" ht="16.5" x14ac:dyDescent="0.25">
      <c r="A4" s="431"/>
      <c r="B4" s="184" t="s">
        <v>187</v>
      </c>
      <c r="C4" s="206">
        <f>'TR EYM'!C27</f>
        <v>0</v>
      </c>
      <c r="D4" s="205"/>
      <c r="E4" s="225">
        <v>0.01</v>
      </c>
      <c r="F4" s="229">
        <f t="shared" ref="F4:F9" si="0">C4*E4</f>
        <v>0</v>
      </c>
    </row>
    <row r="5" spans="1:6" ht="16.5" x14ac:dyDescent="0.25">
      <c r="A5" s="431"/>
      <c r="B5" s="184" t="s">
        <v>188</v>
      </c>
      <c r="C5" s="206">
        <f>MANEJO!C14</f>
        <v>0</v>
      </c>
      <c r="D5" s="205"/>
      <c r="E5" s="225">
        <v>0.03</v>
      </c>
      <c r="F5" s="229">
        <f t="shared" si="0"/>
        <v>0</v>
      </c>
    </row>
    <row r="6" spans="1:6" ht="16.5" x14ac:dyDescent="0.25">
      <c r="A6" s="431"/>
      <c r="B6" s="184" t="s">
        <v>189</v>
      </c>
      <c r="C6" s="206">
        <f>RCE!F97</f>
        <v>0</v>
      </c>
      <c r="D6" s="205"/>
      <c r="E6" s="225">
        <v>0.03</v>
      </c>
      <c r="F6" s="229">
        <f t="shared" si="0"/>
        <v>0</v>
      </c>
    </row>
    <row r="7" spans="1:6" ht="16.5" x14ac:dyDescent="0.25">
      <c r="A7" s="431"/>
      <c r="B7" s="184" t="s">
        <v>190</v>
      </c>
      <c r="C7" s="206">
        <f>AU!C17</f>
        <v>0</v>
      </c>
      <c r="D7" s="205"/>
      <c r="E7" s="226">
        <v>2.5000000000000001E-2</v>
      </c>
      <c r="F7" s="229">
        <f t="shared" si="0"/>
        <v>0</v>
      </c>
    </row>
    <row r="8" spans="1:6" ht="16.5" x14ac:dyDescent="0.25">
      <c r="A8" s="431"/>
      <c r="B8" s="184" t="s">
        <v>191</v>
      </c>
      <c r="C8" s="206">
        <f>'TR MCIAS'!F13</f>
        <v>0</v>
      </c>
      <c r="D8" s="205"/>
      <c r="E8" s="226">
        <v>1.4999999999999999E-2</v>
      </c>
      <c r="F8" s="229">
        <f t="shared" si="0"/>
        <v>0</v>
      </c>
    </row>
    <row r="9" spans="1:6" ht="16.5" x14ac:dyDescent="0.25">
      <c r="A9" s="431"/>
      <c r="B9" s="184" t="s">
        <v>192</v>
      </c>
      <c r="C9" s="206">
        <f>'INC DEUDORES'!E15</f>
        <v>0</v>
      </c>
      <c r="D9" s="205"/>
      <c r="E9" s="225">
        <v>0.01</v>
      </c>
      <c r="F9" s="229">
        <f t="shared" si="0"/>
        <v>0</v>
      </c>
    </row>
    <row r="10" spans="1:6" x14ac:dyDescent="0.25">
      <c r="A10" s="441" t="s">
        <v>179</v>
      </c>
      <c r="B10" s="442"/>
      <c r="C10" s="207">
        <f>SUM(C3:C9)</f>
        <v>0</v>
      </c>
      <c r="D10" s="210"/>
      <c r="E10" s="227">
        <f>SUM(E3:E9)</f>
        <v>1</v>
      </c>
      <c r="F10" s="228">
        <f>SUM(F3:F9)</f>
        <v>0</v>
      </c>
    </row>
    <row r="11" spans="1:6" x14ac:dyDescent="0.25">
      <c r="A11" s="436" t="s">
        <v>196</v>
      </c>
      <c r="B11" s="179" t="s">
        <v>227</v>
      </c>
      <c r="C11" s="199"/>
      <c r="D11" s="200">
        <f>'VIDA DEUDORES'!C15</f>
        <v>400</v>
      </c>
      <c r="E11" s="180">
        <v>0.78</v>
      </c>
      <c r="F11" s="191">
        <f>D11*E11</f>
        <v>312</v>
      </c>
    </row>
    <row r="12" spans="1:6" x14ac:dyDescent="0.25">
      <c r="A12" s="437"/>
      <c r="B12" s="179" t="s">
        <v>225</v>
      </c>
      <c r="C12" s="199"/>
      <c r="D12" s="200">
        <f>'VIDA FUNCIONARIOS'!C17</f>
        <v>100</v>
      </c>
      <c r="E12" s="180">
        <v>0.18</v>
      </c>
      <c r="F12" s="191">
        <f t="shared" ref="F12:F13" si="1">D12*E12</f>
        <v>18</v>
      </c>
    </row>
    <row r="13" spans="1:6" x14ac:dyDescent="0.25">
      <c r="A13" s="438"/>
      <c r="B13" s="179" t="s">
        <v>226</v>
      </c>
      <c r="C13" s="199"/>
      <c r="D13" s="200">
        <f>'VIDA LAUDO '!C16</f>
        <v>200</v>
      </c>
      <c r="E13" s="180">
        <v>0.04</v>
      </c>
      <c r="F13" s="191">
        <f t="shared" si="1"/>
        <v>8</v>
      </c>
    </row>
    <row r="14" spans="1:6" x14ac:dyDescent="0.25">
      <c r="A14" s="443" t="s">
        <v>179</v>
      </c>
      <c r="B14" s="444"/>
      <c r="C14" s="209"/>
      <c r="D14" s="209">
        <f>SUM(D11:D13)</f>
        <v>700</v>
      </c>
      <c r="E14" s="223">
        <f>SUM(E11:E13)</f>
        <v>1</v>
      </c>
      <c r="F14" s="224">
        <f>SUM(F11:F13)</f>
        <v>338</v>
      </c>
    </row>
    <row r="15" spans="1:6" x14ac:dyDescent="0.25">
      <c r="A15" s="185" t="s">
        <v>197</v>
      </c>
      <c r="B15" s="184" t="s">
        <v>206</v>
      </c>
      <c r="C15" s="206">
        <f>RCSP!E17</f>
        <v>0</v>
      </c>
      <c r="D15" s="205"/>
    </row>
    <row r="16" spans="1:6" x14ac:dyDescent="0.25">
      <c r="A16" s="441" t="s">
        <v>179</v>
      </c>
      <c r="B16" s="442"/>
      <c r="C16" s="207">
        <f>C15</f>
        <v>0</v>
      </c>
      <c r="D16" s="205"/>
    </row>
    <row r="17" spans="1:4" x14ac:dyDescent="0.25">
      <c r="A17" s="183" t="s">
        <v>198</v>
      </c>
      <c r="B17" s="179" t="s">
        <v>204</v>
      </c>
      <c r="C17" s="200">
        <f>IRF!C32</f>
        <v>0</v>
      </c>
      <c r="D17" s="199"/>
    </row>
    <row r="18" spans="1:4" x14ac:dyDescent="0.25">
      <c r="A18" s="443" t="s">
        <v>179</v>
      </c>
      <c r="B18" s="444"/>
      <c r="C18" s="202">
        <f>C17</f>
        <v>0</v>
      </c>
      <c r="D18" s="199"/>
    </row>
    <row r="19" spans="1:4" ht="15.75" thickBot="1" x14ac:dyDescent="0.3">
      <c r="A19" s="186" t="s">
        <v>200</v>
      </c>
      <c r="B19" s="187" t="s">
        <v>205</v>
      </c>
      <c r="C19" s="205"/>
      <c r="D19" s="208"/>
    </row>
    <row r="20" spans="1:4" ht="15.75" thickTop="1" x14ac:dyDescent="0.25"/>
  </sheetData>
  <mergeCells count="11">
    <mergeCell ref="F1:F2"/>
    <mergeCell ref="A16:B16"/>
    <mergeCell ref="A18:B18"/>
    <mergeCell ref="A14:B14"/>
    <mergeCell ref="A10:B10"/>
    <mergeCell ref="C1:D1"/>
    <mergeCell ref="A3:A9"/>
    <mergeCell ref="A1:A2"/>
    <mergeCell ref="B1:B2"/>
    <mergeCell ref="A11:A13"/>
    <mergeCell ref="E1:E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tabSelected="1" workbookViewId="0">
      <selection activeCell="D8" sqref="D8"/>
    </sheetView>
  </sheetViews>
  <sheetFormatPr baseColWidth="10" defaultRowHeight="15" x14ac:dyDescent="0.25"/>
  <cols>
    <col min="1" max="1" width="4.140625" customWidth="1"/>
    <col min="2" max="2" width="47.28515625" bestFit="1" customWidth="1"/>
    <col min="3" max="3" width="10.85546875" bestFit="1" customWidth="1"/>
    <col min="4" max="4" width="27.85546875" customWidth="1"/>
    <col min="5" max="5" width="4.7109375" customWidth="1"/>
    <col min="6" max="6" width="47.28515625" customWidth="1"/>
    <col min="8" max="8" width="27.140625" customWidth="1"/>
  </cols>
  <sheetData>
    <row r="2" spans="2:8" ht="30" x14ac:dyDescent="0.25">
      <c r="B2" s="211" t="s">
        <v>230</v>
      </c>
      <c r="C2" s="178" t="s">
        <v>228</v>
      </c>
      <c r="D2" s="254" t="s">
        <v>156</v>
      </c>
      <c r="E2" s="238"/>
      <c r="F2" s="211" t="s">
        <v>231</v>
      </c>
      <c r="G2" s="178" t="s">
        <v>228</v>
      </c>
      <c r="H2" s="219" t="s">
        <v>211</v>
      </c>
    </row>
    <row r="3" spans="2:8" x14ac:dyDescent="0.25">
      <c r="B3" s="175" t="s">
        <v>180</v>
      </c>
      <c r="C3" s="173">
        <v>600</v>
      </c>
      <c r="D3" s="257">
        <f>'FACTOR ECONOMICO'!M12</f>
        <v>448.4</v>
      </c>
      <c r="E3" s="238"/>
      <c r="F3" s="175" t="s">
        <v>180</v>
      </c>
      <c r="G3" s="173">
        <v>600</v>
      </c>
      <c r="H3" s="173">
        <v>600</v>
      </c>
    </row>
    <row r="4" spans="2:8" x14ac:dyDescent="0.25">
      <c r="B4" s="175" t="s">
        <v>183</v>
      </c>
      <c r="C4" s="173">
        <v>400</v>
      </c>
      <c r="D4" s="173">
        <f>D5</f>
        <v>0</v>
      </c>
      <c r="E4" s="238"/>
      <c r="F4" s="174" t="s">
        <v>181</v>
      </c>
      <c r="G4" s="176">
        <v>400</v>
      </c>
      <c r="H4" s="201">
        <f>'FACTOR ECONOMICO'!M16</f>
        <v>400</v>
      </c>
    </row>
    <row r="5" spans="2:8" ht="28.5" x14ac:dyDescent="0.25">
      <c r="B5" s="174" t="s">
        <v>184</v>
      </c>
      <c r="C5" s="176">
        <v>400</v>
      </c>
      <c r="D5" s="181">
        <f>'FACTOR CALIDAD '!F10</f>
        <v>0</v>
      </c>
      <c r="E5" s="238"/>
      <c r="F5" s="174" t="s">
        <v>182</v>
      </c>
      <c r="G5" s="176">
        <v>200</v>
      </c>
      <c r="H5" s="201"/>
    </row>
    <row r="6" spans="2:8" x14ac:dyDescent="0.25">
      <c r="B6" s="173" t="s">
        <v>179</v>
      </c>
      <c r="C6" s="177">
        <v>1000</v>
      </c>
      <c r="D6" s="177">
        <f>D3+D4</f>
        <v>448.4</v>
      </c>
      <c r="E6" s="238"/>
      <c r="F6" s="175" t="s">
        <v>183</v>
      </c>
      <c r="G6" s="173">
        <v>400</v>
      </c>
      <c r="H6" s="173">
        <f>H7</f>
        <v>338</v>
      </c>
    </row>
    <row r="7" spans="2:8" ht="28.5" x14ac:dyDescent="0.25">
      <c r="E7" s="238"/>
      <c r="F7" s="174" t="s">
        <v>184</v>
      </c>
      <c r="G7" s="176">
        <v>400</v>
      </c>
      <c r="H7" s="255">
        <f>'FACTOR CALIDAD '!F14</f>
        <v>338</v>
      </c>
    </row>
    <row r="8" spans="2:8" x14ac:dyDescent="0.25">
      <c r="E8" s="238"/>
      <c r="F8" s="173" t="s">
        <v>179</v>
      </c>
      <c r="G8" s="177">
        <v>1000</v>
      </c>
      <c r="H8" s="177">
        <f>H3+H6</f>
        <v>938</v>
      </c>
    </row>
    <row r="9" spans="2:8" x14ac:dyDescent="0.25">
      <c r="B9" s="238"/>
      <c r="C9" s="238"/>
      <c r="D9" s="238"/>
      <c r="E9" s="238"/>
      <c r="F9" s="238"/>
      <c r="G9" s="238"/>
      <c r="H9" s="238"/>
    </row>
    <row r="10" spans="2:8" ht="30" x14ac:dyDescent="0.25">
      <c r="B10" s="211" t="s">
        <v>232</v>
      </c>
      <c r="C10" s="178" t="s">
        <v>228</v>
      </c>
      <c r="D10" s="254" t="s">
        <v>156</v>
      </c>
      <c r="E10" s="238"/>
      <c r="F10" s="211" t="s">
        <v>233</v>
      </c>
      <c r="G10" s="178" t="s">
        <v>228</v>
      </c>
      <c r="H10" s="254" t="s">
        <v>156</v>
      </c>
    </row>
    <row r="11" spans="2:8" x14ac:dyDescent="0.25">
      <c r="B11" s="175" t="s">
        <v>180</v>
      </c>
      <c r="C11" s="173">
        <v>600</v>
      </c>
      <c r="D11" s="173">
        <v>600</v>
      </c>
      <c r="E11" s="238"/>
      <c r="F11" s="175" t="s">
        <v>180</v>
      </c>
      <c r="G11" s="173">
        <v>600</v>
      </c>
      <c r="H11" s="173">
        <v>600</v>
      </c>
    </row>
    <row r="12" spans="2:8" x14ac:dyDescent="0.25">
      <c r="B12" s="174" t="s">
        <v>181</v>
      </c>
      <c r="C12" s="176">
        <v>400</v>
      </c>
      <c r="D12" s="181">
        <f>'FACTOR ECONOMICO'!I22</f>
        <v>400</v>
      </c>
      <c r="E12" s="238"/>
      <c r="F12" s="174" t="s">
        <v>181</v>
      </c>
      <c r="G12" s="176">
        <v>400</v>
      </c>
      <c r="H12" s="181">
        <f>'FACTOR ECONOMICO'!I26</f>
        <v>400</v>
      </c>
    </row>
    <row r="13" spans="2:8" x14ac:dyDescent="0.25">
      <c r="B13" s="174" t="s">
        <v>182</v>
      </c>
      <c r="C13" s="176">
        <v>200</v>
      </c>
      <c r="D13" s="181"/>
      <c r="E13" s="238"/>
      <c r="F13" s="174" t="s">
        <v>182</v>
      </c>
      <c r="G13" s="176">
        <v>200</v>
      </c>
      <c r="H13" s="181"/>
    </row>
    <row r="14" spans="2:8" x14ac:dyDescent="0.25">
      <c r="B14" s="175" t="s">
        <v>183</v>
      </c>
      <c r="C14" s="173">
        <v>400</v>
      </c>
      <c r="D14" s="173">
        <f>D15</f>
        <v>0</v>
      </c>
      <c r="E14" s="238"/>
      <c r="F14" s="175" t="s">
        <v>183</v>
      </c>
      <c r="G14" s="173">
        <v>400</v>
      </c>
      <c r="H14" s="173">
        <f>H15</f>
        <v>0</v>
      </c>
    </row>
    <row r="15" spans="2:8" ht="28.5" x14ac:dyDescent="0.25">
      <c r="B15" s="174" t="s">
        <v>184</v>
      </c>
      <c r="C15" s="176">
        <v>400</v>
      </c>
      <c r="D15" s="256">
        <f>'FACTOR CALIDAD '!C16</f>
        <v>0</v>
      </c>
      <c r="E15" s="238"/>
      <c r="F15" s="174" t="s">
        <v>184</v>
      </c>
      <c r="G15" s="176">
        <v>400</v>
      </c>
      <c r="H15" s="256">
        <f>'FACTOR CALIDAD '!C18</f>
        <v>0</v>
      </c>
    </row>
    <row r="16" spans="2:8" x14ac:dyDescent="0.25">
      <c r="B16" s="173" t="s">
        <v>179</v>
      </c>
      <c r="C16" s="177">
        <v>1000</v>
      </c>
      <c r="D16" s="177">
        <f>D11+D14</f>
        <v>600</v>
      </c>
      <c r="E16" s="238"/>
      <c r="F16" s="173" t="s">
        <v>179</v>
      </c>
      <c r="G16" s="177">
        <v>1000</v>
      </c>
      <c r="H16" s="177">
        <f>H11+H14</f>
        <v>600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42"/>
  <sheetViews>
    <sheetView topLeftCell="A10" workbookViewId="0">
      <selection activeCell="C16" sqref="C16"/>
    </sheetView>
  </sheetViews>
  <sheetFormatPr baseColWidth="10" defaultColWidth="0" defaultRowHeight="15.75" zeroHeight="1" x14ac:dyDescent="0.25"/>
  <cols>
    <col min="1" max="1" width="85.7109375" style="13" customWidth="1"/>
    <col min="2" max="2" width="25.7109375" style="21" customWidth="1"/>
    <col min="3" max="3" width="28.42578125" style="13" customWidth="1"/>
    <col min="5" max="16383" width="0" style="13" hidden="1"/>
    <col min="16384" max="16384" width="3" style="13" customWidth="1"/>
  </cols>
  <sheetData>
    <row r="1" spans="1:3" ht="43.5" customHeight="1" x14ac:dyDescent="0.25">
      <c r="A1" s="293" t="s">
        <v>29</v>
      </c>
      <c r="B1" s="293"/>
      <c r="C1" s="267" t="s">
        <v>155</v>
      </c>
    </row>
    <row r="2" spans="1:3" ht="21.75" customHeight="1" x14ac:dyDescent="0.25">
      <c r="A2" s="294" t="s">
        <v>6</v>
      </c>
      <c r="B2" s="294"/>
      <c r="C2" s="267"/>
    </row>
    <row r="3" spans="1:3" ht="35.25" customHeight="1" x14ac:dyDescent="0.25">
      <c r="A3" s="121" t="s">
        <v>1</v>
      </c>
      <c r="B3" s="18">
        <v>400</v>
      </c>
      <c r="C3" s="113" t="s">
        <v>156</v>
      </c>
    </row>
    <row r="4" spans="1:3" ht="47.25" x14ac:dyDescent="0.25">
      <c r="A4" s="15" t="s">
        <v>63</v>
      </c>
      <c r="B4" s="14">
        <v>120</v>
      </c>
      <c r="C4" s="68" t="s">
        <v>157</v>
      </c>
    </row>
    <row r="5" spans="1:3" ht="56.25" customHeight="1" x14ac:dyDescent="0.25">
      <c r="A5" s="15" t="s">
        <v>64</v>
      </c>
      <c r="B5" s="14">
        <v>80</v>
      </c>
      <c r="C5" s="68" t="s">
        <v>157</v>
      </c>
    </row>
    <row r="6" spans="1:3" ht="16.5" x14ac:dyDescent="0.25">
      <c r="A6" s="15" t="s">
        <v>128</v>
      </c>
      <c r="B6" s="14">
        <v>50</v>
      </c>
      <c r="C6" s="68" t="s">
        <v>157</v>
      </c>
    </row>
    <row r="7" spans="1:3" ht="32.25" customHeight="1" x14ac:dyDescent="0.25">
      <c r="A7" s="15" t="s">
        <v>127</v>
      </c>
      <c r="B7" s="14">
        <v>50</v>
      </c>
      <c r="C7" s="68" t="s">
        <v>157</v>
      </c>
    </row>
    <row r="8" spans="1:3" ht="51.75" customHeight="1" x14ac:dyDescent="0.25">
      <c r="A8" s="15" t="s">
        <v>126</v>
      </c>
      <c r="B8" s="14">
        <v>50</v>
      </c>
      <c r="C8" s="68" t="s">
        <v>157</v>
      </c>
    </row>
    <row r="9" spans="1:3" s="16" customFormat="1" ht="55.5" customHeight="1" x14ac:dyDescent="0.25">
      <c r="A9" s="15" t="s">
        <v>65</v>
      </c>
      <c r="B9" s="14">
        <v>50</v>
      </c>
      <c r="C9" s="68" t="s">
        <v>157</v>
      </c>
    </row>
    <row r="10" spans="1:3" ht="16.5" x14ac:dyDescent="0.25">
      <c r="A10" s="17" t="s">
        <v>12</v>
      </c>
      <c r="B10" s="18">
        <f>SUM(B4:B9)</f>
        <v>400</v>
      </c>
      <c r="C10" s="122">
        <v>0</v>
      </c>
    </row>
    <row r="11" spans="1:3" ht="9" customHeight="1" x14ac:dyDescent="0.25">
      <c r="B11" s="13"/>
    </row>
    <row r="12" spans="1:3" x14ac:dyDescent="0.25">
      <c r="A12" s="297" t="s">
        <v>4</v>
      </c>
      <c r="B12" s="298"/>
      <c r="C12" s="298"/>
    </row>
    <row r="13" spans="1:3" ht="36.75" customHeight="1" x14ac:dyDescent="0.25">
      <c r="A13" s="295" t="s">
        <v>16</v>
      </c>
      <c r="B13" s="296"/>
      <c r="C13" s="150">
        <v>0</v>
      </c>
    </row>
    <row r="14" spans="1:3" s="19" customFormat="1" ht="16.5" thickBot="1" x14ac:dyDescent="0.3">
      <c r="B14" s="20"/>
    </row>
    <row r="15" spans="1:3" s="19" customFormat="1" ht="17.25" thickTop="1" x14ac:dyDescent="0.25">
      <c r="A15" s="258" t="s">
        <v>169</v>
      </c>
      <c r="B15" s="259"/>
      <c r="C15" s="146">
        <f>C10</f>
        <v>0</v>
      </c>
    </row>
    <row r="16" spans="1:3" s="19" customFormat="1" ht="16.5" x14ac:dyDescent="0.25">
      <c r="A16" s="260" t="s">
        <v>170</v>
      </c>
      <c r="B16" s="261"/>
      <c r="C16" s="147">
        <f>C13</f>
        <v>0</v>
      </c>
    </row>
    <row r="17" spans="1:3" s="19" customFormat="1" ht="17.25" thickBot="1" x14ac:dyDescent="0.3">
      <c r="A17" s="262" t="s">
        <v>171</v>
      </c>
      <c r="B17" s="263"/>
      <c r="C17" s="148">
        <f>C15+C16</f>
        <v>0</v>
      </c>
    </row>
    <row r="18" spans="1:3" s="19" customFormat="1" ht="16.5" thickTop="1" x14ac:dyDescent="0.25">
      <c r="B18" s="20"/>
    </row>
    <row r="19" spans="1:3" s="19" customFormat="1" x14ac:dyDescent="0.25"/>
    <row r="20" spans="1:3" s="19" customFormat="1" x14ac:dyDescent="0.25"/>
    <row r="21" spans="1:3" s="19" customFormat="1" x14ac:dyDescent="0.25"/>
    <row r="22" spans="1:3" s="19" customFormat="1" x14ac:dyDescent="0.25">
      <c r="B22" s="20"/>
    </row>
    <row r="23" spans="1:3" s="19" customFormat="1" x14ac:dyDescent="0.25">
      <c r="B23" s="20"/>
    </row>
    <row r="24" spans="1:3" s="19" customFormat="1" x14ac:dyDescent="0.25">
      <c r="B24" s="20"/>
    </row>
    <row r="25" spans="1:3" s="19" customFormat="1" x14ac:dyDescent="0.25">
      <c r="B25" s="20"/>
    </row>
    <row r="26" spans="1:3" s="19" customFormat="1" x14ac:dyDescent="0.25">
      <c r="B26" s="20"/>
    </row>
    <row r="27" spans="1:3" s="19" customFormat="1" x14ac:dyDescent="0.25">
      <c r="B27" s="20"/>
    </row>
    <row r="28" spans="1:3" s="19" customFormat="1" x14ac:dyDescent="0.25">
      <c r="B28" s="20"/>
    </row>
    <row r="29" spans="1:3" x14ac:dyDescent="0.25"/>
    <row r="30" spans="1:3" x14ac:dyDescent="0.25"/>
    <row r="31" spans="1:3" x14ac:dyDescent="0.25"/>
    <row r="32" spans="1:3" ht="16.5" thickBot="1" x14ac:dyDescent="0.3"/>
    <row r="33" spans="2:5" ht="17.25" thickTop="1" x14ac:dyDescent="0.25">
      <c r="B33" s="13"/>
      <c r="E33" s="143" t="e">
        <f>#REF!</f>
        <v>#REF!</v>
      </c>
    </row>
    <row r="34" spans="2:5" ht="16.5" x14ac:dyDescent="0.25">
      <c r="B34" s="13"/>
      <c r="E34" s="144" t="e">
        <f>E31+#REF!</f>
        <v>#REF!</v>
      </c>
    </row>
    <row r="35" spans="2:5" ht="17.25" thickBot="1" x14ac:dyDescent="0.3">
      <c r="B35" s="13"/>
      <c r="E35" s="145" t="e">
        <f>E33+E34</f>
        <v>#REF!</v>
      </c>
    </row>
    <row r="36" spans="2:5" ht="16.5" thickTop="1" x14ac:dyDescent="0.25">
      <c r="C36" s="13" t="s">
        <v>172</v>
      </c>
    </row>
    <row r="37" spans="2:5" x14ac:dyDescent="0.25"/>
    <row r="38" spans="2:5" x14ac:dyDescent="0.25"/>
    <row r="39" spans="2:5" x14ac:dyDescent="0.25"/>
    <row r="40" spans="2:5" x14ac:dyDescent="0.25"/>
    <row r="41" spans="2:5" x14ac:dyDescent="0.25"/>
    <row r="42" spans="2:5" x14ac:dyDescent="0.25"/>
  </sheetData>
  <mergeCells count="8">
    <mergeCell ref="C1:C2"/>
    <mergeCell ref="A12:C12"/>
    <mergeCell ref="A15:B15"/>
    <mergeCell ref="A16:B16"/>
    <mergeCell ref="A17:B17"/>
    <mergeCell ref="A1:B1"/>
    <mergeCell ref="A2:B2"/>
    <mergeCell ref="A13:B13"/>
  </mergeCells>
  <printOptions horizontalCentered="1" verticalCentered="1"/>
  <pageMargins left="0.70866141732283472" right="0.70866141732283472" top="0.74803149606299213" bottom="0.74803149606299213" header="0.31496062992125984" footer="0.31496062992125984"/>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139"/>
  <sheetViews>
    <sheetView topLeftCell="A9" zoomScaleNormal="100" workbookViewId="0">
      <selection activeCell="F12" sqref="F12"/>
    </sheetView>
  </sheetViews>
  <sheetFormatPr baseColWidth="10" defaultColWidth="0" defaultRowHeight="16.5" zeroHeight="1" x14ac:dyDescent="0.25"/>
  <cols>
    <col min="1" max="1" width="85.7109375" style="1" customWidth="1"/>
    <col min="2" max="5" width="6.140625" style="11" customWidth="1"/>
    <col min="6" max="6" width="26.140625" style="13" customWidth="1"/>
    <col min="7" max="7" width="11.42578125" style="1" customWidth="1"/>
    <col min="8" max="16384" width="0" style="1" hidden="1"/>
  </cols>
  <sheetData>
    <row r="1" spans="1:6" ht="50.25" customHeight="1" x14ac:dyDescent="0.25">
      <c r="A1" s="314" t="s">
        <v>30</v>
      </c>
      <c r="B1" s="315"/>
      <c r="C1" s="315"/>
      <c r="D1" s="315"/>
      <c r="E1" s="316"/>
      <c r="F1" s="267" t="s">
        <v>155</v>
      </c>
    </row>
    <row r="2" spans="1:6" s="5" customFormat="1" ht="18" x14ac:dyDescent="0.25">
      <c r="A2" s="317" t="s">
        <v>15</v>
      </c>
      <c r="B2" s="318"/>
      <c r="C2" s="318"/>
      <c r="D2" s="318"/>
      <c r="E2" s="319"/>
      <c r="F2" s="267"/>
    </row>
    <row r="3" spans="1:6" ht="33" x14ac:dyDescent="0.25">
      <c r="A3" s="75" t="s">
        <v>1</v>
      </c>
      <c r="B3" s="299">
        <v>400</v>
      </c>
      <c r="C3" s="300"/>
      <c r="D3" s="300"/>
      <c r="E3" s="301"/>
      <c r="F3" s="113" t="s">
        <v>156</v>
      </c>
    </row>
    <row r="4" spans="1:6" ht="53.25" customHeight="1" x14ac:dyDescent="0.25">
      <c r="A4" s="3" t="s">
        <v>52</v>
      </c>
      <c r="B4" s="311">
        <v>100</v>
      </c>
      <c r="C4" s="312"/>
      <c r="D4" s="312"/>
      <c r="E4" s="313"/>
      <c r="F4" s="68" t="s">
        <v>157</v>
      </c>
    </row>
    <row r="5" spans="1:6" ht="48.75" customHeight="1" x14ac:dyDescent="0.25">
      <c r="A5" s="3" t="s">
        <v>129</v>
      </c>
      <c r="B5" s="311">
        <v>75</v>
      </c>
      <c r="C5" s="312"/>
      <c r="D5" s="312"/>
      <c r="E5" s="313"/>
      <c r="F5" s="68" t="s">
        <v>157</v>
      </c>
    </row>
    <row r="6" spans="1:6" ht="82.5" customHeight="1" x14ac:dyDescent="0.25">
      <c r="A6" s="3" t="s">
        <v>72</v>
      </c>
      <c r="B6" s="311">
        <v>150</v>
      </c>
      <c r="C6" s="312"/>
      <c r="D6" s="312"/>
      <c r="E6" s="313"/>
      <c r="F6" s="68" t="s">
        <v>157</v>
      </c>
    </row>
    <row r="7" spans="1:6" ht="37.5" customHeight="1" x14ac:dyDescent="0.25">
      <c r="A7" s="3" t="s">
        <v>130</v>
      </c>
      <c r="B7" s="311">
        <v>75</v>
      </c>
      <c r="C7" s="312"/>
      <c r="D7" s="312"/>
      <c r="E7" s="313"/>
      <c r="F7" s="68" t="s">
        <v>157</v>
      </c>
    </row>
    <row r="8" spans="1:6" x14ac:dyDescent="0.25">
      <c r="A8" s="4" t="s">
        <v>3</v>
      </c>
      <c r="B8" s="302">
        <f>SUM(B4:E7)</f>
        <v>400</v>
      </c>
      <c r="C8" s="303"/>
      <c r="D8" s="303"/>
      <c r="E8" s="304"/>
      <c r="F8" s="122">
        <v>0</v>
      </c>
    </row>
    <row r="9" spans="1:6" ht="13.5" customHeight="1" x14ac:dyDescent="0.3">
      <c r="A9" s="305"/>
      <c r="B9" s="306"/>
      <c r="C9" s="306"/>
      <c r="D9" s="306"/>
      <c r="E9" s="307"/>
      <c r="F9" s="68"/>
    </row>
    <row r="10" spans="1:6" x14ac:dyDescent="0.25">
      <c r="A10" s="299" t="s">
        <v>17</v>
      </c>
      <c r="B10" s="300"/>
      <c r="C10" s="300"/>
      <c r="D10" s="300"/>
      <c r="E10" s="300"/>
      <c r="F10" s="301"/>
    </row>
    <row r="11" spans="1:6" ht="33.75" customHeight="1" x14ac:dyDescent="0.2">
      <c r="A11" s="308" t="str">
        <f>AU!$A$13</f>
        <v xml:space="preserve">Teniendo en cuenta que este seguro establece como cobertura básica el amparo de no aplicación de deducible, la propuesta que contemple deducible será objeto de rechazo en esta póliza. </v>
      </c>
      <c r="B11" s="309"/>
      <c r="C11" s="309"/>
      <c r="D11" s="309"/>
      <c r="E11" s="310"/>
      <c r="F11" s="151">
        <v>0</v>
      </c>
    </row>
    <row r="12" spans="1:6" x14ac:dyDescent="0.25">
      <c r="B12" s="9"/>
      <c r="C12" s="9"/>
      <c r="D12" s="9"/>
      <c r="E12" s="9"/>
    </row>
    <row r="13" spans="1:6" hidden="1" x14ac:dyDescent="0.25">
      <c r="B13" s="9"/>
      <c r="C13" s="9"/>
      <c r="D13" s="9"/>
      <c r="E13" s="9"/>
      <c r="F13" s="19"/>
    </row>
    <row r="14" spans="1:6" hidden="1" x14ac:dyDescent="0.25">
      <c r="B14" s="9"/>
      <c r="C14" s="9"/>
      <c r="D14" s="9"/>
      <c r="E14" s="9"/>
      <c r="F14" s="19"/>
    </row>
    <row r="15" spans="1:6" hidden="1" x14ac:dyDescent="0.25">
      <c r="B15" s="9"/>
      <c r="C15" s="9"/>
      <c r="D15" s="9"/>
      <c r="E15" s="9"/>
      <c r="F15" s="19"/>
    </row>
    <row r="16" spans="1:6" hidden="1" x14ac:dyDescent="0.25">
      <c r="B16" s="9"/>
      <c r="C16" s="9"/>
      <c r="D16" s="9"/>
      <c r="E16" s="9"/>
      <c r="F16" s="19"/>
    </row>
    <row r="17" spans="1:6" hidden="1" x14ac:dyDescent="0.25">
      <c r="B17" s="9"/>
      <c r="C17" s="9"/>
      <c r="D17" s="9"/>
      <c r="E17" s="9"/>
      <c r="F17" s="19"/>
    </row>
    <row r="18" spans="1:6" hidden="1" x14ac:dyDescent="0.25">
      <c r="B18" s="9"/>
      <c r="C18" s="9"/>
      <c r="D18" s="9"/>
      <c r="E18" s="9"/>
      <c r="F18" s="19"/>
    </row>
    <row r="19" spans="1:6" hidden="1" x14ac:dyDescent="0.25">
      <c r="B19" s="9"/>
      <c r="C19" s="9"/>
      <c r="D19" s="9"/>
      <c r="E19" s="9"/>
      <c r="F19" s="19"/>
    </row>
    <row r="20" spans="1:6" hidden="1" x14ac:dyDescent="0.25">
      <c r="B20" s="9"/>
      <c r="C20" s="9"/>
      <c r="D20" s="9"/>
      <c r="E20" s="9"/>
      <c r="F20" s="19"/>
    </row>
    <row r="21" spans="1:6" hidden="1" x14ac:dyDescent="0.25">
      <c r="B21" s="9"/>
      <c r="C21" s="9"/>
      <c r="D21" s="9"/>
      <c r="E21" s="9"/>
      <c r="F21" s="19"/>
    </row>
    <row r="22" spans="1:6" hidden="1" x14ac:dyDescent="0.25">
      <c r="B22" s="9"/>
      <c r="C22" s="9"/>
      <c r="D22" s="9"/>
      <c r="E22" s="9"/>
      <c r="F22" s="19"/>
    </row>
    <row r="23" spans="1:6" hidden="1" x14ac:dyDescent="0.25">
      <c r="B23" s="9"/>
      <c r="C23" s="9"/>
      <c r="D23" s="9"/>
      <c r="E23" s="9"/>
      <c r="F23" s="19"/>
    </row>
    <row r="24" spans="1:6" hidden="1" x14ac:dyDescent="0.25">
      <c r="B24" s="9"/>
      <c r="C24" s="9"/>
      <c r="D24" s="9"/>
      <c r="E24" s="9"/>
      <c r="F24" s="19"/>
    </row>
    <row r="25" spans="1:6" hidden="1" x14ac:dyDescent="0.25">
      <c r="A25" s="10"/>
      <c r="B25" s="9"/>
      <c r="C25" s="9"/>
      <c r="D25" s="9"/>
      <c r="E25" s="9"/>
      <c r="F25" s="19"/>
    </row>
    <row r="26" spans="1:6" hidden="1" x14ac:dyDescent="0.25">
      <c r="A26" s="10"/>
      <c r="B26" s="9"/>
      <c r="C26" s="9"/>
      <c r="D26" s="9"/>
      <c r="E26" s="9"/>
      <c r="F26" s="19"/>
    </row>
    <row r="27" spans="1:6" hidden="1" x14ac:dyDescent="0.25">
      <c r="A27" s="10"/>
      <c r="B27" s="9"/>
      <c r="C27" s="9"/>
      <c r="D27" s="9"/>
      <c r="E27" s="9"/>
      <c r="F27" s="19"/>
    </row>
    <row r="28" spans="1:6" hidden="1" x14ac:dyDescent="0.25">
      <c r="A28" s="10"/>
      <c r="B28" s="9"/>
      <c r="C28" s="9"/>
      <c r="D28" s="9"/>
      <c r="E28" s="9"/>
      <c r="F28" s="19"/>
    </row>
    <row r="29" spans="1:6" hidden="1" x14ac:dyDescent="0.25">
      <c r="A29" s="10"/>
      <c r="B29" s="9"/>
      <c r="C29" s="9"/>
      <c r="D29" s="9"/>
      <c r="E29" s="9"/>
    </row>
    <row r="30" spans="1:6" hidden="1" x14ac:dyDescent="0.25">
      <c r="A30" s="10"/>
      <c r="B30" s="9"/>
      <c r="C30" s="9"/>
      <c r="D30" s="9"/>
      <c r="E30" s="9"/>
    </row>
    <row r="31" spans="1:6" hidden="1" x14ac:dyDescent="0.25">
      <c r="A31" s="10"/>
      <c r="B31" s="9"/>
      <c r="C31" s="9"/>
      <c r="D31" s="9"/>
      <c r="E31" s="9"/>
    </row>
    <row r="32" spans="1:6" hidden="1" x14ac:dyDescent="0.25">
      <c r="A32" s="10"/>
      <c r="B32" s="9"/>
      <c r="C32" s="9"/>
      <c r="D32" s="9"/>
      <c r="E32" s="9"/>
    </row>
    <row r="33" spans="1:6" ht="17.25" hidden="1" thickTop="1" x14ac:dyDescent="0.25">
      <c r="A33" s="10"/>
      <c r="B33" s="9"/>
      <c r="C33" s="9"/>
      <c r="D33" s="9"/>
      <c r="E33" s="9"/>
      <c r="F33" s="146">
        <f>F10</f>
        <v>0</v>
      </c>
    </row>
    <row r="34" spans="1:6" hidden="1" x14ac:dyDescent="0.25">
      <c r="A34" s="10"/>
      <c r="B34" s="9"/>
      <c r="C34" s="9"/>
      <c r="D34" s="9"/>
      <c r="E34" s="9"/>
      <c r="F34" s="147">
        <f>F11</f>
        <v>0</v>
      </c>
    </row>
    <row r="35" spans="1:6" ht="17.25" hidden="1" thickBot="1" x14ac:dyDescent="0.3">
      <c r="A35" s="10"/>
      <c r="B35" s="9"/>
      <c r="C35" s="9"/>
      <c r="D35" s="9"/>
      <c r="E35" s="9"/>
      <c r="F35" s="148">
        <f>F33+F34</f>
        <v>0</v>
      </c>
    </row>
    <row r="36" spans="1:6" hidden="1" x14ac:dyDescent="0.25">
      <c r="A36" s="10"/>
      <c r="B36" s="9"/>
      <c r="C36" s="9"/>
      <c r="D36" s="9"/>
      <c r="E36" s="9"/>
      <c r="F36" s="13" t="s">
        <v>172</v>
      </c>
    </row>
    <row r="37" spans="1:6" hidden="1" x14ac:dyDescent="0.25">
      <c r="A37" s="10"/>
      <c r="B37" s="9"/>
      <c r="C37" s="9"/>
      <c r="D37" s="9"/>
      <c r="E37" s="9"/>
    </row>
    <row r="38" spans="1:6" hidden="1" x14ac:dyDescent="0.25">
      <c r="A38" s="10"/>
      <c r="B38" s="9"/>
      <c r="C38" s="9"/>
      <c r="D38" s="9"/>
      <c r="E38" s="9"/>
    </row>
    <row r="39" spans="1:6" hidden="1" x14ac:dyDescent="0.25">
      <c r="A39" s="10"/>
      <c r="B39" s="9"/>
      <c r="C39" s="9"/>
      <c r="D39" s="9"/>
      <c r="E39" s="9"/>
    </row>
    <row r="40" spans="1:6" hidden="1" x14ac:dyDescent="0.25">
      <c r="A40" s="10"/>
      <c r="B40" s="9"/>
      <c r="C40" s="9"/>
      <c r="D40" s="9"/>
      <c r="E40" s="9"/>
    </row>
    <row r="41" spans="1:6" hidden="1" x14ac:dyDescent="0.25">
      <c r="A41" s="10"/>
      <c r="B41" s="9"/>
      <c r="C41" s="9"/>
      <c r="D41" s="9"/>
      <c r="E41" s="9"/>
    </row>
    <row r="42" spans="1:6" hidden="1" x14ac:dyDescent="0.25">
      <c r="A42" s="10"/>
      <c r="B42" s="9"/>
      <c r="C42" s="9"/>
      <c r="D42" s="9"/>
      <c r="E42" s="9"/>
    </row>
    <row r="43" spans="1:6" hidden="1" x14ac:dyDescent="0.25">
      <c r="A43" s="10"/>
      <c r="B43" s="9"/>
      <c r="C43" s="9"/>
      <c r="D43" s="9"/>
      <c r="E43" s="9"/>
    </row>
    <row r="44" spans="1:6" hidden="1" x14ac:dyDescent="0.25">
      <c r="A44" s="10"/>
      <c r="B44" s="9"/>
      <c r="C44" s="9"/>
      <c r="D44" s="9"/>
      <c r="E44" s="9"/>
    </row>
    <row r="45" spans="1:6" hidden="1" x14ac:dyDescent="0.25">
      <c r="A45" s="10"/>
      <c r="B45" s="9"/>
      <c r="C45" s="9"/>
      <c r="D45" s="9"/>
      <c r="E45" s="9"/>
    </row>
    <row r="46" spans="1:6" hidden="1" x14ac:dyDescent="0.25">
      <c r="A46" s="10"/>
      <c r="B46" s="9"/>
      <c r="C46" s="9"/>
      <c r="D46" s="9"/>
      <c r="E46" s="9"/>
    </row>
    <row r="47" spans="1:6" hidden="1" x14ac:dyDescent="0.25">
      <c r="A47" s="10"/>
      <c r="B47" s="9"/>
      <c r="C47" s="9"/>
      <c r="D47" s="9"/>
      <c r="E47" s="9"/>
    </row>
    <row r="48" spans="1:6" hidden="1" x14ac:dyDescent="0.25">
      <c r="A48" s="10"/>
      <c r="B48" s="9"/>
      <c r="C48" s="9"/>
      <c r="D48" s="9"/>
      <c r="E48" s="9"/>
    </row>
    <row r="49" spans="1:5" hidden="1" x14ac:dyDescent="0.25">
      <c r="A49" s="10"/>
      <c r="B49" s="9"/>
      <c r="C49" s="9"/>
      <c r="D49" s="9"/>
      <c r="E49" s="9"/>
    </row>
    <row r="50" spans="1:5" hidden="1" x14ac:dyDescent="0.25">
      <c r="A50" s="10"/>
      <c r="B50" s="9"/>
      <c r="C50" s="9"/>
      <c r="D50" s="9"/>
      <c r="E50" s="9"/>
    </row>
    <row r="51" spans="1:5" hidden="1" x14ac:dyDescent="0.25">
      <c r="A51" s="10"/>
      <c r="B51" s="9"/>
      <c r="C51" s="9"/>
      <c r="D51" s="9"/>
      <c r="E51" s="9"/>
    </row>
    <row r="52" spans="1:5" hidden="1" x14ac:dyDescent="0.25">
      <c r="A52" s="10"/>
      <c r="B52" s="9"/>
      <c r="C52" s="9"/>
      <c r="D52" s="9"/>
      <c r="E52" s="9"/>
    </row>
    <row r="53" spans="1:5" hidden="1" x14ac:dyDescent="0.25">
      <c r="A53" s="10"/>
      <c r="B53" s="9"/>
      <c r="C53" s="9"/>
      <c r="D53" s="9"/>
      <c r="E53" s="9"/>
    </row>
    <row r="54" spans="1:5" hidden="1" x14ac:dyDescent="0.25">
      <c r="A54" s="10"/>
      <c r="B54" s="9"/>
      <c r="C54" s="9"/>
      <c r="D54" s="9"/>
      <c r="E54" s="9"/>
    </row>
    <row r="55" spans="1:5" hidden="1" x14ac:dyDescent="0.25">
      <c r="A55" s="10"/>
      <c r="B55" s="9"/>
      <c r="C55" s="9"/>
      <c r="D55" s="9"/>
      <c r="E55" s="9"/>
    </row>
    <row r="56" spans="1:5" hidden="1" x14ac:dyDescent="0.25">
      <c r="A56" s="10"/>
      <c r="B56" s="9"/>
      <c r="C56" s="9"/>
      <c r="D56" s="9"/>
      <c r="E56" s="9"/>
    </row>
    <row r="57" spans="1:5" hidden="1" x14ac:dyDescent="0.25">
      <c r="A57" s="10"/>
      <c r="B57" s="9"/>
      <c r="C57" s="9"/>
      <c r="D57" s="9"/>
      <c r="E57" s="9"/>
    </row>
    <row r="58" spans="1:5" hidden="1" x14ac:dyDescent="0.25">
      <c r="A58" s="10"/>
      <c r="B58" s="9"/>
      <c r="C58" s="9"/>
      <c r="D58" s="9"/>
      <c r="E58" s="9"/>
    </row>
    <row r="59" spans="1:5" hidden="1" x14ac:dyDescent="0.25">
      <c r="A59" s="10"/>
      <c r="B59" s="9"/>
      <c r="C59" s="9"/>
      <c r="D59" s="9"/>
      <c r="E59" s="9"/>
    </row>
    <row r="60" spans="1:5" hidden="1" x14ac:dyDescent="0.25">
      <c r="A60" s="10"/>
      <c r="B60" s="9"/>
      <c r="C60" s="9"/>
      <c r="D60" s="9"/>
      <c r="E60" s="9"/>
    </row>
    <row r="61" spans="1:5" hidden="1" x14ac:dyDescent="0.25">
      <c r="A61" s="10"/>
      <c r="B61" s="9"/>
      <c r="C61" s="9"/>
      <c r="D61" s="9"/>
      <c r="E61" s="9"/>
    </row>
    <row r="62" spans="1:5" hidden="1" x14ac:dyDescent="0.25">
      <c r="A62" s="10"/>
      <c r="B62" s="9"/>
      <c r="C62" s="9"/>
      <c r="D62" s="9"/>
      <c r="E62" s="9"/>
    </row>
    <row r="63" spans="1:5" hidden="1" x14ac:dyDescent="0.25">
      <c r="A63" s="10"/>
      <c r="B63" s="9"/>
      <c r="C63" s="9"/>
      <c r="D63" s="9"/>
      <c r="E63" s="9"/>
    </row>
    <row r="64" spans="1:5" hidden="1" x14ac:dyDescent="0.25">
      <c r="B64" s="9"/>
      <c r="C64" s="9"/>
      <c r="D64" s="9"/>
      <c r="E64" s="9"/>
    </row>
    <row r="65" spans="2:5" hidden="1" x14ac:dyDescent="0.25">
      <c r="B65" s="9"/>
      <c r="C65" s="9"/>
      <c r="D65" s="9"/>
      <c r="E65" s="9"/>
    </row>
    <row r="66" spans="2:5" hidden="1" x14ac:dyDescent="0.25">
      <c r="B66" s="9"/>
      <c r="C66" s="9"/>
      <c r="D66" s="9"/>
      <c r="E66" s="9"/>
    </row>
    <row r="67" spans="2:5" hidden="1" x14ac:dyDescent="0.25">
      <c r="B67" s="9"/>
      <c r="C67" s="9"/>
      <c r="D67" s="9"/>
      <c r="E67" s="9"/>
    </row>
    <row r="68" spans="2:5" hidden="1" x14ac:dyDescent="0.25">
      <c r="B68" s="9"/>
      <c r="C68" s="9"/>
      <c r="D68" s="9"/>
      <c r="E68" s="9"/>
    </row>
    <row r="69" spans="2:5" hidden="1" x14ac:dyDescent="0.25">
      <c r="B69" s="9"/>
      <c r="C69" s="9"/>
      <c r="D69" s="9"/>
      <c r="E69" s="9"/>
    </row>
    <row r="70" spans="2:5" hidden="1" x14ac:dyDescent="0.25">
      <c r="B70" s="9"/>
      <c r="C70" s="9"/>
      <c r="D70" s="9"/>
      <c r="E70" s="9"/>
    </row>
    <row r="71" spans="2:5" hidden="1" x14ac:dyDescent="0.25">
      <c r="B71" s="9"/>
      <c r="C71" s="9"/>
      <c r="D71" s="9"/>
      <c r="E71" s="9"/>
    </row>
    <row r="72" spans="2:5" hidden="1" x14ac:dyDescent="0.25">
      <c r="B72" s="9"/>
      <c r="C72" s="9"/>
      <c r="D72" s="9"/>
      <c r="E72" s="9"/>
    </row>
    <row r="73" spans="2:5" hidden="1" x14ac:dyDescent="0.25">
      <c r="B73" s="9"/>
      <c r="C73" s="9"/>
      <c r="D73" s="9"/>
      <c r="E73" s="9"/>
    </row>
    <row r="74" spans="2:5" hidden="1" x14ac:dyDescent="0.25">
      <c r="B74" s="9"/>
      <c r="C74" s="9"/>
      <c r="D74" s="9"/>
      <c r="E74" s="9"/>
    </row>
    <row r="75" spans="2:5" hidden="1" x14ac:dyDescent="0.25">
      <c r="B75" s="9"/>
      <c r="C75" s="9"/>
      <c r="D75" s="9"/>
      <c r="E75" s="9"/>
    </row>
    <row r="76" spans="2:5" hidden="1" x14ac:dyDescent="0.25">
      <c r="B76" s="9"/>
      <c r="C76" s="9"/>
      <c r="D76" s="9"/>
      <c r="E76" s="9"/>
    </row>
    <row r="77" spans="2:5" hidden="1" x14ac:dyDescent="0.25">
      <c r="B77" s="9"/>
      <c r="C77" s="9"/>
      <c r="D77" s="9"/>
      <c r="E77" s="9"/>
    </row>
    <row r="78" spans="2:5" hidden="1" x14ac:dyDescent="0.25">
      <c r="B78" s="9"/>
      <c r="C78" s="9"/>
      <c r="D78" s="9"/>
      <c r="E78" s="9"/>
    </row>
    <row r="79" spans="2:5" hidden="1" x14ac:dyDescent="0.25">
      <c r="B79" s="9"/>
      <c r="C79" s="9"/>
      <c r="D79" s="9"/>
      <c r="E79" s="9"/>
    </row>
    <row r="80" spans="2:5" hidden="1" x14ac:dyDescent="0.25"/>
    <row r="81" spans="1:6" hidden="1" x14ac:dyDescent="0.25"/>
    <row r="82" spans="1:6" hidden="1" x14ac:dyDescent="0.25"/>
    <row r="83" spans="1:6" hidden="1" x14ac:dyDescent="0.25"/>
    <row r="84" spans="1:6" hidden="1" x14ac:dyDescent="0.25"/>
    <row r="85" spans="1:6" hidden="1" x14ac:dyDescent="0.25"/>
    <row r="86" spans="1:6" hidden="1" x14ac:dyDescent="0.25"/>
    <row r="87" spans="1:6" hidden="1" x14ac:dyDescent="0.25"/>
    <row r="88" spans="1:6" hidden="1" x14ac:dyDescent="0.25"/>
    <row r="89" spans="1:6" hidden="1" x14ac:dyDescent="0.25"/>
    <row r="90" spans="1:6" hidden="1" x14ac:dyDescent="0.25"/>
    <row r="91" spans="1:6" hidden="1" x14ac:dyDescent="0.25"/>
    <row r="92" spans="1:6" hidden="1" x14ac:dyDescent="0.25"/>
    <row r="93" spans="1:6" hidden="1" x14ac:dyDescent="0.25"/>
    <row r="94" spans="1:6" ht="17.25" thickBot="1" x14ac:dyDescent="0.3"/>
    <row r="95" spans="1:6" ht="17.25" thickTop="1" x14ac:dyDescent="0.25">
      <c r="A95" s="258" t="s">
        <v>169</v>
      </c>
      <c r="B95" s="259"/>
      <c r="C95" s="259"/>
      <c r="D95" s="259"/>
      <c r="E95" s="259"/>
      <c r="F95" s="146">
        <f>F8</f>
        <v>0</v>
      </c>
    </row>
    <row r="96" spans="1:6" x14ac:dyDescent="0.25">
      <c r="A96" s="260" t="s">
        <v>170</v>
      </c>
      <c r="B96" s="261"/>
      <c r="C96" s="261"/>
      <c r="D96" s="261"/>
      <c r="E96" s="261"/>
      <c r="F96" s="147">
        <f>F11</f>
        <v>0</v>
      </c>
    </row>
    <row r="97" spans="1:6" ht="17.25" thickBot="1" x14ac:dyDescent="0.3">
      <c r="A97" s="262" t="s">
        <v>171</v>
      </c>
      <c r="B97" s="263"/>
      <c r="C97" s="263"/>
      <c r="D97" s="263"/>
      <c r="E97" s="263"/>
      <c r="F97" s="148">
        <f>F95+F96</f>
        <v>0</v>
      </c>
    </row>
    <row r="98" spans="1:6" ht="17.25" thickTop="1" x14ac:dyDescent="0.25"/>
    <row r="99" spans="1:6" x14ac:dyDescent="0.25"/>
    <row r="100" spans="1:6" x14ac:dyDescent="0.25"/>
    <row r="101" spans="1:6" x14ac:dyDescent="0.25"/>
    <row r="102" spans="1:6" x14ac:dyDescent="0.25"/>
    <row r="103" spans="1:6" x14ac:dyDescent="0.25"/>
    <row r="104" spans="1:6" x14ac:dyDescent="0.25"/>
    <row r="105" spans="1:6" x14ac:dyDescent="0.25"/>
    <row r="106" spans="1:6" x14ac:dyDescent="0.25"/>
    <row r="107" spans="1:6" x14ac:dyDescent="0.25"/>
    <row r="108" spans="1:6" x14ac:dyDescent="0.25"/>
    <row r="109" spans="1:6" x14ac:dyDescent="0.25"/>
    <row r="110" spans="1:6"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sheetData>
  <mergeCells count="15">
    <mergeCell ref="F1:F2"/>
    <mergeCell ref="A95:E95"/>
    <mergeCell ref="A96:E96"/>
    <mergeCell ref="A97:E97"/>
    <mergeCell ref="A10:F10"/>
    <mergeCell ref="B8:E8"/>
    <mergeCell ref="A9:E9"/>
    <mergeCell ref="A11:E11"/>
    <mergeCell ref="B6:E6"/>
    <mergeCell ref="B7:E7"/>
    <mergeCell ref="B4:E4"/>
    <mergeCell ref="B3:E3"/>
    <mergeCell ref="A1:E1"/>
    <mergeCell ref="A2:E2"/>
    <mergeCell ref="B5:E5"/>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139"/>
  <sheetViews>
    <sheetView topLeftCell="A6" zoomScaleNormal="100" workbookViewId="0">
      <selection activeCell="C11" sqref="C11"/>
    </sheetView>
  </sheetViews>
  <sheetFormatPr baseColWidth="10" defaultColWidth="0" defaultRowHeight="16.5" zeroHeight="1" x14ac:dyDescent="0.25"/>
  <cols>
    <col min="1" max="1" width="88" style="1" customWidth="1"/>
    <col min="2" max="2" width="25.7109375" style="11" customWidth="1"/>
    <col min="3" max="3" width="26.140625" style="13" customWidth="1"/>
    <col min="4" max="4" width="6.85546875" style="1" customWidth="1"/>
    <col min="5" max="5" width="13" style="1" hidden="1" customWidth="1"/>
    <col min="6" max="16384" width="0" style="1" hidden="1"/>
  </cols>
  <sheetData>
    <row r="1" spans="1:6" ht="34.5" customHeight="1" x14ac:dyDescent="0.25">
      <c r="A1" s="283" t="s">
        <v>31</v>
      </c>
      <c r="B1" s="284"/>
      <c r="C1" s="267" t="s">
        <v>155</v>
      </c>
    </row>
    <row r="2" spans="1:6" ht="20.25" customHeight="1" x14ac:dyDescent="0.25">
      <c r="A2" s="320" t="s">
        <v>6</v>
      </c>
      <c r="B2" s="320"/>
      <c r="C2" s="267"/>
    </row>
    <row r="3" spans="1:6" ht="33" x14ac:dyDescent="0.25">
      <c r="A3" s="75" t="s">
        <v>1</v>
      </c>
      <c r="B3" s="75">
        <v>400</v>
      </c>
      <c r="C3" s="113" t="s">
        <v>156</v>
      </c>
    </row>
    <row r="4" spans="1:6" ht="56.25" customHeight="1" x14ac:dyDescent="0.25">
      <c r="A4" s="3" t="s">
        <v>53</v>
      </c>
      <c r="B4" s="27">
        <v>200</v>
      </c>
      <c r="C4" s="68" t="s">
        <v>157</v>
      </c>
    </row>
    <row r="5" spans="1:6" s="23" customFormat="1" ht="49.5" x14ac:dyDescent="0.25">
      <c r="A5" s="22" t="s">
        <v>66</v>
      </c>
      <c r="B5" s="27">
        <v>100</v>
      </c>
      <c r="C5" s="68" t="s">
        <v>157</v>
      </c>
    </row>
    <row r="6" spans="1:6" ht="50.25" customHeight="1" x14ac:dyDescent="0.3">
      <c r="A6" s="26" t="s">
        <v>131</v>
      </c>
      <c r="B6" s="27">
        <v>100</v>
      </c>
      <c r="C6" s="68" t="s">
        <v>157</v>
      </c>
      <c r="D6" s="25"/>
    </row>
    <row r="7" spans="1:6" x14ac:dyDescent="0.25">
      <c r="A7" s="4" t="s">
        <v>18</v>
      </c>
      <c r="B7" s="12">
        <f>SUM(B4:B6)</f>
        <v>400</v>
      </c>
      <c r="C7" s="122">
        <v>0</v>
      </c>
    </row>
    <row r="8" spans="1:6" ht="11.25" customHeight="1" x14ac:dyDescent="0.25">
      <c r="A8" s="321"/>
      <c r="B8" s="322"/>
    </row>
    <row r="9" spans="1:6" ht="20.25" customHeight="1" x14ac:dyDescent="0.25">
      <c r="A9" s="299" t="s">
        <v>19</v>
      </c>
      <c r="B9" s="300"/>
      <c r="C9" s="301"/>
    </row>
    <row r="10" spans="1:6" ht="43.5" customHeight="1" x14ac:dyDescent="0.2">
      <c r="A10" s="277" t="str">
        <f>AU!$A$13</f>
        <v xml:space="preserve">Teniendo en cuenta que este seguro establece como cobertura básica el amparo de no aplicación de deducible, la propuesta que contemple deducible será objeto de rechazo en esta póliza. </v>
      </c>
      <c r="B10" s="278"/>
      <c r="C10" s="151">
        <v>0</v>
      </c>
      <c r="D10" s="103"/>
      <c r="E10" s="103"/>
      <c r="F10" s="104"/>
    </row>
    <row r="11" spans="1:6" ht="17.25" thickBot="1" x14ac:dyDescent="0.3"/>
    <row r="12" spans="1:6" ht="17.25" thickTop="1" x14ac:dyDescent="0.25">
      <c r="A12" s="258" t="s">
        <v>169</v>
      </c>
      <c r="B12" s="259"/>
      <c r="C12" s="146">
        <f>C7</f>
        <v>0</v>
      </c>
    </row>
    <row r="13" spans="1:6" x14ac:dyDescent="0.25">
      <c r="A13" s="260" t="s">
        <v>170</v>
      </c>
      <c r="B13" s="261"/>
      <c r="C13" s="147">
        <f>C10</f>
        <v>0</v>
      </c>
    </row>
    <row r="14" spans="1:6" ht="17.25" thickBot="1" x14ac:dyDescent="0.3">
      <c r="A14" s="262" t="s">
        <v>171</v>
      </c>
      <c r="B14" s="263"/>
      <c r="C14" s="148">
        <f>C12+C13</f>
        <v>0</v>
      </c>
    </row>
    <row r="15" spans="1:6" ht="17.25" thickTop="1" x14ac:dyDescent="0.25">
      <c r="C15" s="19"/>
    </row>
    <row r="16" spans="1:6" x14ac:dyDescent="0.25">
      <c r="C16" s="19"/>
    </row>
    <row r="17" spans="3:3" x14ac:dyDescent="0.25">
      <c r="C17" s="19"/>
    </row>
    <row r="18" spans="3:3" x14ac:dyDescent="0.25">
      <c r="C18" s="19"/>
    </row>
    <row r="19" spans="3:3" x14ac:dyDescent="0.25">
      <c r="C19" s="19"/>
    </row>
    <row r="20" spans="3:3" x14ac:dyDescent="0.25">
      <c r="C20" s="19"/>
    </row>
    <row r="21" spans="3:3" x14ac:dyDescent="0.25">
      <c r="C21" s="19"/>
    </row>
    <row r="22" spans="3:3" x14ac:dyDescent="0.25">
      <c r="C22" s="19"/>
    </row>
    <row r="23" spans="3:3" x14ac:dyDescent="0.25">
      <c r="C23" s="19"/>
    </row>
    <row r="24" spans="3:3" x14ac:dyDescent="0.25">
      <c r="C24" s="19"/>
    </row>
    <row r="25" spans="3:3" x14ac:dyDescent="0.25">
      <c r="C25" s="19"/>
    </row>
    <row r="26" spans="3:3" x14ac:dyDescent="0.25"/>
    <row r="27" spans="3:3" x14ac:dyDescent="0.25"/>
    <row r="28" spans="3:3" x14ac:dyDescent="0.25"/>
    <row r="29" spans="3:3" x14ac:dyDescent="0.25"/>
    <row r="30" spans="3:3" x14ac:dyDescent="0.25"/>
    <row r="31" spans="3:3" x14ac:dyDescent="0.25"/>
    <row r="32" spans="3: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spans="3:3" hidden="1" x14ac:dyDescent="0.25"/>
    <row r="82" spans="3:3" hidden="1" x14ac:dyDescent="0.25"/>
    <row r="83" spans="3:3" hidden="1" x14ac:dyDescent="0.25"/>
    <row r="84" spans="3:3" hidden="1" x14ac:dyDescent="0.25"/>
    <row r="85" spans="3:3" hidden="1" x14ac:dyDescent="0.25"/>
    <row r="86" spans="3:3" hidden="1" x14ac:dyDescent="0.25"/>
    <row r="87" spans="3:3" hidden="1" x14ac:dyDescent="0.25"/>
    <row r="88" spans="3:3" hidden="1" x14ac:dyDescent="0.25"/>
    <row r="89" spans="3:3" hidden="1" x14ac:dyDescent="0.25"/>
    <row r="90" spans="3:3" hidden="1" x14ac:dyDescent="0.25"/>
    <row r="91" spans="3:3" hidden="1" x14ac:dyDescent="0.25"/>
    <row r="92" spans="3:3" ht="17.25" hidden="1" thickTop="1" x14ac:dyDescent="0.25">
      <c r="C92" s="146">
        <f>C7</f>
        <v>0</v>
      </c>
    </row>
    <row r="93" spans="3:3" hidden="1" x14ac:dyDescent="0.25">
      <c r="C93" s="147">
        <f>C10</f>
        <v>0</v>
      </c>
    </row>
    <row r="94" spans="3:3" ht="17.25" hidden="1" thickBot="1" x14ac:dyDescent="0.3">
      <c r="C94" s="148">
        <f>C92+C93</f>
        <v>0</v>
      </c>
    </row>
    <row r="95" spans="3:3" hidden="1" x14ac:dyDescent="0.25"/>
    <row r="96" spans="3: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x14ac:dyDescent="0.25"/>
    <row r="138" x14ac:dyDescent="0.25"/>
    <row r="139" x14ac:dyDescent="0.25"/>
  </sheetData>
  <mergeCells count="9">
    <mergeCell ref="C1:C2"/>
    <mergeCell ref="A9:C9"/>
    <mergeCell ref="A10:B10"/>
    <mergeCell ref="A12:B12"/>
    <mergeCell ref="A13:B13"/>
    <mergeCell ref="A14:B14"/>
    <mergeCell ref="A1:B1"/>
    <mergeCell ref="A2:B2"/>
    <mergeCell ref="A8:B8"/>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8"/>
  <sheetViews>
    <sheetView topLeftCell="A10" workbookViewId="0">
      <selection activeCell="A10" sqref="A10:B10"/>
    </sheetView>
  </sheetViews>
  <sheetFormatPr baseColWidth="10" defaultColWidth="0" defaultRowHeight="16.5" zeroHeight="1" x14ac:dyDescent="0.25"/>
  <cols>
    <col min="1" max="1" width="87.7109375" style="5" customWidth="1"/>
    <col min="2" max="2" width="33.7109375" style="5" customWidth="1"/>
    <col min="3" max="3" width="26.140625" style="13" customWidth="1"/>
    <col min="4" max="4" width="11.42578125" style="5" customWidth="1"/>
    <col min="5" max="16384" width="0" style="5" hidden="1"/>
  </cols>
  <sheetData>
    <row r="1" spans="1:5" ht="42.75" customHeight="1" x14ac:dyDescent="0.25">
      <c r="A1" s="331" t="s">
        <v>38</v>
      </c>
      <c r="B1" s="332"/>
      <c r="C1" s="267" t="s">
        <v>155</v>
      </c>
    </row>
    <row r="2" spans="1:5" ht="23.25" customHeight="1" x14ac:dyDescent="0.25">
      <c r="A2" s="333" t="s">
        <v>6</v>
      </c>
      <c r="B2" s="333"/>
      <c r="C2" s="267"/>
    </row>
    <row r="3" spans="1:5" ht="33" x14ac:dyDescent="0.25">
      <c r="A3" s="43" t="s">
        <v>1</v>
      </c>
      <c r="B3" s="43">
        <v>400</v>
      </c>
      <c r="C3" s="113" t="s">
        <v>156</v>
      </c>
    </row>
    <row r="4" spans="1:5" ht="49.5" x14ac:dyDescent="0.25">
      <c r="A4" s="34" t="s">
        <v>133</v>
      </c>
      <c r="B4" s="33">
        <v>150</v>
      </c>
      <c r="C4" s="68" t="s">
        <v>157</v>
      </c>
    </row>
    <row r="5" spans="1:5" ht="33" x14ac:dyDescent="0.25">
      <c r="A5" s="35" t="s">
        <v>54</v>
      </c>
      <c r="B5" s="33">
        <v>50</v>
      </c>
      <c r="C5" s="68" t="s">
        <v>157</v>
      </c>
    </row>
    <row r="6" spans="1:5" ht="51" customHeight="1" x14ac:dyDescent="0.25">
      <c r="A6" s="34" t="s">
        <v>132</v>
      </c>
      <c r="B6" s="33">
        <v>100</v>
      </c>
      <c r="C6" s="68" t="s">
        <v>157</v>
      </c>
    </row>
    <row r="7" spans="1:5" s="1" customFormat="1" ht="66" customHeight="1" x14ac:dyDescent="0.25">
      <c r="A7" s="37" t="s">
        <v>134</v>
      </c>
      <c r="B7" s="8">
        <v>100</v>
      </c>
      <c r="C7" s="68" t="s">
        <v>157</v>
      </c>
      <c r="D7" s="36"/>
      <c r="E7" s="28"/>
    </row>
    <row r="8" spans="1:5" x14ac:dyDescent="0.25">
      <c r="A8" s="38" t="s">
        <v>3</v>
      </c>
      <c r="B8" s="39">
        <f>SUM(B4:B7)</f>
        <v>400</v>
      </c>
      <c r="C8" s="151">
        <v>0</v>
      </c>
    </row>
    <row r="9" spans="1:5" x14ac:dyDescent="0.25">
      <c r="A9" s="334"/>
      <c r="B9" s="335"/>
      <c r="C9" s="5"/>
    </row>
    <row r="10" spans="1:5" ht="17.25" thickBot="1" x14ac:dyDescent="0.3">
      <c r="A10" s="336" t="s">
        <v>4</v>
      </c>
      <c r="B10" s="337"/>
    </row>
    <row r="11" spans="1:5" ht="17.25" thickTop="1" x14ac:dyDescent="0.25">
      <c r="A11" s="338" t="s">
        <v>39</v>
      </c>
      <c r="B11" s="339"/>
      <c r="C11" s="146"/>
    </row>
    <row r="12" spans="1:5" ht="14.25" customHeight="1" x14ac:dyDescent="0.25">
      <c r="A12" s="327" t="s">
        <v>8</v>
      </c>
      <c r="B12" s="328"/>
      <c r="C12" s="147"/>
    </row>
    <row r="13" spans="1:5" ht="17.25" thickBot="1" x14ac:dyDescent="0.3">
      <c r="A13" s="29" t="s">
        <v>67</v>
      </c>
      <c r="B13" s="40"/>
      <c r="C13" s="148"/>
    </row>
    <row r="14" spans="1:5" ht="17.25" thickTop="1" x14ac:dyDescent="0.25">
      <c r="A14" s="153" t="s">
        <v>13</v>
      </c>
      <c r="B14" s="154"/>
      <c r="C14" s="19"/>
    </row>
    <row r="15" spans="1:5" s="30" customFormat="1" ht="16.5" customHeight="1" x14ac:dyDescent="0.25">
      <c r="A15" s="323" t="s">
        <v>135</v>
      </c>
      <c r="B15" s="324"/>
      <c r="C15" s="325"/>
    </row>
    <row r="16" spans="1:5" s="30" customFormat="1" ht="15.75" customHeight="1" x14ac:dyDescent="0.25">
      <c r="A16" s="275" t="s">
        <v>97</v>
      </c>
      <c r="B16" s="326"/>
      <c r="C16" s="276"/>
    </row>
    <row r="17" spans="1:3" s="30" customFormat="1" ht="33" x14ac:dyDescent="0.25">
      <c r="A17" s="42" t="s">
        <v>9</v>
      </c>
      <c r="B17" s="41" t="s">
        <v>14</v>
      </c>
      <c r="C17" s="149" t="s">
        <v>173</v>
      </c>
    </row>
    <row r="18" spans="1:3" s="1" customFormat="1" ht="15" customHeight="1" x14ac:dyDescent="0.25">
      <c r="A18" s="7" t="s">
        <v>10</v>
      </c>
      <c r="B18" s="24">
        <v>200</v>
      </c>
      <c r="C18" s="149"/>
    </row>
    <row r="19" spans="1:3" s="1" customFormat="1" ht="15" customHeight="1" x14ac:dyDescent="0.25">
      <c r="A19" s="7" t="s">
        <v>11</v>
      </c>
      <c r="B19" s="24">
        <v>100</v>
      </c>
      <c r="C19" s="149"/>
    </row>
    <row r="20" spans="1:3" s="1" customFormat="1" x14ac:dyDescent="0.25">
      <c r="A20" s="7" t="s">
        <v>98</v>
      </c>
      <c r="B20" s="24">
        <v>50</v>
      </c>
      <c r="C20" s="149"/>
    </row>
    <row r="21" spans="1:3" s="1" customFormat="1" x14ac:dyDescent="0.25">
      <c r="A21" s="7" t="s">
        <v>99</v>
      </c>
      <c r="B21" s="24">
        <v>0</v>
      </c>
      <c r="C21" s="150">
        <v>0</v>
      </c>
    </row>
    <row r="22" spans="1:3" s="30" customFormat="1" x14ac:dyDescent="0.25">
      <c r="A22" s="329" t="s">
        <v>136</v>
      </c>
      <c r="B22" s="330"/>
      <c r="C22" s="149" t="s">
        <v>174</v>
      </c>
    </row>
    <row r="23" spans="1:3" s="30" customFormat="1" x14ac:dyDescent="0.25">
      <c r="A23" s="5"/>
      <c r="B23" s="5"/>
      <c r="C23" s="19"/>
    </row>
    <row r="24" spans="1:3" s="1" customFormat="1" ht="15" customHeight="1" thickBot="1" x14ac:dyDescent="0.3">
      <c r="A24" s="5"/>
      <c r="B24" s="5"/>
      <c r="C24" s="19"/>
    </row>
    <row r="25" spans="1:3" s="1" customFormat="1" ht="17.25" thickTop="1" x14ac:dyDescent="0.25">
      <c r="A25" s="258" t="s">
        <v>169</v>
      </c>
      <c r="B25" s="259"/>
      <c r="C25" s="146">
        <f>C8</f>
        <v>0</v>
      </c>
    </row>
    <row r="26" spans="1:3" s="1" customFormat="1" x14ac:dyDescent="0.25">
      <c r="A26" s="260" t="s">
        <v>170</v>
      </c>
      <c r="B26" s="261"/>
      <c r="C26" s="147">
        <f>C21</f>
        <v>0</v>
      </c>
    </row>
    <row r="27" spans="1:3" s="1" customFormat="1" ht="17.25" thickBot="1" x14ac:dyDescent="0.3">
      <c r="A27" s="262" t="s">
        <v>171</v>
      </c>
      <c r="B27" s="263"/>
      <c r="C27" s="148">
        <f>C25+C26</f>
        <v>0</v>
      </c>
    </row>
    <row r="28" spans="1:3" ht="17.25" thickTop="1" x14ac:dyDescent="0.25"/>
    <row r="29" spans="1:3" ht="17.25" hidden="1" thickTop="1" x14ac:dyDescent="0.25">
      <c r="A29" s="32"/>
      <c r="C29" s="146" t="e">
        <f>#REF!</f>
        <v>#REF!</v>
      </c>
    </row>
    <row r="30" spans="1:3" hidden="1" x14ac:dyDescent="0.25">
      <c r="A30" s="32"/>
      <c r="C30" s="147">
        <f>C8</f>
        <v>0</v>
      </c>
    </row>
    <row r="31" spans="1:3" ht="17.25" hidden="1" thickBot="1" x14ac:dyDescent="0.3">
      <c r="A31" s="32"/>
      <c r="C31" s="148" t="e">
        <f>C29+C30</f>
        <v>#REF!</v>
      </c>
    </row>
    <row r="32" spans="1:3" hidden="1" x14ac:dyDescent="0.25">
      <c r="A32" s="32"/>
      <c r="C32" s="13" t="s">
        <v>172</v>
      </c>
    </row>
    <row r="33" spans="1:1" hidden="1" x14ac:dyDescent="0.25">
      <c r="A33" s="32"/>
    </row>
    <row r="34" spans="1:1" hidden="1" x14ac:dyDescent="0.25">
      <c r="A34" s="32"/>
    </row>
    <row r="35" spans="1:1" hidden="1" x14ac:dyDescent="0.25">
      <c r="A35" s="32"/>
    </row>
    <row r="36" spans="1:1" hidden="1" x14ac:dyDescent="0.25">
      <c r="A36" s="32"/>
    </row>
    <row r="37" spans="1:1" hidden="1" x14ac:dyDescent="0.25">
      <c r="A37" s="32"/>
    </row>
    <row r="38" spans="1:1" hidden="1" x14ac:dyDescent="0.25">
      <c r="A38" s="32"/>
    </row>
    <row r="39" spans="1:1" hidden="1" x14ac:dyDescent="0.25">
      <c r="A39" s="32"/>
    </row>
    <row r="40" spans="1:1" hidden="1" x14ac:dyDescent="0.25">
      <c r="A40" s="32"/>
    </row>
    <row r="41" spans="1:1" hidden="1" x14ac:dyDescent="0.25">
      <c r="A41" s="32"/>
    </row>
    <row r="42" spans="1:1" hidden="1" x14ac:dyDescent="0.25">
      <c r="A42" s="32"/>
    </row>
    <row r="43" spans="1:1" hidden="1" x14ac:dyDescent="0.25">
      <c r="A43" s="32"/>
    </row>
    <row r="44" spans="1:1" hidden="1" x14ac:dyDescent="0.25">
      <c r="A44" s="32"/>
    </row>
    <row r="45" spans="1:1" hidden="1" x14ac:dyDescent="0.25">
      <c r="A45" s="32"/>
    </row>
    <row r="46" spans="1:1" hidden="1" x14ac:dyDescent="0.25">
      <c r="A46" s="32"/>
    </row>
    <row r="47" spans="1:1" hidden="1" x14ac:dyDescent="0.25">
      <c r="A47" s="32"/>
    </row>
    <row r="48" spans="1:1" hidden="1" x14ac:dyDescent="0.25">
      <c r="A48" s="32"/>
    </row>
    <row r="49" spans="1:1" hidden="1" x14ac:dyDescent="0.25">
      <c r="A49" s="32"/>
    </row>
    <row r="50" spans="1:1" hidden="1" x14ac:dyDescent="0.25">
      <c r="A50" s="32"/>
    </row>
    <row r="51" spans="1:1" hidden="1" x14ac:dyDescent="0.25">
      <c r="A51" s="32"/>
    </row>
    <row r="52" spans="1:1" hidden="1" x14ac:dyDescent="0.25">
      <c r="A52" s="32"/>
    </row>
    <row r="53" spans="1:1" hidden="1" x14ac:dyDescent="0.25">
      <c r="A53" s="32"/>
    </row>
    <row r="54" spans="1:1" hidden="1" x14ac:dyDescent="0.25">
      <c r="A54" s="32"/>
    </row>
    <row r="55" spans="1:1" hidden="1" x14ac:dyDescent="0.25">
      <c r="A55" s="32"/>
    </row>
    <row r="56" spans="1:1" hidden="1" x14ac:dyDescent="0.25">
      <c r="A56" s="32"/>
    </row>
    <row r="57" spans="1:1" hidden="1" x14ac:dyDescent="0.25">
      <c r="A57" s="32"/>
    </row>
    <row r="58" spans="1:1" hidden="1" x14ac:dyDescent="0.25">
      <c r="A58" s="32"/>
    </row>
    <row r="59" spans="1:1" hidden="1" x14ac:dyDescent="0.25">
      <c r="A59" s="32"/>
    </row>
    <row r="60" spans="1:1" hidden="1" x14ac:dyDescent="0.25">
      <c r="A60" s="32"/>
    </row>
    <row r="61" spans="1:1" hidden="1" x14ac:dyDescent="0.25">
      <c r="A61" s="32"/>
    </row>
    <row r="62" spans="1:1" hidden="1" x14ac:dyDescent="0.25">
      <c r="A62" s="32"/>
    </row>
    <row r="63" spans="1:1" hidden="1" x14ac:dyDescent="0.25">
      <c r="A63" s="32"/>
    </row>
    <row r="64" spans="1:1" hidden="1" x14ac:dyDescent="0.25">
      <c r="A64" s="32"/>
    </row>
    <row r="65" spans="1:1" hidden="1" x14ac:dyDescent="0.25">
      <c r="A65" s="32"/>
    </row>
    <row r="66" spans="1:1" hidden="1" x14ac:dyDescent="0.25">
      <c r="A66" s="32"/>
    </row>
    <row r="67" spans="1:1" hidden="1" x14ac:dyDescent="0.25">
      <c r="A67" s="32"/>
    </row>
    <row r="68" spans="1:1" hidden="1" x14ac:dyDescent="0.25">
      <c r="A68" s="32"/>
    </row>
    <row r="69" spans="1:1" hidden="1" x14ac:dyDescent="0.25">
      <c r="A69" s="32"/>
    </row>
    <row r="70" spans="1:1" hidden="1" x14ac:dyDescent="0.25">
      <c r="A70" s="32"/>
    </row>
    <row r="71" spans="1:1" hidden="1" x14ac:dyDescent="0.25">
      <c r="A71" s="32"/>
    </row>
    <row r="72" spans="1:1" hidden="1" x14ac:dyDescent="0.25">
      <c r="A72" s="32"/>
    </row>
    <row r="73" spans="1:1" hidden="1" x14ac:dyDescent="0.25"/>
    <row r="74" spans="1:1" hidden="1" x14ac:dyDescent="0.25"/>
    <row r="75" spans="1:1" hidden="1" x14ac:dyDescent="0.25"/>
    <row r="76" spans="1:1" hidden="1" x14ac:dyDescent="0.25"/>
    <row r="77" spans="1:1" hidden="1" x14ac:dyDescent="0.25"/>
    <row r="78" spans="1:1" hidden="1" x14ac:dyDescent="0.25"/>
    <row r="79" spans="1:1" hidden="1" x14ac:dyDescent="0.25"/>
    <row r="80" spans="1:1" hidden="1" x14ac:dyDescent="0.25"/>
    <row r="81" spans="3:3" hidden="1" x14ac:dyDescent="0.25"/>
    <row r="82" spans="3:3" hidden="1" x14ac:dyDescent="0.25"/>
    <row r="83" spans="3:3" hidden="1" x14ac:dyDescent="0.25"/>
    <row r="84" spans="3:3" hidden="1" x14ac:dyDescent="0.25"/>
    <row r="85" spans="3:3" hidden="1" x14ac:dyDescent="0.25"/>
    <row r="86" spans="3:3" hidden="1" x14ac:dyDescent="0.25"/>
    <row r="87" spans="3:3" hidden="1" x14ac:dyDescent="0.25"/>
    <row r="88" spans="3:3" hidden="1" x14ac:dyDescent="0.25"/>
    <row r="89" spans="3:3" hidden="1" x14ac:dyDescent="0.25"/>
    <row r="90" spans="3:3" hidden="1" x14ac:dyDescent="0.25"/>
    <row r="91" spans="3:3" ht="17.25" hidden="1" thickTop="1" x14ac:dyDescent="0.25">
      <c r="C91" s="146" t="str">
        <f>C6</f>
        <v>NO SE OTORGA</v>
      </c>
    </row>
    <row r="92" spans="3:3" hidden="1" x14ac:dyDescent="0.25">
      <c r="C92" s="147">
        <f>C8</f>
        <v>0</v>
      </c>
    </row>
    <row r="93" spans="3:3" ht="17.25" hidden="1" thickBot="1" x14ac:dyDescent="0.3">
      <c r="C93" s="148" t="e">
        <f>C91+C92</f>
        <v>#VALUE!</v>
      </c>
    </row>
    <row r="94" spans="3:3" hidden="1" x14ac:dyDescent="0.25"/>
    <row r="95" spans="3:3" hidden="1" x14ac:dyDescent="0.25"/>
    <row r="96" spans="3: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sheetData>
  <mergeCells count="13">
    <mergeCell ref="A27:B27"/>
    <mergeCell ref="C1:C2"/>
    <mergeCell ref="A15:C15"/>
    <mergeCell ref="A16:C16"/>
    <mergeCell ref="A25:B25"/>
    <mergeCell ref="A26:B26"/>
    <mergeCell ref="A12:B12"/>
    <mergeCell ref="A22:B22"/>
    <mergeCell ref="A1:B1"/>
    <mergeCell ref="A2:B2"/>
    <mergeCell ref="A9:B9"/>
    <mergeCell ref="A10:B10"/>
    <mergeCell ref="A11:B11"/>
  </mergeCells>
  <printOptions horizontalCentered="1" verticalCentered="1"/>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topLeftCell="A4" workbookViewId="0">
      <selection activeCell="F9" sqref="F9"/>
    </sheetView>
  </sheetViews>
  <sheetFormatPr baseColWidth="10" defaultColWidth="0" defaultRowHeight="16.5" zeroHeight="1" x14ac:dyDescent="0.25"/>
  <cols>
    <col min="1" max="1" width="91.7109375" style="1" customWidth="1"/>
    <col min="2" max="2" width="14.28515625" style="11" customWidth="1"/>
    <col min="3" max="3" width="5.5703125" style="11" customWidth="1"/>
    <col min="4" max="4" width="7.42578125" style="11" customWidth="1"/>
    <col min="5" max="5" width="3.140625" style="11" customWidth="1"/>
    <col min="6" max="6" width="26.140625" style="13" customWidth="1"/>
    <col min="7" max="7" width="11.140625" style="1" customWidth="1"/>
    <col min="8" max="16384" width="0" style="1" hidden="1"/>
  </cols>
  <sheetData>
    <row r="1" spans="1:7" ht="56.25" customHeight="1" x14ac:dyDescent="0.25">
      <c r="A1" s="342" t="s">
        <v>37</v>
      </c>
      <c r="B1" s="343"/>
      <c r="C1" s="343"/>
      <c r="D1" s="343"/>
      <c r="E1" s="344"/>
      <c r="F1" s="267" t="s">
        <v>155</v>
      </c>
    </row>
    <row r="2" spans="1:7" x14ac:dyDescent="0.25">
      <c r="A2" s="345" t="s">
        <v>0</v>
      </c>
      <c r="B2" s="345"/>
      <c r="C2" s="345"/>
      <c r="D2" s="345"/>
      <c r="E2" s="345"/>
      <c r="F2" s="267"/>
    </row>
    <row r="3" spans="1:7" ht="15" customHeight="1" x14ac:dyDescent="0.25">
      <c r="A3" s="75" t="s">
        <v>1</v>
      </c>
      <c r="B3" s="346" t="s">
        <v>2</v>
      </c>
      <c r="C3" s="347"/>
      <c r="D3" s="347"/>
      <c r="E3" s="348"/>
      <c r="F3" s="113" t="s">
        <v>156</v>
      </c>
    </row>
    <row r="4" spans="1:7" ht="45.75" customHeight="1" x14ac:dyDescent="0.25">
      <c r="A4" s="2" t="s">
        <v>55</v>
      </c>
      <c r="B4" s="349">
        <v>200</v>
      </c>
      <c r="C4" s="349"/>
      <c r="D4" s="349"/>
      <c r="E4" s="349"/>
      <c r="F4" s="68" t="s">
        <v>157</v>
      </c>
      <c r="G4" s="87"/>
    </row>
    <row r="5" spans="1:7" ht="45" customHeight="1" x14ac:dyDescent="0.25">
      <c r="A5" s="45" t="s">
        <v>137</v>
      </c>
      <c r="B5" s="349">
        <v>200</v>
      </c>
      <c r="C5" s="349"/>
      <c r="D5" s="349"/>
      <c r="E5" s="349"/>
      <c r="F5" s="68" t="s">
        <v>157</v>
      </c>
    </row>
    <row r="6" spans="1:7" x14ac:dyDescent="0.25">
      <c r="A6" s="4" t="s">
        <v>3</v>
      </c>
      <c r="B6" s="351">
        <f>SUM(B4:E5)</f>
        <v>400</v>
      </c>
      <c r="C6" s="352"/>
      <c r="D6" s="353"/>
      <c r="E6" s="354"/>
      <c r="F6" s="151">
        <v>0</v>
      </c>
    </row>
    <row r="7" spans="1:7" x14ac:dyDescent="0.25">
      <c r="A7" s="340" t="s">
        <v>4</v>
      </c>
      <c r="B7" s="341"/>
      <c r="C7" s="341"/>
      <c r="D7" s="341"/>
      <c r="E7" s="341"/>
      <c r="F7" s="341"/>
    </row>
    <row r="8" spans="1:7" x14ac:dyDescent="0.3">
      <c r="A8" s="350" t="s">
        <v>68</v>
      </c>
      <c r="B8" s="308"/>
      <c r="C8" s="308"/>
      <c r="D8" s="308"/>
      <c r="E8" s="307"/>
      <c r="F8" s="151">
        <v>0</v>
      </c>
    </row>
    <row r="9" spans="1:7" ht="17.25" thickBot="1" x14ac:dyDescent="0.3">
      <c r="F9" s="1"/>
    </row>
    <row r="10" spans="1:7" hidden="1" x14ac:dyDescent="0.25">
      <c r="F10" s="1"/>
    </row>
    <row r="11" spans="1:7" ht="17.25" thickTop="1" x14ac:dyDescent="0.25">
      <c r="A11" s="258" t="s">
        <v>169</v>
      </c>
      <c r="B11" s="259"/>
      <c r="C11" s="259"/>
      <c r="D11" s="259"/>
      <c r="E11" s="259"/>
      <c r="F11" s="146">
        <f>F6</f>
        <v>0</v>
      </c>
    </row>
    <row r="12" spans="1:7" x14ac:dyDescent="0.25">
      <c r="A12" s="260" t="s">
        <v>170</v>
      </c>
      <c r="B12" s="261"/>
      <c r="C12" s="261"/>
      <c r="D12" s="261"/>
      <c r="E12" s="261"/>
      <c r="F12" s="147">
        <f>F8</f>
        <v>0</v>
      </c>
    </row>
    <row r="13" spans="1:7" ht="17.25" thickBot="1" x14ac:dyDescent="0.3">
      <c r="A13" s="262" t="s">
        <v>171</v>
      </c>
      <c r="B13" s="263"/>
      <c r="C13" s="263"/>
      <c r="D13" s="263"/>
      <c r="E13" s="263"/>
      <c r="F13" s="148">
        <f>F11+F12</f>
        <v>0</v>
      </c>
    </row>
    <row r="14" spans="1:7" ht="17.25" thickTop="1" x14ac:dyDescent="0.25">
      <c r="F14" s="1"/>
    </row>
    <row r="15" spans="1:7" x14ac:dyDescent="0.25">
      <c r="F15" s="1"/>
    </row>
    <row r="16" spans="1:7" x14ac:dyDescent="0.25">
      <c r="F16" s="1"/>
    </row>
    <row r="17" spans="6:6" x14ac:dyDescent="0.25">
      <c r="F17" s="1"/>
    </row>
    <row r="18" spans="6:6" x14ac:dyDescent="0.25">
      <c r="F18" s="1"/>
    </row>
    <row r="19" spans="6:6" x14ac:dyDescent="0.25">
      <c r="F19" s="1"/>
    </row>
    <row r="20" spans="6:6" x14ac:dyDescent="0.25">
      <c r="F20" s="1"/>
    </row>
    <row r="21" spans="6:6" x14ac:dyDescent="0.25">
      <c r="F21" s="1"/>
    </row>
    <row r="22" spans="6:6" x14ac:dyDescent="0.25">
      <c r="F22" s="1"/>
    </row>
    <row r="23" spans="6:6" x14ac:dyDescent="0.25">
      <c r="F23" s="1"/>
    </row>
    <row r="24" spans="6:6" x14ac:dyDescent="0.25">
      <c r="F24" s="1"/>
    </row>
    <row r="25" spans="6:6" x14ac:dyDescent="0.25">
      <c r="F25" s="1"/>
    </row>
    <row r="26" spans="6:6" x14ac:dyDescent="0.25">
      <c r="F26" s="1"/>
    </row>
    <row r="27" spans="6:6" x14ac:dyDescent="0.25">
      <c r="F27" s="1"/>
    </row>
    <row r="28" spans="6:6" x14ac:dyDescent="0.25">
      <c r="F28" s="1"/>
    </row>
    <row r="29" spans="6:6" x14ac:dyDescent="0.25">
      <c r="F29" s="1"/>
    </row>
    <row r="30" spans="6:6" x14ac:dyDescent="0.25">
      <c r="F30" s="1"/>
    </row>
    <row r="31" spans="6:6" x14ac:dyDescent="0.25">
      <c r="F31" s="1"/>
    </row>
    <row r="32" spans="6:6" x14ac:dyDescent="0.25">
      <c r="F32" s="1"/>
    </row>
    <row r="33" spans="6:6" x14ac:dyDescent="0.25">
      <c r="F33" s="1"/>
    </row>
    <row r="34" spans="6:6" x14ac:dyDescent="0.25">
      <c r="F34" s="1"/>
    </row>
    <row r="35" spans="6:6" x14ac:dyDescent="0.25">
      <c r="F35" s="1"/>
    </row>
    <row r="36" spans="6:6" x14ac:dyDescent="0.25"/>
    <row r="37" spans="6:6" x14ac:dyDescent="0.25"/>
    <row r="38" spans="6:6" x14ac:dyDescent="0.25"/>
    <row r="39" spans="6:6" x14ac:dyDescent="0.25"/>
    <row r="40" spans="6:6" x14ac:dyDescent="0.25"/>
    <row r="41" spans="6:6" x14ac:dyDescent="0.25"/>
    <row r="42" spans="6:6" hidden="1" x14ac:dyDescent="0.25"/>
    <row r="43" spans="6:6" hidden="1" x14ac:dyDescent="0.25"/>
    <row r="44" spans="6:6" hidden="1" x14ac:dyDescent="0.25"/>
    <row r="45" spans="6:6" hidden="1" x14ac:dyDescent="0.25"/>
    <row r="46" spans="6:6" hidden="1" x14ac:dyDescent="0.25"/>
    <row r="47" spans="6:6" hidden="1" x14ac:dyDescent="0.25"/>
    <row r="48" spans="6: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spans="6:6" hidden="1" x14ac:dyDescent="0.25"/>
    <row r="82" spans="6:6" hidden="1" x14ac:dyDescent="0.25"/>
    <row r="83" spans="6:6" hidden="1" x14ac:dyDescent="0.25"/>
    <row r="84" spans="6:6" hidden="1" x14ac:dyDescent="0.25"/>
    <row r="85" spans="6:6" hidden="1" x14ac:dyDescent="0.25"/>
    <row r="86" spans="6:6" hidden="1" x14ac:dyDescent="0.25"/>
    <row r="87" spans="6:6" hidden="1" x14ac:dyDescent="0.25"/>
    <row r="88" spans="6:6" hidden="1" x14ac:dyDescent="0.25"/>
    <row r="89" spans="6:6" ht="17.25" hidden="1" thickTop="1" x14ac:dyDescent="0.25">
      <c r="F89" s="146" t="str">
        <f>F5</f>
        <v>NO SE OTORGA</v>
      </c>
    </row>
    <row r="90" spans="6:6" hidden="1" x14ac:dyDescent="0.25">
      <c r="F90" s="147">
        <f>F6</f>
        <v>0</v>
      </c>
    </row>
    <row r="91" spans="6:6" ht="17.25" hidden="1" thickBot="1" x14ac:dyDescent="0.3">
      <c r="F91" s="148" t="e">
        <f>F89+F90</f>
        <v>#VALUE!</v>
      </c>
    </row>
    <row r="92" spans="6:6" hidden="1" x14ac:dyDescent="0.25"/>
    <row r="93" spans="6:6" hidden="1" x14ac:dyDescent="0.25"/>
    <row r="94" spans="6:6" hidden="1" x14ac:dyDescent="0.25"/>
    <row r="95" spans="6:6" hidden="1" x14ac:dyDescent="0.25"/>
    <row r="96" spans="6: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x14ac:dyDescent="0.25"/>
    <row r="218" x14ac:dyDescent="0.25"/>
  </sheetData>
  <mergeCells count="12">
    <mergeCell ref="A11:E11"/>
    <mergeCell ref="A12:E12"/>
    <mergeCell ref="A13:E13"/>
    <mergeCell ref="F1:F2"/>
    <mergeCell ref="A7:F7"/>
    <mergeCell ref="A1:E1"/>
    <mergeCell ref="A2:E2"/>
    <mergeCell ref="B3:E3"/>
    <mergeCell ref="B4:E4"/>
    <mergeCell ref="A8:E8"/>
    <mergeCell ref="B6:E6"/>
    <mergeCell ref="B5:E5"/>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topLeftCell="A8" workbookViewId="0">
      <selection activeCell="E12" sqref="E12"/>
    </sheetView>
  </sheetViews>
  <sheetFormatPr baseColWidth="10" defaultColWidth="0" defaultRowHeight="16.5" zeroHeight="1" x14ac:dyDescent="0.25"/>
  <cols>
    <col min="1" max="1" width="92.5703125" style="47" customWidth="1"/>
    <col min="2" max="2" width="8.85546875" style="49" customWidth="1"/>
    <col min="3" max="3" width="7" style="49" customWidth="1"/>
    <col min="4" max="4" width="13.140625" style="49" customWidth="1"/>
    <col min="5" max="5" width="26.140625" style="13" customWidth="1"/>
    <col min="6" max="6" width="11.42578125" style="47" customWidth="1"/>
    <col min="7" max="16384" width="0" style="47" hidden="1"/>
  </cols>
  <sheetData>
    <row r="1" spans="1:13" ht="56.25" hidden="1" customHeight="1" x14ac:dyDescent="0.25">
      <c r="A1" s="360" t="s">
        <v>5</v>
      </c>
      <c r="B1" s="361"/>
      <c r="C1" s="361"/>
      <c r="D1" s="362"/>
      <c r="E1" s="355" t="s">
        <v>155</v>
      </c>
    </row>
    <row r="2" spans="1:13" s="30" customFormat="1" ht="44.25" customHeight="1" x14ac:dyDescent="0.25">
      <c r="A2" s="363" t="s">
        <v>36</v>
      </c>
      <c r="B2" s="363"/>
      <c r="C2" s="363"/>
      <c r="D2" s="363"/>
      <c r="E2" s="356"/>
    </row>
    <row r="3" spans="1:13" s="30" customFormat="1" ht="19.5" customHeight="1" x14ac:dyDescent="0.25">
      <c r="A3" s="364" t="s">
        <v>6</v>
      </c>
      <c r="B3" s="286"/>
      <c r="C3" s="286"/>
      <c r="D3" s="286"/>
      <c r="E3" s="357"/>
    </row>
    <row r="4" spans="1:13" ht="33" x14ac:dyDescent="0.25">
      <c r="A4" s="75" t="s">
        <v>1</v>
      </c>
      <c r="B4" s="365">
        <v>400</v>
      </c>
      <c r="C4" s="365"/>
      <c r="D4" s="365"/>
      <c r="E4" s="113" t="s">
        <v>156</v>
      </c>
    </row>
    <row r="5" spans="1:13" x14ac:dyDescent="0.3">
      <c r="A5" s="50" t="s">
        <v>139</v>
      </c>
      <c r="B5" s="349">
        <v>150</v>
      </c>
      <c r="C5" s="349"/>
      <c r="D5" s="349"/>
      <c r="E5" s="68" t="s">
        <v>157</v>
      </c>
    </row>
    <row r="6" spans="1:13" ht="33" x14ac:dyDescent="0.3">
      <c r="A6" s="50" t="s">
        <v>138</v>
      </c>
      <c r="B6" s="349">
        <v>200</v>
      </c>
      <c r="C6" s="349"/>
      <c r="D6" s="349"/>
      <c r="E6" s="68" t="s">
        <v>157</v>
      </c>
    </row>
    <row r="7" spans="1:13" s="1" customFormat="1" ht="37.5" customHeight="1" x14ac:dyDescent="0.25">
      <c r="A7" s="3" t="s">
        <v>71</v>
      </c>
      <c r="B7" s="349">
        <v>50</v>
      </c>
      <c r="C7" s="349"/>
      <c r="D7" s="349"/>
      <c r="E7" s="68" t="s">
        <v>157</v>
      </c>
      <c r="F7" s="6"/>
      <c r="G7" s="6"/>
      <c r="H7" s="6"/>
      <c r="I7" s="6"/>
      <c r="J7" s="6"/>
      <c r="K7" s="6"/>
      <c r="L7" s="6"/>
      <c r="M7" s="6"/>
    </row>
    <row r="8" spans="1:13" x14ac:dyDescent="0.25">
      <c r="A8" s="4" t="s">
        <v>3</v>
      </c>
      <c r="B8" s="366">
        <f>SUM(B5:D7)</f>
        <v>400</v>
      </c>
      <c r="C8" s="366"/>
      <c r="D8" s="366"/>
      <c r="E8" s="151">
        <v>0</v>
      </c>
    </row>
    <row r="9" spans="1:13" x14ac:dyDescent="0.25">
      <c r="A9" s="368"/>
      <c r="B9" s="369"/>
      <c r="C9" s="369"/>
      <c r="D9" s="370"/>
      <c r="E9" s="1"/>
    </row>
    <row r="10" spans="1:13" s="48" customFormat="1" ht="15.75" customHeight="1" x14ac:dyDescent="0.25">
      <c r="A10" s="358" t="s">
        <v>69</v>
      </c>
      <c r="B10" s="359"/>
      <c r="C10" s="359"/>
      <c r="D10" s="359"/>
      <c r="E10" s="359"/>
    </row>
    <row r="11" spans="1:13" x14ac:dyDescent="0.25">
      <c r="A11" s="279" t="s">
        <v>70</v>
      </c>
      <c r="B11" s="367"/>
      <c r="C11" s="367"/>
      <c r="D11" s="280"/>
      <c r="E11" s="151">
        <v>0</v>
      </c>
    </row>
    <row r="12" spans="1:13" ht="17.25" thickBot="1" x14ac:dyDescent="0.3">
      <c r="E12" s="1"/>
    </row>
    <row r="13" spans="1:13" ht="17.25" thickTop="1" x14ac:dyDescent="0.25">
      <c r="A13" s="258" t="s">
        <v>169</v>
      </c>
      <c r="B13" s="259"/>
      <c r="C13" s="259"/>
      <c r="D13" s="259"/>
      <c r="E13" s="146">
        <f>E8</f>
        <v>0</v>
      </c>
    </row>
    <row r="14" spans="1:13" x14ac:dyDescent="0.25">
      <c r="A14" s="260" t="s">
        <v>170</v>
      </c>
      <c r="B14" s="261"/>
      <c r="C14" s="261"/>
      <c r="D14" s="261"/>
      <c r="E14" s="147">
        <f>E11</f>
        <v>0</v>
      </c>
    </row>
    <row r="15" spans="1:13" ht="17.25" thickBot="1" x14ac:dyDescent="0.3">
      <c r="A15" s="262" t="s">
        <v>171</v>
      </c>
      <c r="B15" s="263"/>
      <c r="C15" s="263"/>
      <c r="D15" s="263"/>
      <c r="E15" s="148">
        <f>E13+E14</f>
        <v>0</v>
      </c>
    </row>
    <row r="16" spans="1:13" ht="17.25" thickTop="1" x14ac:dyDescent="0.25">
      <c r="E16" s="1"/>
    </row>
    <row r="17" spans="5:5" x14ac:dyDescent="0.25">
      <c r="E17" s="1"/>
    </row>
    <row r="18" spans="5:5" x14ac:dyDescent="0.25">
      <c r="E18" s="1"/>
    </row>
    <row r="19" spans="5:5" x14ac:dyDescent="0.25">
      <c r="E19" s="1"/>
    </row>
    <row r="20" spans="5:5" x14ac:dyDescent="0.25">
      <c r="E20" s="1"/>
    </row>
    <row r="21" spans="5:5" x14ac:dyDescent="0.25">
      <c r="E21" s="1"/>
    </row>
    <row r="22" spans="5:5" x14ac:dyDescent="0.25">
      <c r="E22" s="1"/>
    </row>
    <row r="23" spans="5:5" x14ac:dyDescent="0.25">
      <c r="E23" s="1"/>
    </row>
    <row r="24" spans="5:5" x14ac:dyDescent="0.25">
      <c r="E24" s="1"/>
    </row>
    <row r="25" spans="5:5" x14ac:dyDescent="0.25">
      <c r="E25" s="1"/>
    </row>
    <row r="26" spans="5:5" x14ac:dyDescent="0.25">
      <c r="E26" s="1"/>
    </row>
    <row r="27" spans="5:5" x14ac:dyDescent="0.25">
      <c r="E27" s="1"/>
    </row>
    <row r="28" spans="5:5" x14ac:dyDescent="0.25">
      <c r="E28" s="1"/>
    </row>
    <row r="29" spans="5:5" x14ac:dyDescent="0.25">
      <c r="E29" s="1"/>
    </row>
    <row r="30" spans="5:5" x14ac:dyDescent="0.25">
      <c r="E30" s="1"/>
    </row>
    <row r="31" spans="5:5" x14ac:dyDescent="0.25">
      <c r="E31" s="1"/>
    </row>
    <row r="32" spans="5:5" x14ac:dyDescent="0.25">
      <c r="E32" s="1"/>
    </row>
    <row r="33" spans="5:5" x14ac:dyDescent="0.25">
      <c r="E33" s="1"/>
    </row>
    <row r="34" spans="5:5" x14ac:dyDescent="0.25">
      <c r="E34" s="1"/>
    </row>
    <row r="35" spans="5:5" x14ac:dyDescent="0.25">
      <c r="E35" s="1"/>
    </row>
    <row r="36" spans="5:5" x14ac:dyDescent="0.25"/>
    <row r="37" spans="5:5" x14ac:dyDescent="0.25"/>
    <row r="38" spans="5:5" x14ac:dyDescent="0.25"/>
    <row r="39" spans="5:5" x14ac:dyDescent="0.25"/>
    <row r="40" spans="5:5" x14ac:dyDescent="0.25"/>
    <row r="41" spans="5:5" x14ac:dyDescent="0.25"/>
    <row r="42" spans="5:5" x14ac:dyDescent="0.25"/>
    <row r="43" spans="5:5" x14ac:dyDescent="0.25"/>
    <row r="44" spans="5:5" x14ac:dyDescent="0.25"/>
    <row r="45" spans="5:5" x14ac:dyDescent="0.25"/>
    <row r="46" spans="5:5" x14ac:dyDescent="0.25"/>
    <row r="47" spans="5:5" x14ac:dyDescent="0.25"/>
    <row r="48" spans="5:5"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spans="5:5" hidden="1" x14ac:dyDescent="0.25"/>
    <row r="82" spans="5:5" hidden="1" x14ac:dyDescent="0.25"/>
    <row r="83" spans="5:5" hidden="1" x14ac:dyDescent="0.25"/>
    <row r="84" spans="5:5" hidden="1" x14ac:dyDescent="0.25"/>
    <row r="85" spans="5:5" hidden="1" x14ac:dyDescent="0.25"/>
    <row r="86" spans="5:5" hidden="1" x14ac:dyDescent="0.25"/>
    <row r="87" spans="5:5" hidden="1" x14ac:dyDescent="0.25"/>
    <row r="88" spans="5:5" hidden="1" x14ac:dyDescent="0.25"/>
    <row r="89" spans="5:5" ht="17.25" hidden="1" thickTop="1" x14ac:dyDescent="0.25">
      <c r="E89" s="146" t="str">
        <f>E5</f>
        <v>NO SE OTORGA</v>
      </c>
    </row>
    <row r="90" spans="5:5" hidden="1" x14ac:dyDescent="0.25">
      <c r="E90" s="147">
        <f>E8</f>
        <v>0</v>
      </c>
    </row>
    <row r="91" spans="5:5" ht="17.25" hidden="1" thickBot="1" x14ac:dyDescent="0.3">
      <c r="E91" s="148" t="e">
        <f>E89+E90</f>
        <v>#VALUE!</v>
      </c>
    </row>
    <row r="92" spans="5:5" hidden="1" x14ac:dyDescent="0.25"/>
    <row r="93" spans="5:5" hidden="1" x14ac:dyDescent="0.25"/>
    <row r="94" spans="5:5" hidden="1" x14ac:dyDescent="0.25"/>
    <row r="95" spans="5:5" hidden="1" x14ac:dyDescent="0.25"/>
    <row r="96" spans="5:5"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sheetData>
  <mergeCells count="15">
    <mergeCell ref="A13:D13"/>
    <mergeCell ref="A14:D14"/>
    <mergeCell ref="A15:D15"/>
    <mergeCell ref="E1:E3"/>
    <mergeCell ref="A10:E10"/>
    <mergeCell ref="A1:D1"/>
    <mergeCell ref="A2:D2"/>
    <mergeCell ref="A3:D3"/>
    <mergeCell ref="B4:D4"/>
    <mergeCell ref="B5:D5"/>
    <mergeCell ref="B6:D6"/>
    <mergeCell ref="B8:D8"/>
    <mergeCell ref="A11:D11"/>
    <mergeCell ref="A9:D9"/>
    <mergeCell ref="B7:D7"/>
  </mergeCells>
  <printOptions horizontalCentered="1" verticalCentered="1"/>
  <pageMargins left="0.70866141732283472" right="0.70866141732283472" top="0.74803149606299213" bottom="0.74803149606299213" header="0.31496062992125984" footer="0.31496062992125984"/>
  <pageSetup scale="65"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9"/>
  <sheetViews>
    <sheetView topLeftCell="A7" zoomScaleNormal="100" workbookViewId="0">
      <selection activeCell="E14" sqref="E14"/>
    </sheetView>
  </sheetViews>
  <sheetFormatPr baseColWidth="10" defaultColWidth="0" defaultRowHeight="16.5" zeroHeight="1" x14ac:dyDescent="0.25"/>
  <cols>
    <col min="1" max="1" width="23" style="47" customWidth="1"/>
    <col min="2" max="2" width="49.28515625" style="49" customWidth="1"/>
    <col min="3" max="3" width="23.140625" style="49" customWidth="1"/>
    <col min="4" max="4" width="20" style="47" customWidth="1"/>
    <col min="5" max="5" width="26.140625" style="13" customWidth="1"/>
    <col min="6" max="6" width="11.42578125" style="47" customWidth="1"/>
    <col min="7" max="7" width="11.42578125" style="47" hidden="1" customWidth="1"/>
    <col min="8" max="16384" width="11.42578125" style="47" hidden="1"/>
  </cols>
  <sheetData>
    <row r="1" spans="1:11" s="30" customFormat="1" ht="46.5" customHeight="1" x14ac:dyDescent="0.25">
      <c r="A1" s="283" t="s">
        <v>34</v>
      </c>
      <c r="B1" s="283"/>
      <c r="C1" s="283"/>
      <c r="D1" s="283"/>
      <c r="E1" s="355" t="s">
        <v>155</v>
      </c>
    </row>
    <row r="2" spans="1:11" s="30" customFormat="1" ht="19.5" customHeight="1" x14ac:dyDescent="0.25">
      <c r="A2" s="283" t="s">
        <v>6</v>
      </c>
      <c r="B2" s="283"/>
      <c r="C2" s="283"/>
      <c r="D2" s="283"/>
      <c r="E2" s="356"/>
    </row>
    <row r="3" spans="1:11" s="62" customFormat="1" ht="44.25" customHeight="1" x14ac:dyDescent="0.25">
      <c r="A3" s="379" t="s">
        <v>7</v>
      </c>
      <c r="B3" s="379"/>
      <c r="C3" s="379"/>
      <c r="D3" s="98">
        <v>400</v>
      </c>
      <c r="E3" s="113" t="s">
        <v>156</v>
      </c>
      <c r="F3" s="60"/>
      <c r="G3" s="60"/>
      <c r="H3" s="60"/>
      <c r="I3" s="61"/>
    </row>
    <row r="4" spans="1:11" s="62" customFormat="1" ht="52.5" customHeight="1" x14ac:dyDescent="0.25">
      <c r="A4" s="321" t="s">
        <v>140</v>
      </c>
      <c r="B4" s="321"/>
      <c r="C4" s="321"/>
      <c r="D4" s="66">
        <v>80</v>
      </c>
      <c r="E4" s="68" t="s">
        <v>157</v>
      </c>
      <c r="F4" s="60"/>
      <c r="G4" s="60"/>
      <c r="H4" s="60"/>
      <c r="I4" s="61"/>
    </row>
    <row r="5" spans="1:11" s="62" customFormat="1" ht="50.25" customHeight="1" x14ac:dyDescent="0.25">
      <c r="A5" s="373" t="s">
        <v>73</v>
      </c>
      <c r="B5" s="380"/>
      <c r="C5" s="380"/>
      <c r="D5" s="66">
        <v>80</v>
      </c>
      <c r="E5" s="68" t="s">
        <v>157</v>
      </c>
      <c r="F5" s="60"/>
      <c r="G5" s="60"/>
      <c r="H5" s="60"/>
      <c r="I5" s="61"/>
    </row>
    <row r="6" spans="1:11" s="62" customFormat="1" ht="52.5" customHeight="1" x14ac:dyDescent="0.25">
      <c r="A6" s="373" t="s">
        <v>141</v>
      </c>
      <c r="B6" s="373"/>
      <c r="C6" s="373"/>
      <c r="D6" s="66">
        <v>50</v>
      </c>
      <c r="E6" s="68" t="s">
        <v>157</v>
      </c>
      <c r="F6" s="63"/>
      <c r="G6" s="63"/>
      <c r="H6" s="63"/>
      <c r="I6" s="64"/>
      <c r="J6" s="65"/>
      <c r="K6" s="65"/>
    </row>
    <row r="7" spans="1:11" s="62" customFormat="1" ht="52.5" customHeight="1" x14ac:dyDescent="0.25">
      <c r="A7" s="373" t="s">
        <v>143</v>
      </c>
      <c r="B7" s="373"/>
      <c r="C7" s="373"/>
      <c r="D7" s="66">
        <v>50</v>
      </c>
      <c r="E7" s="68" t="s">
        <v>157</v>
      </c>
      <c r="F7" s="63"/>
      <c r="G7" s="63"/>
      <c r="H7" s="63"/>
      <c r="I7" s="64"/>
      <c r="J7" s="65"/>
      <c r="K7" s="65"/>
    </row>
    <row r="8" spans="1:11" s="62" customFormat="1" ht="52.5" customHeight="1" x14ac:dyDescent="0.25">
      <c r="A8" s="373" t="s">
        <v>144</v>
      </c>
      <c r="B8" s="373"/>
      <c r="C8" s="373"/>
      <c r="D8" s="66">
        <v>40</v>
      </c>
      <c r="E8" s="68" t="s">
        <v>157</v>
      </c>
      <c r="F8" s="63"/>
      <c r="G8" s="63"/>
      <c r="H8" s="63"/>
      <c r="I8" s="64"/>
      <c r="J8" s="65"/>
      <c r="K8" s="65"/>
    </row>
    <row r="9" spans="1:11" s="62" customFormat="1" ht="45.75" customHeight="1" x14ac:dyDescent="0.25">
      <c r="A9" s="375" t="s">
        <v>142</v>
      </c>
      <c r="B9" s="321"/>
      <c r="C9" s="321"/>
      <c r="D9" s="66">
        <v>100</v>
      </c>
      <c r="E9" s="68" t="s">
        <v>157</v>
      </c>
      <c r="F9" s="60"/>
      <c r="G9" s="60"/>
      <c r="H9" s="60"/>
      <c r="I9" s="61"/>
    </row>
    <row r="10" spans="1:11" s="62" customFormat="1" ht="42.75" customHeight="1" x14ac:dyDescent="0.25">
      <c r="A10" s="376" t="s">
        <v>3</v>
      </c>
      <c r="B10" s="377"/>
      <c r="C10" s="378"/>
      <c r="D10" s="67">
        <f>SUM(D4:D9)</f>
        <v>400</v>
      </c>
      <c r="E10" s="151">
        <v>0</v>
      </c>
      <c r="F10" s="60"/>
      <c r="G10" s="60"/>
      <c r="H10" s="60"/>
      <c r="I10" s="61"/>
    </row>
    <row r="11" spans="1:11" s="62" customFormat="1" ht="18" customHeight="1" x14ac:dyDescent="0.25">
      <c r="A11" s="155"/>
      <c r="B11" s="156"/>
      <c r="C11" s="156"/>
      <c r="D11" s="157"/>
      <c r="E11" s="158"/>
      <c r="F11" s="70"/>
      <c r="G11" s="70"/>
      <c r="H11" s="70"/>
    </row>
    <row r="12" spans="1:11" s="1" customFormat="1" x14ac:dyDescent="0.25">
      <c r="A12" s="371" t="s">
        <v>4</v>
      </c>
      <c r="B12" s="372"/>
      <c r="C12" s="372"/>
      <c r="D12" s="372"/>
      <c r="E12" s="372"/>
    </row>
    <row r="13" spans="1:11" s="1" customFormat="1" x14ac:dyDescent="0.25">
      <c r="A13" s="374" t="s">
        <v>56</v>
      </c>
      <c r="B13" s="374"/>
      <c r="C13" s="374"/>
      <c r="D13" s="374"/>
      <c r="E13" s="151">
        <v>0</v>
      </c>
    </row>
    <row r="14" spans="1:11" ht="17.25" thickBot="1" x14ac:dyDescent="0.3">
      <c r="E14" s="1"/>
    </row>
    <row r="15" spans="1:11" ht="17.25" customHeight="1" thickTop="1" x14ac:dyDescent="0.25">
      <c r="A15" s="258" t="s">
        <v>169</v>
      </c>
      <c r="B15" s="259"/>
      <c r="C15" s="259"/>
      <c r="D15" s="259"/>
      <c r="E15" s="146">
        <f>E10</f>
        <v>0</v>
      </c>
    </row>
    <row r="16" spans="1:11" ht="16.5" customHeight="1" x14ac:dyDescent="0.25">
      <c r="A16" s="260" t="s">
        <v>170</v>
      </c>
      <c r="B16" s="261"/>
      <c r="C16" s="261"/>
      <c r="D16" s="261"/>
      <c r="E16" s="147">
        <f>E13</f>
        <v>0</v>
      </c>
    </row>
    <row r="17" spans="1:5" ht="17.25" thickBot="1" x14ac:dyDescent="0.3">
      <c r="A17" s="262" t="s">
        <v>171</v>
      </c>
      <c r="B17" s="263"/>
      <c r="C17" s="263"/>
      <c r="D17" s="263"/>
      <c r="E17" s="148">
        <f>E15+E16</f>
        <v>0</v>
      </c>
    </row>
    <row r="18" spans="1:5" ht="17.25" thickTop="1" x14ac:dyDescent="0.25">
      <c r="E18" s="1"/>
    </row>
    <row r="19" spans="1:5" x14ac:dyDescent="0.25">
      <c r="E19" s="1"/>
    </row>
    <row r="20" spans="1:5" x14ac:dyDescent="0.25">
      <c r="E20" s="1"/>
    </row>
    <row r="21" spans="1:5" hidden="1" x14ac:dyDescent="0.25">
      <c r="E21" s="1"/>
    </row>
    <row r="22" spans="1:5" hidden="1" x14ac:dyDescent="0.25">
      <c r="E22" s="1"/>
    </row>
    <row r="23" spans="1:5" hidden="1" x14ac:dyDescent="0.25">
      <c r="E23" s="1"/>
    </row>
    <row r="24" spans="1:5" hidden="1" x14ac:dyDescent="0.25">
      <c r="E24" s="1"/>
    </row>
    <row r="25" spans="1:5" hidden="1" x14ac:dyDescent="0.25">
      <c r="E25" s="1"/>
    </row>
    <row r="26" spans="1:5" hidden="1" x14ac:dyDescent="0.25">
      <c r="E26" s="1"/>
    </row>
    <row r="27" spans="1:5" hidden="1" x14ac:dyDescent="0.25">
      <c r="E27" s="1"/>
    </row>
    <row r="28" spans="1:5" hidden="1" x14ac:dyDescent="0.25">
      <c r="E28" s="1"/>
    </row>
    <row r="29" spans="1:5" hidden="1" x14ac:dyDescent="0.25">
      <c r="E29" s="1"/>
    </row>
    <row r="30" spans="1:5" hidden="1" x14ac:dyDescent="0.25">
      <c r="E30" s="1"/>
    </row>
    <row r="31" spans="1:5" hidden="1" x14ac:dyDescent="0.25">
      <c r="E31" s="1"/>
    </row>
    <row r="32" spans="1:5" hidden="1" x14ac:dyDescent="0.25">
      <c r="E32" s="1"/>
    </row>
    <row r="33" spans="5:5" hidden="1" x14ac:dyDescent="0.25">
      <c r="E33" s="1"/>
    </row>
    <row r="34" spans="5:5" hidden="1" x14ac:dyDescent="0.25">
      <c r="E34" s="1"/>
    </row>
    <row r="35" spans="5:5" hidden="1" x14ac:dyDescent="0.25">
      <c r="E35" s="1"/>
    </row>
    <row r="36" spans="5:5" hidden="1" x14ac:dyDescent="0.25">
      <c r="E36" s="1"/>
    </row>
    <row r="37" spans="5:5" hidden="1" x14ac:dyDescent="0.25"/>
    <row r="38" spans="5:5" hidden="1" x14ac:dyDescent="0.25"/>
    <row r="39" spans="5:5" hidden="1" x14ac:dyDescent="0.25"/>
    <row r="40" spans="5:5" hidden="1" x14ac:dyDescent="0.25"/>
    <row r="41" spans="5:5" hidden="1" x14ac:dyDescent="0.25"/>
    <row r="42" spans="5:5" hidden="1" x14ac:dyDescent="0.25"/>
    <row r="43" spans="5:5" hidden="1" x14ac:dyDescent="0.25"/>
    <row r="44" spans="5:5" hidden="1" x14ac:dyDescent="0.25"/>
    <row r="45" spans="5:5" hidden="1" x14ac:dyDescent="0.25"/>
    <row r="46" spans="5:5" hidden="1" x14ac:dyDescent="0.25"/>
    <row r="47" spans="5:5" hidden="1" x14ac:dyDescent="0.25"/>
    <row r="48" spans="5:5"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spans="5:5" hidden="1" x14ac:dyDescent="0.25"/>
    <row r="82" spans="5:5" hidden="1" x14ac:dyDescent="0.25"/>
    <row r="83" spans="5:5" hidden="1" x14ac:dyDescent="0.25"/>
    <row r="84" spans="5:5" hidden="1" x14ac:dyDescent="0.25"/>
    <row r="85" spans="5:5" hidden="1" x14ac:dyDescent="0.25"/>
    <row r="86" spans="5:5" hidden="1" x14ac:dyDescent="0.25"/>
    <row r="87" spans="5:5" hidden="1" x14ac:dyDescent="0.25"/>
    <row r="88" spans="5:5" hidden="1" x14ac:dyDescent="0.25"/>
    <row r="89" spans="5:5" hidden="1" x14ac:dyDescent="0.25"/>
    <row r="90" spans="5:5" ht="17.25" hidden="1" thickTop="1" x14ac:dyDescent="0.25">
      <c r="E90" s="146" t="str">
        <f>E5</f>
        <v>NO SE OTORGA</v>
      </c>
    </row>
    <row r="91" spans="5:5" hidden="1" x14ac:dyDescent="0.25">
      <c r="E91" s="147">
        <f>E10</f>
        <v>0</v>
      </c>
    </row>
    <row r="92" spans="5:5" ht="17.25" hidden="1" thickBot="1" x14ac:dyDescent="0.3">
      <c r="E92" s="148" t="e">
        <f>E90+E91</f>
        <v>#VALUE!</v>
      </c>
    </row>
    <row r="93" spans="5:5" hidden="1" x14ac:dyDescent="0.25"/>
    <row r="94" spans="5:5" hidden="1" x14ac:dyDescent="0.25"/>
    <row r="95" spans="5:5" hidden="1" x14ac:dyDescent="0.25"/>
    <row r="96" spans="5:5"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sheetData>
  <mergeCells count="16">
    <mergeCell ref="A15:D15"/>
    <mergeCell ref="A16:D16"/>
    <mergeCell ref="A17:D17"/>
    <mergeCell ref="E1:E2"/>
    <mergeCell ref="A12:E12"/>
    <mergeCell ref="A6:C6"/>
    <mergeCell ref="A13:D13"/>
    <mergeCell ref="A9:C9"/>
    <mergeCell ref="A10:C10"/>
    <mergeCell ref="A7:C7"/>
    <mergeCell ref="A8:C8"/>
    <mergeCell ref="A1:D1"/>
    <mergeCell ref="A2:D2"/>
    <mergeCell ref="A3:C3"/>
    <mergeCell ref="A4:C4"/>
    <mergeCell ref="A5:C5"/>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0"/>
  <sheetViews>
    <sheetView topLeftCell="A17" workbookViewId="0">
      <selection activeCell="A10" sqref="A10"/>
    </sheetView>
  </sheetViews>
  <sheetFormatPr baseColWidth="10" defaultColWidth="0" defaultRowHeight="16.5" zeroHeight="1" x14ac:dyDescent="0.25"/>
  <cols>
    <col min="1" max="1" width="107.5703125" style="47" customWidth="1"/>
    <col min="2" max="2" width="16.85546875" style="47" customWidth="1"/>
    <col min="3" max="3" width="26.140625" style="13" customWidth="1"/>
    <col min="4" max="4" width="7.7109375" style="47" customWidth="1"/>
    <col min="5" max="16384" width="0" style="47" hidden="1"/>
  </cols>
  <sheetData>
    <row r="1" spans="1:17" ht="56.25" hidden="1" customHeight="1" x14ac:dyDescent="0.25">
      <c r="A1" s="46" t="s">
        <v>5</v>
      </c>
      <c r="C1" s="384" t="s">
        <v>155</v>
      </c>
    </row>
    <row r="2" spans="1:17" s="30" customFormat="1" ht="46.5" customHeight="1" x14ac:dyDescent="0.25">
      <c r="A2" s="283" t="s">
        <v>33</v>
      </c>
      <c r="B2" s="283"/>
      <c r="C2" s="385"/>
    </row>
    <row r="3" spans="1:17" s="30" customFormat="1" ht="19.5" customHeight="1" x14ac:dyDescent="0.25">
      <c r="A3" s="283" t="s">
        <v>6</v>
      </c>
      <c r="B3" s="283"/>
      <c r="C3" s="386"/>
    </row>
    <row r="4" spans="1:17" s="62" customFormat="1" ht="27.75" customHeight="1" x14ac:dyDescent="0.25">
      <c r="A4" s="212" t="s">
        <v>7</v>
      </c>
      <c r="B4" s="159">
        <v>400</v>
      </c>
      <c r="C4" s="213" t="s">
        <v>156</v>
      </c>
      <c r="D4" s="70"/>
      <c r="E4" s="70"/>
      <c r="F4" s="70"/>
      <c r="G4" s="70"/>
      <c r="H4" s="70"/>
      <c r="I4" s="70"/>
      <c r="J4" s="70"/>
      <c r="K4" s="70"/>
      <c r="L4" s="61"/>
      <c r="M4" s="61"/>
      <c r="N4" s="61"/>
      <c r="O4" s="61"/>
      <c r="P4" s="61"/>
      <c r="Q4" s="61"/>
    </row>
    <row r="5" spans="1:17" s="62" customFormat="1" ht="39" customHeight="1" x14ac:dyDescent="0.25">
      <c r="A5" s="216" t="s">
        <v>57</v>
      </c>
      <c r="B5" s="107">
        <v>200</v>
      </c>
      <c r="C5" s="68" t="s">
        <v>157</v>
      </c>
      <c r="D5" s="71"/>
      <c r="E5" s="71"/>
      <c r="F5" s="70"/>
      <c r="G5" s="70"/>
      <c r="H5" s="70"/>
      <c r="I5" s="70"/>
      <c r="J5" s="70"/>
      <c r="K5" s="70"/>
      <c r="L5" s="61"/>
      <c r="M5" s="61"/>
      <c r="N5" s="61"/>
      <c r="O5" s="61"/>
      <c r="P5" s="61"/>
      <c r="Q5" s="61"/>
    </row>
    <row r="6" spans="1:17" s="62" customFormat="1" ht="34.5" customHeight="1" x14ac:dyDescent="0.25">
      <c r="A6" s="102" t="s">
        <v>145</v>
      </c>
      <c r="B6" s="217">
        <v>100</v>
      </c>
      <c r="C6" s="68" t="s">
        <v>157</v>
      </c>
      <c r="D6" s="70"/>
      <c r="E6" s="70"/>
      <c r="F6" s="70"/>
      <c r="G6" s="70"/>
      <c r="H6" s="70"/>
      <c r="I6" s="70"/>
      <c r="J6" s="70"/>
      <c r="K6" s="70"/>
      <c r="L6" s="61"/>
      <c r="M6" s="61"/>
      <c r="N6" s="61"/>
      <c r="O6" s="61"/>
      <c r="P6" s="61"/>
      <c r="Q6" s="61"/>
    </row>
    <row r="7" spans="1:17" s="62" customFormat="1" x14ac:dyDescent="0.25">
      <c r="A7" s="102" t="s">
        <v>20</v>
      </c>
      <c r="B7" s="390">
        <v>100</v>
      </c>
      <c r="C7" s="387" t="s">
        <v>157</v>
      </c>
      <c r="D7" s="70"/>
      <c r="E7" s="70"/>
      <c r="F7" s="70"/>
      <c r="G7" s="70"/>
      <c r="H7" s="70"/>
      <c r="I7" s="70"/>
      <c r="J7" s="70"/>
      <c r="K7" s="70"/>
      <c r="L7" s="61"/>
      <c r="M7" s="61"/>
      <c r="N7" s="61"/>
      <c r="O7" s="61"/>
      <c r="P7" s="61"/>
      <c r="Q7" s="61"/>
    </row>
    <row r="8" spans="1:17" s="62" customFormat="1" ht="35.25" customHeight="1" x14ac:dyDescent="0.25">
      <c r="A8" s="218" t="s">
        <v>21</v>
      </c>
      <c r="B8" s="390"/>
      <c r="C8" s="387"/>
      <c r="D8" s="70"/>
      <c r="E8" s="70"/>
      <c r="F8" s="70"/>
      <c r="G8" s="70"/>
      <c r="H8" s="70"/>
      <c r="I8" s="70"/>
      <c r="J8" s="70"/>
      <c r="K8" s="70"/>
      <c r="L8" s="61"/>
      <c r="M8" s="61"/>
      <c r="N8" s="61"/>
      <c r="O8" s="61"/>
      <c r="P8" s="61"/>
      <c r="Q8" s="61"/>
    </row>
    <row r="9" spans="1:17" s="62" customFormat="1" ht="34.5" customHeight="1" x14ac:dyDescent="0.25">
      <c r="A9" s="218" t="s">
        <v>22</v>
      </c>
      <c r="B9" s="390"/>
      <c r="C9" s="387"/>
      <c r="D9" s="70"/>
      <c r="E9" s="70"/>
      <c r="F9" s="70"/>
      <c r="G9" s="70"/>
      <c r="H9" s="70"/>
      <c r="I9" s="70"/>
      <c r="J9" s="70"/>
      <c r="K9" s="70"/>
      <c r="L9" s="61"/>
      <c r="M9" s="61"/>
      <c r="N9" s="61"/>
      <c r="O9" s="61"/>
      <c r="P9" s="61"/>
      <c r="Q9" s="61"/>
    </row>
    <row r="10" spans="1:17" s="62" customFormat="1" ht="49.5" x14ac:dyDescent="0.25">
      <c r="A10" s="218" t="s">
        <v>23</v>
      </c>
      <c r="B10" s="390"/>
      <c r="C10" s="387"/>
      <c r="D10" s="70"/>
      <c r="E10" s="70"/>
      <c r="F10" s="70"/>
      <c r="G10" s="70"/>
      <c r="H10" s="70"/>
      <c r="I10" s="70"/>
      <c r="J10" s="70"/>
      <c r="K10" s="70"/>
      <c r="L10" s="61"/>
      <c r="M10" s="61"/>
      <c r="N10" s="61"/>
      <c r="O10" s="61"/>
      <c r="P10" s="61"/>
      <c r="Q10" s="61"/>
    </row>
    <row r="11" spans="1:17" s="62" customFormat="1" ht="72.75" customHeight="1" x14ac:dyDescent="0.25">
      <c r="A11" s="108" t="s">
        <v>24</v>
      </c>
      <c r="B11" s="390"/>
      <c r="C11" s="387"/>
      <c r="D11" s="70"/>
      <c r="E11" s="70"/>
      <c r="F11" s="70"/>
      <c r="G11" s="70"/>
      <c r="H11" s="70"/>
      <c r="I11" s="70"/>
      <c r="J11" s="70"/>
      <c r="K11" s="70"/>
      <c r="L11" s="61"/>
      <c r="M11" s="61"/>
      <c r="N11" s="61"/>
      <c r="O11" s="61"/>
      <c r="P11" s="61"/>
      <c r="Q11" s="61"/>
    </row>
    <row r="12" spans="1:17" s="62" customFormat="1" ht="49.5" x14ac:dyDescent="0.25">
      <c r="A12" s="218" t="s">
        <v>25</v>
      </c>
      <c r="B12" s="390"/>
      <c r="C12" s="387"/>
      <c r="D12" s="70"/>
      <c r="E12" s="70"/>
      <c r="F12" s="70"/>
      <c r="G12" s="70"/>
      <c r="H12" s="70"/>
      <c r="I12" s="70"/>
      <c r="J12" s="70"/>
      <c r="K12" s="70"/>
      <c r="L12" s="61"/>
      <c r="M12" s="61"/>
      <c r="N12" s="61"/>
      <c r="O12" s="61"/>
      <c r="P12" s="61"/>
      <c r="Q12" s="61"/>
    </row>
    <row r="13" spans="1:17" x14ac:dyDescent="0.25">
      <c r="A13" s="214" t="s">
        <v>3</v>
      </c>
      <c r="B13" s="74">
        <f>SUM(B5:B12)</f>
        <v>400</v>
      </c>
      <c r="C13" s="215">
        <v>0</v>
      </c>
    </row>
    <row r="14" spans="1:17" s="51" customFormat="1" x14ac:dyDescent="0.3">
      <c r="A14" s="388" t="s">
        <v>4</v>
      </c>
      <c r="B14" s="388"/>
      <c r="C14" s="388"/>
    </row>
    <row r="15" spans="1:17" s="51" customFormat="1" ht="16.5" customHeight="1" x14ac:dyDescent="0.3">
      <c r="A15" s="389" t="s">
        <v>146</v>
      </c>
      <c r="B15" s="389"/>
      <c r="C15" s="389"/>
    </row>
    <row r="16" spans="1:17" s="51" customFormat="1" x14ac:dyDescent="0.3">
      <c r="A16" s="382" t="s">
        <v>58</v>
      </c>
      <c r="B16" s="383"/>
      <c r="C16" s="381" t="s">
        <v>156</v>
      </c>
    </row>
    <row r="17" spans="1:3" s="51" customFormat="1" ht="18.75" customHeight="1" x14ac:dyDescent="0.3">
      <c r="A17" s="392" t="s">
        <v>8</v>
      </c>
      <c r="B17" s="392"/>
      <c r="C17" s="381"/>
    </row>
    <row r="18" spans="1:3" s="51" customFormat="1" x14ac:dyDescent="0.3">
      <c r="A18" s="391" t="s">
        <v>148</v>
      </c>
      <c r="B18" s="391"/>
      <c r="C18" s="381"/>
    </row>
    <row r="19" spans="1:3" s="51" customFormat="1" x14ac:dyDescent="0.3">
      <c r="A19" s="72" t="s">
        <v>9</v>
      </c>
      <c r="B19" s="77" t="s">
        <v>175</v>
      </c>
      <c r="C19" s="164" t="s">
        <v>176</v>
      </c>
    </row>
    <row r="20" spans="1:3" s="51" customFormat="1" x14ac:dyDescent="0.3">
      <c r="A20" s="73" t="s">
        <v>10</v>
      </c>
      <c r="B20" s="168">
        <v>150</v>
      </c>
      <c r="C20" s="105"/>
    </row>
    <row r="21" spans="1:3" s="51" customFormat="1" x14ac:dyDescent="0.3">
      <c r="A21" s="83" t="s">
        <v>27</v>
      </c>
      <c r="B21" s="168">
        <v>100</v>
      </c>
      <c r="C21" s="105"/>
    </row>
    <row r="22" spans="1:3" s="51" customFormat="1" x14ac:dyDescent="0.3">
      <c r="A22" s="84" t="s">
        <v>74</v>
      </c>
      <c r="B22" s="168">
        <v>50</v>
      </c>
      <c r="C22" s="105"/>
    </row>
    <row r="23" spans="1:3" s="51" customFormat="1" x14ac:dyDescent="0.3">
      <c r="A23" s="84" t="s">
        <v>100</v>
      </c>
      <c r="B23" s="168">
        <v>10</v>
      </c>
      <c r="C23" s="105"/>
    </row>
    <row r="24" spans="1:3" s="51" customFormat="1" x14ac:dyDescent="0.3">
      <c r="A24" s="83" t="s">
        <v>101</v>
      </c>
      <c r="B24" s="168">
        <v>5</v>
      </c>
      <c r="C24" s="172">
        <v>5</v>
      </c>
    </row>
    <row r="25" spans="1:3" s="51" customFormat="1" ht="8.25" customHeight="1" x14ac:dyDescent="0.3">
      <c r="A25" s="166"/>
      <c r="B25" s="169"/>
      <c r="C25" s="167"/>
    </row>
    <row r="26" spans="1:3" s="51" customFormat="1" x14ac:dyDescent="0.3">
      <c r="A26" s="160" t="s">
        <v>26</v>
      </c>
      <c r="B26" s="170" t="s">
        <v>147</v>
      </c>
      <c r="C26" s="165" t="s">
        <v>177</v>
      </c>
    </row>
    <row r="27" spans="1:3" s="51" customFormat="1" x14ac:dyDescent="0.3">
      <c r="A27" s="161" t="s">
        <v>10</v>
      </c>
      <c r="B27" s="171">
        <v>50</v>
      </c>
      <c r="C27" s="163"/>
    </row>
    <row r="28" spans="1:3" s="51" customFormat="1" x14ac:dyDescent="0.3">
      <c r="A28" s="162" t="s">
        <v>102</v>
      </c>
      <c r="B28" s="171">
        <v>30</v>
      </c>
      <c r="C28" s="163"/>
    </row>
    <row r="29" spans="1:3" s="51" customFormat="1" x14ac:dyDescent="0.3">
      <c r="A29" s="162" t="s">
        <v>103</v>
      </c>
      <c r="B29" s="171">
        <v>10</v>
      </c>
      <c r="C29" s="163"/>
    </row>
    <row r="30" spans="1:3" s="51" customFormat="1" x14ac:dyDescent="0.3">
      <c r="A30" s="162" t="s">
        <v>104</v>
      </c>
      <c r="B30" s="171">
        <v>5</v>
      </c>
      <c r="C30" s="172">
        <v>5</v>
      </c>
    </row>
    <row r="31" spans="1:3" ht="17.25" thickBot="1" x14ac:dyDescent="0.3">
      <c r="B31" s="97"/>
      <c r="C31" s="1"/>
    </row>
    <row r="32" spans="1:3" ht="17.25" thickTop="1" x14ac:dyDescent="0.25">
      <c r="A32" s="258" t="s">
        <v>169</v>
      </c>
      <c r="B32" s="259"/>
      <c r="C32" s="146">
        <f>C13</f>
        <v>0</v>
      </c>
    </row>
    <row r="33" spans="1:3" x14ac:dyDescent="0.25">
      <c r="A33" s="260" t="s">
        <v>170</v>
      </c>
      <c r="B33" s="261"/>
      <c r="C33" s="147">
        <f>C24+C30</f>
        <v>10</v>
      </c>
    </row>
    <row r="34" spans="1:3" ht="17.25" thickBot="1" x14ac:dyDescent="0.3">
      <c r="A34" s="262" t="s">
        <v>171</v>
      </c>
      <c r="B34" s="263"/>
      <c r="C34" s="148">
        <f>C32+C33</f>
        <v>10</v>
      </c>
    </row>
    <row r="35" spans="1:3" ht="17.25" thickTop="1" x14ac:dyDescent="0.25"/>
    <row r="36" spans="1:3" x14ac:dyDescent="0.25"/>
    <row r="37" spans="1:3" x14ac:dyDescent="0.25"/>
    <row r="38" spans="1:3" x14ac:dyDescent="0.25"/>
    <row r="39" spans="1:3" x14ac:dyDescent="0.25"/>
    <row r="40" spans="1:3" x14ac:dyDescent="0.25"/>
    <row r="41" spans="1:3" x14ac:dyDescent="0.25"/>
    <row r="42" spans="1:3" x14ac:dyDescent="0.25"/>
    <row r="43" spans="1:3" x14ac:dyDescent="0.25"/>
    <row r="44" spans="1:3" x14ac:dyDescent="0.25"/>
    <row r="45" spans="1:3" hidden="1" x14ac:dyDescent="0.25"/>
    <row r="46" spans="1:3" hidden="1" x14ac:dyDescent="0.25"/>
    <row r="47" spans="1:3" hidden="1" x14ac:dyDescent="0.25"/>
    <row r="48" spans="1: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spans="3:3" hidden="1" x14ac:dyDescent="0.25"/>
    <row r="82" spans="3:3" hidden="1" x14ac:dyDescent="0.25"/>
    <row r="83" spans="3:3" hidden="1" x14ac:dyDescent="0.25"/>
    <row r="84" spans="3:3" hidden="1" x14ac:dyDescent="0.25"/>
    <row r="85" spans="3:3" hidden="1" x14ac:dyDescent="0.25"/>
    <row r="86" spans="3:3" hidden="1" x14ac:dyDescent="0.25"/>
    <row r="87" spans="3:3" hidden="1" x14ac:dyDescent="0.25"/>
    <row r="88" spans="3:3" ht="17.25" hidden="1" thickTop="1" x14ac:dyDescent="0.25">
      <c r="C88" s="146" t="str">
        <f>C6</f>
        <v>NO SE OTORGA</v>
      </c>
    </row>
    <row r="89" spans="3:3" hidden="1" x14ac:dyDescent="0.25">
      <c r="C89" s="147">
        <f>C13</f>
        <v>0</v>
      </c>
    </row>
    <row r="90" spans="3:3" ht="17.25" hidden="1" thickBot="1" x14ac:dyDescent="0.3">
      <c r="C90" s="148" t="e">
        <f>C88+C89</f>
        <v>#VALUE!</v>
      </c>
    </row>
    <row r="91" spans="3:3" hidden="1" x14ac:dyDescent="0.25"/>
    <row r="92" spans="3:3" hidden="1" x14ac:dyDescent="0.25"/>
    <row r="93" spans="3:3" hidden="1" x14ac:dyDescent="0.25"/>
    <row r="94" spans="3:3" hidden="1" x14ac:dyDescent="0.25"/>
    <row r="95" spans="3:3" hidden="1" x14ac:dyDescent="0.25"/>
    <row r="96" spans="3: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x14ac:dyDescent="0.25"/>
    <row r="219" x14ac:dyDescent="0.25"/>
    <row r="220" x14ac:dyDescent="0.25"/>
  </sheetData>
  <mergeCells count="14">
    <mergeCell ref="C1:C3"/>
    <mergeCell ref="C7:C12"/>
    <mergeCell ref="A14:C14"/>
    <mergeCell ref="A15:C15"/>
    <mergeCell ref="A2:B2"/>
    <mergeCell ref="A3:B3"/>
    <mergeCell ref="B7:B12"/>
    <mergeCell ref="C16:C18"/>
    <mergeCell ref="A16:B16"/>
    <mergeCell ref="A32:B32"/>
    <mergeCell ref="A33:B33"/>
    <mergeCell ref="A34:B34"/>
    <mergeCell ref="A18:B18"/>
    <mergeCell ref="A17:B17"/>
  </mergeCells>
  <printOptions horizontalCentered="1" verticalCentered="1"/>
  <pageMargins left="0.70866141732283472" right="0.70866141732283472" top="0.74803149606299213" bottom="0.74803149606299213" header="0.31496062992125984" footer="0.31496062992125984"/>
  <pageSetup scale="65"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TRDM</vt:lpstr>
      <vt:lpstr>AU</vt:lpstr>
      <vt:lpstr>RCE</vt:lpstr>
      <vt:lpstr>MANEJO</vt:lpstr>
      <vt:lpstr>TR EYM</vt:lpstr>
      <vt:lpstr>TR MCIAS</vt:lpstr>
      <vt:lpstr>INC DEUDORES</vt:lpstr>
      <vt:lpstr>RCSP</vt:lpstr>
      <vt:lpstr>IRF</vt:lpstr>
      <vt:lpstr>VIDA DEUDORES</vt:lpstr>
      <vt:lpstr>VIDA FUNCIONARIOS</vt:lpstr>
      <vt:lpstr>VIDA LAUDO </vt:lpstr>
      <vt:lpstr>FACTOR ECONOMICO</vt:lpstr>
      <vt:lpstr>FACTOR CALIDAD </vt:lpstr>
      <vt:lpstr>CONSOLIDADO</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nestorguerra</dc:creator>
  <cp:lastModifiedBy>Sandra Milena Cubillos Gonzalez</cp:lastModifiedBy>
  <cp:lastPrinted>2013-02-22T15:30:11Z</cp:lastPrinted>
  <dcterms:created xsi:type="dcterms:W3CDTF">2011-06-07T15:20:54Z</dcterms:created>
  <dcterms:modified xsi:type="dcterms:W3CDTF">2019-08-22T22:32:52Z</dcterms:modified>
</cp:coreProperties>
</file>